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richData/rdrichvalue.xml" ContentType="application/vnd.ms-excel.rdrichvalu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ichData/rdrichvaluestructure.xml" ContentType="application/vnd.ms-excel.rdrichvaluestructure+xml"/>
  <Override PartName="/xl/richData/rdRichValueTypes.xml" ContentType="application/vnd.ms-excel.rdrichvaluetyp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5" yWindow="465" windowWidth="20730" windowHeight="11760" tabRatio="874" activeTab="3"/>
  </bookViews>
  <sheets>
    <sheet name="Instructions" sheetId="22" state="hidden" r:id="rId1"/>
    <sheet name="Enter Draw" sheetId="7" r:id="rId2"/>
    <sheet name="Draw" sheetId="8" state="hidden" r:id="rId3"/>
    <sheet name="PeeWee" sheetId="21" r:id="rId4"/>
    <sheet name="Youth" sheetId="19" state="hidden" r:id="rId5"/>
    <sheet name="Youth Results" sheetId="18" state="hidden" r:id="rId6"/>
    <sheet name="Open 1" sheetId="25" r:id="rId7"/>
    <sheet name="Open 1 Results" sheetId="26" r:id="rId8"/>
    <sheet name="Youth 2" sheetId="27" state="hidden" r:id="rId9"/>
    <sheet name="Youth Results 2" sheetId="28" state="hidden" r:id="rId10"/>
    <sheet name="Open 2" sheetId="29" r:id="rId11"/>
    <sheet name="Open 2 Results" sheetId="30" r:id="rId12"/>
    <sheet name="Poles" sheetId="13" r:id="rId13"/>
    <sheet name="Poles Results" sheetId="17" r:id="rId14"/>
    <sheet name="Poles Calculations" sheetId="16" state="hidden" r:id="rId15"/>
  </sheets>
  <definedNames>
    <definedName name="_xlnm._FilterDatabase" localSheetId="7" hidden="1">'Open 1 Results'!$A$1:$F$51</definedName>
    <definedName name="_xlnm._FilterDatabase" localSheetId="11" hidden="1">'Open 2 Results'!$A$1:$F$51</definedName>
    <definedName name="_xlnm._FilterDatabase" localSheetId="13" hidden="1">'Poles Results'!$A$1:$F$51</definedName>
    <definedName name="_xlnm._FilterDatabase" localSheetId="5" hidden="1">'Youth Results'!$A$1:$F$51</definedName>
    <definedName name="_xlnm._FilterDatabase" localSheetId="9" hidden="1">'Youth Results 2'!$A$1:$F$51</definedName>
    <definedName name="_xlnm.Print_Area" localSheetId="6">'Open 1'!$A$1:$D$228</definedName>
    <definedName name="_xlnm.Print_Area" localSheetId="10">'Open 2'!$A$1:$G$228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4" i="16"/>
  <c r="AN11" i="29" l="1"/>
  <c r="AO12" i="25"/>
  <c r="AN11" i="27" l="1"/>
  <c r="AO11" i="19"/>
  <c r="L3" i="7" l="1"/>
  <c r="L4"/>
  <c r="L5"/>
  <c r="L6"/>
  <c r="L7"/>
  <c r="L8"/>
  <c r="L9"/>
  <c r="L10"/>
  <c r="L11"/>
  <c r="L12"/>
  <c r="L13"/>
  <c r="M83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15"/>
  <c r="M3"/>
  <c r="M4"/>
  <c r="P178" i="8" s="1"/>
  <c r="C178" i="19" s="1"/>
  <c r="M5" i="7"/>
  <c r="M6"/>
  <c r="M7"/>
  <c r="M8"/>
  <c r="M9"/>
  <c r="M10"/>
  <c r="M11"/>
  <c r="M12"/>
  <c r="M13"/>
  <c r="M14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AC3" i="19"/>
  <c r="AC4" s="1"/>
  <c r="AC5" s="1"/>
  <c r="J7" s="1"/>
  <c r="O3" i="7"/>
  <c r="O4"/>
  <c r="O5"/>
  <c r="O6"/>
  <c r="O7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AC3" i="25"/>
  <c r="AC4" s="1"/>
  <c r="AV2"/>
  <c r="AV3"/>
  <c r="J84" i="7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7"/>
  <c r="P4"/>
  <c r="P5"/>
  <c r="P6"/>
  <c r="P3"/>
  <c r="G2" i="13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M84" i="7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W5" i="16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T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AB3"/>
  <c r="G3"/>
  <c r="F3"/>
  <c r="AT2"/>
  <c r="G2"/>
  <c r="F2"/>
  <c r="D197" i="28" s="1"/>
  <c r="E197" s="1"/>
  <c r="F286" i="25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AU2" i="19"/>
  <c r="O8" i="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Z67" i="8" s="1"/>
  <c r="C67" i="27" s="1"/>
  <c r="O123" i="7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Z32" i="8" s="1"/>
  <c r="C32" i="27" s="1"/>
  <c r="O155" i="7"/>
  <c r="O156"/>
  <c r="O157"/>
  <c r="O158"/>
  <c r="Z96" i="8" s="1"/>
  <c r="C96" i="27" s="1"/>
  <c r="O159" i="7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Z288" i="8" s="1"/>
  <c r="O187" i="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Y291" i="8" s="1"/>
  <c r="X291" s="1"/>
  <c r="O208" i="7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N3"/>
  <c r="Z166" i="8"/>
  <c r="C166" i="27" s="1"/>
  <c r="Z278" i="8"/>
  <c r="C278" i="27" s="1"/>
  <c r="Z195" i="8"/>
  <c r="C195" i="27" s="1"/>
  <c r="Z259" i="8"/>
  <c r="C259" i="27" s="1"/>
  <c r="Z160" i="8"/>
  <c r="C160" i="27" s="1"/>
  <c r="Z224" i="8"/>
  <c r="C224" i="27" s="1"/>
  <c r="Y294" i="8"/>
  <c r="X294" s="1"/>
  <c r="Z149"/>
  <c r="C149" i="27" s="1"/>
  <c r="Y292" i="8"/>
  <c r="X292" s="1"/>
  <c r="Z237"/>
  <c r="C237" i="27" s="1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11" i="17" s="1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8" s="1"/>
  <c r="E3" s="1"/>
  <c r="D31"/>
  <c r="E31" s="1"/>
  <c r="D47"/>
  <c r="E47" s="1"/>
  <c r="D63"/>
  <c r="E63" s="1"/>
  <c r="D79"/>
  <c r="E79" s="1"/>
  <c r="D4"/>
  <c r="E4" s="1"/>
  <c r="D20"/>
  <c r="E20" s="1"/>
  <c r="D36"/>
  <c r="E36" s="1"/>
  <c r="D52"/>
  <c r="E52" s="1"/>
  <c r="D68"/>
  <c r="E68" s="1"/>
  <c r="D84"/>
  <c r="E84" s="1"/>
  <c r="D13"/>
  <c r="E13" s="1"/>
  <c r="D29"/>
  <c r="E29" s="1"/>
  <c r="D45"/>
  <c r="E45" s="1"/>
  <c r="D61"/>
  <c r="E61" s="1"/>
  <c r="D77"/>
  <c r="E77" s="1"/>
  <c r="D6"/>
  <c r="E6" s="1"/>
  <c r="D22"/>
  <c r="E22" s="1"/>
  <c r="D38"/>
  <c r="E38" s="1"/>
  <c r="D54"/>
  <c r="E54" s="1"/>
  <c r="D70"/>
  <c r="E70" s="1"/>
  <c r="D86"/>
  <c r="E86" s="1"/>
  <c r="D102"/>
  <c r="E102" s="1"/>
  <c r="D118"/>
  <c r="E118" s="1"/>
  <c r="D134"/>
  <c r="E134" s="1"/>
  <c r="D150"/>
  <c r="E150" s="1"/>
  <c r="D166"/>
  <c r="E166" s="1"/>
  <c r="D182"/>
  <c r="E182" s="1"/>
  <c r="D198"/>
  <c r="E198" s="1"/>
  <c r="D214"/>
  <c r="E214" s="1"/>
  <c r="D230"/>
  <c r="E230" s="1"/>
  <c r="D99"/>
  <c r="E99" s="1"/>
  <c r="D115"/>
  <c r="E115" s="1"/>
  <c r="D131"/>
  <c r="E131" s="1"/>
  <c r="D147"/>
  <c r="E147" s="1"/>
  <c r="D163"/>
  <c r="E163" s="1"/>
  <c r="D179"/>
  <c r="E179" s="1"/>
  <c r="D195"/>
  <c r="E195" s="1"/>
  <c r="D211"/>
  <c r="E211" s="1"/>
  <c r="D227"/>
  <c r="E227" s="1"/>
  <c r="D243"/>
  <c r="E243" s="1"/>
  <c r="D248"/>
  <c r="E248" s="1"/>
  <c r="D104"/>
  <c r="E104" s="1"/>
  <c r="D120"/>
  <c r="E120" s="1"/>
  <c r="D136"/>
  <c r="E136" s="1"/>
  <c r="D152"/>
  <c r="E152" s="1"/>
  <c r="D168"/>
  <c r="E168" s="1"/>
  <c r="D184"/>
  <c r="E184" s="1"/>
  <c r="D200"/>
  <c r="E200" s="1"/>
  <c r="D216"/>
  <c r="E216" s="1"/>
  <c r="D232"/>
  <c r="E232" s="1"/>
  <c r="D93"/>
  <c r="E93" s="1"/>
  <c r="D109"/>
  <c r="E109" s="1"/>
  <c r="D125"/>
  <c r="E125" s="1"/>
  <c r="D141"/>
  <c r="E141" s="1"/>
  <c r="D157"/>
  <c r="E157" s="1"/>
  <c r="D173"/>
  <c r="E173" s="1"/>
  <c r="D185"/>
  <c r="E185" s="1"/>
  <c r="D201"/>
  <c r="E201" s="1"/>
  <c r="D217"/>
  <c r="E217" s="1"/>
  <c r="D233"/>
  <c r="E233" s="1"/>
  <c r="D249"/>
  <c r="E249" s="1"/>
  <c r="D6" i="17"/>
  <c r="D27"/>
  <c r="D36"/>
  <c r="D64"/>
  <c r="D73"/>
  <c r="D42"/>
  <c r="D180"/>
  <c r="D192"/>
  <c r="D244"/>
  <c r="D86"/>
  <c r="D235"/>
  <c r="D30"/>
  <c r="D129"/>
  <c r="D141"/>
  <c r="D193"/>
  <c r="D205"/>
  <c r="D38"/>
  <c r="D115"/>
  <c r="D34"/>
  <c r="D82"/>
  <c r="D142"/>
  <c r="D154"/>
  <c r="D206"/>
  <c r="D218"/>
  <c r="D135"/>
  <c r="D167"/>
  <c r="K252" i="7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N252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T131" i="8"/>
  <c r="S131" s="1"/>
  <c r="T135"/>
  <c r="S135" s="1"/>
  <c r="F31" i="2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P114" i="8"/>
  <c r="C114" i="19" s="1"/>
  <c r="P242" i="8"/>
  <c r="C242" i="19" s="1"/>
  <c r="T235" i="8"/>
  <c r="S235" s="1"/>
  <c r="T203"/>
  <c r="S203" s="1"/>
  <c r="T171"/>
  <c r="S171" s="1"/>
  <c r="T139"/>
  <c r="S139" s="1"/>
  <c r="T251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S147" s="1"/>
  <c r="T247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S3" s="1"/>
  <c r="T5"/>
  <c r="S5" s="1"/>
  <c r="T7"/>
  <c r="S7" s="1"/>
  <c r="T9"/>
  <c r="S9" s="1"/>
  <c r="T11"/>
  <c r="S11" s="1"/>
  <c r="T13"/>
  <c r="S13" s="1"/>
  <c r="T15"/>
  <c r="S15" s="1"/>
  <c r="T17"/>
  <c r="S17" s="1"/>
  <c r="T19"/>
  <c r="S19" s="1"/>
  <c r="T21"/>
  <c r="S21" s="1"/>
  <c r="T23"/>
  <c r="S23" s="1"/>
  <c r="T25"/>
  <c r="S25" s="1"/>
  <c r="T27"/>
  <c r="S27" s="1"/>
  <c r="T29"/>
  <c r="S29" s="1"/>
  <c r="T31"/>
  <c r="S31" s="1"/>
  <c r="T33"/>
  <c r="S33" s="1"/>
  <c r="T35"/>
  <c r="T37"/>
  <c r="S37" s="1"/>
  <c r="T39"/>
  <c r="S39" s="1"/>
  <c r="T41"/>
  <c r="S41" s="1"/>
  <c r="T43"/>
  <c r="S43" s="1"/>
  <c r="T45"/>
  <c r="S45" s="1"/>
  <c r="T47"/>
  <c r="S47" s="1"/>
  <c r="T49"/>
  <c r="S49" s="1"/>
  <c r="T51"/>
  <c r="S51" s="1"/>
  <c r="T53"/>
  <c r="S53" s="1"/>
  <c r="T55"/>
  <c r="S55" s="1"/>
  <c r="T57"/>
  <c r="S57" s="1"/>
  <c r="T59"/>
  <c r="S59" s="1"/>
  <c r="T61"/>
  <c r="S61" s="1"/>
  <c r="T63"/>
  <c r="S63" s="1"/>
  <c r="T65"/>
  <c r="S65" s="1"/>
  <c r="T67"/>
  <c r="S67" s="1"/>
  <c r="T69"/>
  <c r="S69" s="1"/>
  <c r="T71"/>
  <c r="S71" s="1"/>
  <c r="T73"/>
  <c r="S73" s="1"/>
  <c r="T75"/>
  <c r="S75" s="1"/>
  <c r="T77"/>
  <c r="S77" s="1"/>
  <c r="T79"/>
  <c r="S79" s="1"/>
  <c r="T81"/>
  <c r="S81" s="1"/>
  <c r="T83"/>
  <c r="S83" s="1"/>
  <c r="T85"/>
  <c r="S85" s="1"/>
  <c r="T87"/>
  <c r="S87" s="1"/>
  <c r="T89"/>
  <c r="S89" s="1"/>
  <c r="T91"/>
  <c r="S91" s="1"/>
  <c r="T93"/>
  <c r="S93" s="1"/>
  <c r="T95"/>
  <c r="S95" s="1"/>
  <c r="T97"/>
  <c r="S97" s="1"/>
  <c r="T99"/>
  <c r="S99" s="1"/>
  <c r="T101"/>
  <c r="S101" s="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S6" s="1"/>
  <c r="T10"/>
  <c r="S10" s="1"/>
  <c r="T14"/>
  <c r="S14" s="1"/>
  <c r="T18"/>
  <c r="S18" s="1"/>
  <c r="T22"/>
  <c r="S22" s="1"/>
  <c r="T26"/>
  <c r="S26" s="1"/>
  <c r="T30"/>
  <c r="S30" s="1"/>
  <c r="T34"/>
  <c r="S34" s="1"/>
  <c r="T38"/>
  <c r="S38" s="1"/>
  <c r="T42"/>
  <c r="S42" s="1"/>
  <c r="T46"/>
  <c r="S46" s="1"/>
  <c r="T50"/>
  <c r="S50" s="1"/>
  <c r="T54"/>
  <c r="S54" s="1"/>
  <c r="T58"/>
  <c r="S58" s="1"/>
  <c r="T62"/>
  <c r="S62" s="1"/>
  <c r="T66"/>
  <c r="S66" s="1"/>
  <c r="T70"/>
  <c r="S70" s="1"/>
  <c r="T74"/>
  <c r="S74" s="1"/>
  <c r="T78"/>
  <c r="S78" s="1"/>
  <c r="T82"/>
  <c r="S82" s="1"/>
  <c r="T86"/>
  <c r="S86" s="1"/>
  <c r="T90"/>
  <c r="S90" s="1"/>
  <c r="T94"/>
  <c r="S94" s="1"/>
  <c r="T98"/>
  <c r="S98" s="1"/>
  <c r="T102"/>
  <c r="S102" s="1"/>
  <c r="T104"/>
  <c r="S104" s="1"/>
  <c r="T106"/>
  <c r="S106" s="1"/>
  <c r="T108"/>
  <c r="S108" s="1"/>
  <c r="T110"/>
  <c r="S110" s="1"/>
  <c r="T112"/>
  <c r="S112" s="1"/>
  <c r="T114"/>
  <c r="S114" s="1"/>
  <c r="T116"/>
  <c r="S116" s="1"/>
  <c r="T118"/>
  <c r="S118" s="1"/>
  <c r="T120"/>
  <c r="S120" s="1"/>
  <c r="T122"/>
  <c r="S122" s="1"/>
  <c r="T124"/>
  <c r="S124" s="1"/>
  <c r="T126"/>
  <c r="S126" s="1"/>
  <c r="T128"/>
  <c r="S128" s="1"/>
  <c r="T130"/>
  <c r="S130" s="1"/>
  <c r="T132"/>
  <c r="S132" s="1"/>
  <c r="T134"/>
  <c r="S134" s="1"/>
  <c r="T136"/>
  <c r="S136" s="1"/>
  <c r="T138"/>
  <c r="S138" s="1"/>
  <c r="T140"/>
  <c r="S140" s="1"/>
  <c r="T142"/>
  <c r="S142" s="1"/>
  <c r="T144"/>
  <c r="S144" s="1"/>
  <c r="T146"/>
  <c r="S146" s="1"/>
  <c r="T148"/>
  <c r="S148" s="1"/>
  <c r="T150"/>
  <c r="S150" s="1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S4" s="1"/>
  <c r="T8"/>
  <c r="S8" s="1"/>
  <c r="T12"/>
  <c r="S12" s="1"/>
  <c r="T16"/>
  <c r="S16" s="1"/>
  <c r="T20"/>
  <c r="S20" s="1"/>
  <c r="T24"/>
  <c r="T28"/>
  <c r="S28" s="1"/>
  <c r="T32"/>
  <c r="S32" s="1"/>
  <c r="T36"/>
  <c r="S36" s="1"/>
  <c r="T40"/>
  <c r="S40" s="1"/>
  <c r="T44"/>
  <c r="S44" s="1"/>
  <c r="T48"/>
  <c r="S48" s="1"/>
  <c r="T52"/>
  <c r="S52" s="1"/>
  <c r="T56"/>
  <c r="S56" s="1"/>
  <c r="T60"/>
  <c r="S60" s="1"/>
  <c r="T64"/>
  <c r="S64" s="1"/>
  <c r="T68"/>
  <c r="S68" s="1"/>
  <c r="T72"/>
  <c r="S72" s="1"/>
  <c r="T76"/>
  <c r="S76" s="1"/>
  <c r="T80"/>
  <c r="S80" s="1"/>
  <c r="T84"/>
  <c r="S84" s="1"/>
  <c r="T88"/>
  <c r="S88" s="1"/>
  <c r="T92"/>
  <c r="S92" s="1"/>
  <c r="T96"/>
  <c r="S96" s="1"/>
  <c r="T100"/>
  <c r="S100" s="1"/>
  <c r="T103"/>
  <c r="S103" s="1"/>
  <c r="T105"/>
  <c r="S105" s="1"/>
  <c r="T107"/>
  <c r="S107" s="1"/>
  <c r="T109"/>
  <c r="S109" s="1"/>
  <c r="T111"/>
  <c r="S111" s="1"/>
  <c r="T113"/>
  <c r="S113" s="1"/>
  <c r="T115"/>
  <c r="S115" s="1"/>
  <c r="T117"/>
  <c r="S117" s="1"/>
  <c r="T119"/>
  <c r="S119" s="1"/>
  <c r="T121"/>
  <c r="S121" s="1"/>
  <c r="T123"/>
  <c r="S123" s="1"/>
  <c r="T125"/>
  <c r="S125" s="1"/>
  <c r="T127"/>
  <c r="S127" s="1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S149" s="1"/>
  <c r="T145"/>
  <c r="S145" s="1"/>
  <c r="T141"/>
  <c r="S141" s="1"/>
  <c r="T137"/>
  <c r="S137" s="1"/>
  <c r="T133"/>
  <c r="S133" s="1"/>
  <c r="T129"/>
  <c r="S129" s="1"/>
  <c r="S24"/>
  <c r="S35"/>
  <c r="L171" i="7"/>
  <c r="L14"/>
  <c r="L15"/>
  <c r="L16"/>
  <c r="L17"/>
  <c r="L18"/>
  <c r="L43" i="8" s="1"/>
  <c r="C43" i="13" s="1"/>
  <c r="L19" i="7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7" i="8" s="1"/>
  <c r="C7" i="13" s="1"/>
  <c r="L103" i="7"/>
  <c r="L104"/>
  <c r="L105"/>
  <c r="L106"/>
  <c r="L27" i="8" s="1"/>
  <c r="C27" i="13" s="1"/>
  <c r="L107" i="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79" i="8" s="1"/>
  <c r="C79" i="13" s="1"/>
  <c r="L184" i="7"/>
  <c r="L185"/>
  <c r="L186"/>
  <c r="L187"/>
  <c r="L188"/>
  <c r="L189"/>
  <c r="L190"/>
  <c r="L191"/>
  <c r="L192"/>
  <c r="L193"/>
  <c r="L194"/>
  <c r="L195"/>
  <c r="L95" i="8" s="1"/>
  <c r="C95" i="13" s="1"/>
  <c r="L196" i="7"/>
  <c r="L197"/>
  <c r="L198"/>
  <c r="L199"/>
  <c r="L200"/>
  <c r="L201"/>
  <c r="L202"/>
  <c r="L203"/>
  <c r="L111" i="8" s="1"/>
  <c r="C111" i="13" s="1"/>
  <c r="L204" i="7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39" i="8"/>
  <c r="C39" i="13" s="1"/>
  <c r="L71" i="8"/>
  <c r="C71" i="13" s="1"/>
  <c r="L103" i="8"/>
  <c r="C103" i="13" s="1"/>
  <c r="L123" i="8"/>
  <c r="C123" i="13" s="1"/>
  <c r="L139" i="8"/>
  <c r="C139" i="13" s="1"/>
  <c r="L155" i="8"/>
  <c r="C155" i="13" s="1"/>
  <c r="L171" i="8"/>
  <c r="C171" i="13" s="1"/>
  <c r="L187" i="8"/>
  <c r="C187" i="13" s="1"/>
  <c r="L203" i="8"/>
  <c r="C203" i="13" s="1"/>
  <c r="L219" i="8"/>
  <c r="C219" i="13" s="1"/>
  <c r="L235" i="8"/>
  <c r="C235" i="13" s="1"/>
  <c r="L251" i="8"/>
  <c r="C251" i="13" s="1"/>
  <c r="L267" i="8"/>
  <c r="C267" i="13" s="1"/>
  <c r="L16" i="8"/>
  <c r="C16" i="13" s="1"/>
  <c r="L32" i="8"/>
  <c r="C32" i="13" s="1"/>
  <c r="L48" i="8"/>
  <c r="C48" i="13" s="1"/>
  <c r="L64" i="8"/>
  <c r="C64" i="13" s="1"/>
  <c r="L80" i="8"/>
  <c r="C80" i="13" s="1"/>
  <c r="L96" i="8"/>
  <c r="C96" i="13" s="1"/>
  <c r="L112" i="8"/>
  <c r="C112" i="13" s="1"/>
  <c r="L128" i="8"/>
  <c r="C128" i="13" s="1"/>
  <c r="L144" i="8"/>
  <c r="C144" i="13" s="1"/>
  <c r="L160" i="8"/>
  <c r="C160" i="13" s="1"/>
  <c r="L176" i="8"/>
  <c r="C176" i="13" s="1"/>
  <c r="L192" i="8"/>
  <c r="C192" i="13" s="1"/>
  <c r="L208" i="8"/>
  <c r="C208" i="13" s="1"/>
  <c r="L224" i="8"/>
  <c r="C224" i="13" s="1"/>
  <c r="L240" i="8"/>
  <c r="C240" i="13" s="1"/>
  <c r="L256" i="8"/>
  <c r="C256" i="13" s="1"/>
  <c r="L5" i="8"/>
  <c r="C5" i="13" s="1"/>
  <c r="L21" i="8"/>
  <c r="C21" i="13" s="1"/>
  <c r="L37" i="8"/>
  <c r="C37" i="13" s="1"/>
  <c r="L53" i="8"/>
  <c r="C53" i="13" s="1"/>
  <c r="L69" i="8"/>
  <c r="C69" i="13" s="1"/>
  <c r="L85" i="8"/>
  <c r="C85" i="13" s="1"/>
  <c r="L89" i="8"/>
  <c r="C89" i="13" s="1"/>
  <c r="L101" i="8"/>
  <c r="C101" i="13" s="1"/>
  <c r="L105" i="8"/>
  <c r="C105" i="13" s="1"/>
  <c r="L117" i="8"/>
  <c r="C117" i="13" s="1"/>
  <c r="L121" i="8"/>
  <c r="C121" i="13" s="1"/>
  <c r="L133" i="8"/>
  <c r="C133" i="13" s="1"/>
  <c r="L137" i="8"/>
  <c r="C137" i="13" s="1"/>
  <c r="L149" i="8"/>
  <c r="C149" i="13" s="1"/>
  <c r="L153" i="8"/>
  <c r="C153" i="13" s="1"/>
  <c r="L165" i="8"/>
  <c r="C165" i="13" s="1"/>
  <c r="L169" i="8"/>
  <c r="C169" i="13" s="1"/>
  <c r="L181" i="8"/>
  <c r="C181" i="13" s="1"/>
  <c r="L185" i="8"/>
  <c r="C185" i="13" s="1"/>
  <c r="L197" i="8"/>
  <c r="C197" i="13" s="1"/>
  <c r="L201" i="8"/>
  <c r="C201" i="13" s="1"/>
  <c r="L213" i="8"/>
  <c r="C213" i="13" s="1"/>
  <c r="L217" i="8"/>
  <c r="C217" i="13" s="1"/>
  <c r="L229" i="8"/>
  <c r="C229" i="13" s="1"/>
  <c r="L233" i="8"/>
  <c r="C233" i="13" s="1"/>
  <c r="L245" i="8"/>
  <c r="C245" i="13" s="1"/>
  <c r="L249" i="8"/>
  <c r="C249" i="13" s="1"/>
  <c r="L261" i="8"/>
  <c r="C261" i="13" s="1"/>
  <c r="L265" i="8"/>
  <c r="C265" i="13" s="1"/>
  <c r="L277" i="8"/>
  <c r="C277" i="13" s="1"/>
  <c r="L281" i="8"/>
  <c r="C281" i="13" s="1"/>
  <c r="L6" i="8"/>
  <c r="C6" i="13" s="1"/>
  <c r="L10" i="8"/>
  <c r="C10" i="13" s="1"/>
  <c r="L22" i="8"/>
  <c r="C22" i="13" s="1"/>
  <c r="L26" i="8"/>
  <c r="C26" i="13" s="1"/>
  <c r="L38" i="8"/>
  <c r="C38" i="13" s="1"/>
  <c r="L42" i="8"/>
  <c r="C42" i="13" s="1"/>
  <c r="L54" i="8"/>
  <c r="C54" i="13" s="1"/>
  <c r="L58" i="8"/>
  <c r="C58" i="13" s="1"/>
  <c r="L70" i="8"/>
  <c r="C70" i="13" s="1"/>
  <c r="L74" i="8"/>
  <c r="C74" i="13" s="1"/>
  <c r="L86" i="8"/>
  <c r="C86" i="13" s="1"/>
  <c r="L90" i="8"/>
  <c r="C90" i="13" s="1"/>
  <c r="L102" i="8"/>
  <c r="C102" i="13" s="1"/>
  <c r="L106" i="8"/>
  <c r="C106" i="13" s="1"/>
  <c r="L118" i="8"/>
  <c r="C118" i="13" s="1"/>
  <c r="L122" i="8"/>
  <c r="C122" i="13" s="1"/>
  <c r="L134" i="8"/>
  <c r="C134" i="13" s="1"/>
  <c r="L138" i="8"/>
  <c r="C138" i="13" s="1"/>
  <c r="L150" i="8"/>
  <c r="C150" i="13" s="1"/>
  <c r="L154" i="8"/>
  <c r="C154" i="13" s="1"/>
  <c r="L166" i="8"/>
  <c r="C166" i="13" s="1"/>
  <c r="L170" i="8"/>
  <c r="C170" i="13" s="1"/>
  <c r="L182" i="8"/>
  <c r="C182" i="13" s="1"/>
  <c r="L186" i="8"/>
  <c r="C186" i="13" s="1"/>
  <c r="L198" i="8"/>
  <c r="C198" i="13" s="1"/>
  <c r="L202" i="8"/>
  <c r="C202" i="13" s="1"/>
  <c r="L214" i="8"/>
  <c r="C214" i="13" s="1"/>
  <c r="L218" i="8"/>
  <c r="C218" i="13" s="1"/>
  <c r="L230" i="8"/>
  <c r="C230" i="13" s="1"/>
  <c r="L234" i="8"/>
  <c r="C234" i="13" s="1"/>
  <c r="L246" i="8"/>
  <c r="C246" i="13" s="1"/>
  <c r="L250" i="8"/>
  <c r="C250" i="13" s="1"/>
  <c r="L262" i="8"/>
  <c r="C262" i="13" s="1"/>
  <c r="L266" i="8"/>
  <c r="C266" i="13" s="1"/>
  <c r="L278" i="8"/>
  <c r="C278" i="13" s="1"/>
  <c r="L282" i="8"/>
  <c r="C282" i="13" s="1"/>
  <c r="L280" i="8"/>
  <c r="C280" i="13" s="1"/>
  <c r="L288" i="8"/>
  <c r="L283"/>
  <c r="C283" i="13" s="1"/>
  <c r="K288" i="8"/>
  <c r="J288" s="1"/>
  <c r="L271"/>
  <c r="C271" i="13" s="1"/>
  <c r="L279" i="8"/>
  <c r="C279" i="13" s="1"/>
  <c r="K292" i="8"/>
  <c r="J292" s="1"/>
  <c r="K294"/>
  <c r="J294" s="1"/>
  <c r="L292"/>
  <c r="L294"/>
  <c r="L290"/>
  <c r="K290"/>
  <c r="J290" s="1"/>
  <c r="K298"/>
  <c r="J298" s="1"/>
  <c r="K300"/>
  <c r="J300" s="1"/>
  <c r="L296"/>
  <c r="L298"/>
  <c r="F3" i="16"/>
  <c r="J5" i="13" s="1"/>
  <c r="A300" i="16"/>
  <c r="B300" s="1"/>
  <c r="A296"/>
  <c r="C296" s="1"/>
  <c r="A290"/>
  <c r="C290" s="1"/>
  <c r="A298"/>
  <c r="B298" s="1"/>
  <c r="A294"/>
  <c r="C294" s="1"/>
  <c r="A292"/>
  <c r="D292" s="1"/>
  <c r="A288"/>
  <c r="A299"/>
  <c r="C299" s="1"/>
  <c r="A297"/>
  <c r="C297" s="1"/>
  <c r="A295"/>
  <c r="D295" s="1"/>
  <c r="A293"/>
  <c r="C293" s="1"/>
  <c r="A291"/>
  <c r="D291" s="1"/>
  <c r="A289"/>
  <c r="C289" s="1"/>
  <c r="A287"/>
  <c r="B287" s="1"/>
  <c r="E167" i="17" l="1"/>
  <c r="A167"/>
  <c r="C167"/>
  <c r="B167"/>
  <c r="E218"/>
  <c r="A218"/>
  <c r="C218"/>
  <c r="B218"/>
  <c r="E154"/>
  <c r="B154"/>
  <c r="C154"/>
  <c r="A154"/>
  <c r="E82"/>
  <c r="A82"/>
  <c r="C82"/>
  <c r="B82"/>
  <c r="E115"/>
  <c r="A115"/>
  <c r="C115"/>
  <c r="B115"/>
  <c r="E205"/>
  <c r="B205"/>
  <c r="A205"/>
  <c r="C205"/>
  <c r="E141"/>
  <c r="A141"/>
  <c r="C141"/>
  <c r="B141"/>
  <c r="E30"/>
  <c r="A30"/>
  <c r="C30"/>
  <c r="B30"/>
  <c r="E86"/>
  <c r="A86"/>
  <c r="C86"/>
  <c r="B86"/>
  <c r="E192"/>
  <c r="A192"/>
  <c r="C192"/>
  <c r="B192"/>
  <c r="E42"/>
  <c r="A42"/>
  <c r="C42"/>
  <c r="B42"/>
  <c r="E64"/>
  <c r="A64"/>
  <c r="C64"/>
  <c r="B64"/>
  <c r="E27"/>
  <c r="B27"/>
  <c r="A27"/>
  <c r="C27"/>
  <c r="E11"/>
  <c r="B11"/>
  <c r="A11"/>
  <c r="C11"/>
  <c r="E135"/>
  <c r="A135"/>
  <c r="C135"/>
  <c r="B135"/>
  <c r="A206"/>
  <c r="C206"/>
  <c r="B206"/>
  <c r="B142"/>
  <c r="C142"/>
  <c r="A142"/>
  <c r="A34"/>
  <c r="C34"/>
  <c r="B34"/>
  <c r="E38"/>
  <c r="A38"/>
  <c r="C38"/>
  <c r="B38"/>
  <c r="B193"/>
  <c r="A193"/>
  <c r="C193"/>
  <c r="E129"/>
  <c r="A129"/>
  <c r="C129"/>
  <c r="B129"/>
  <c r="E235"/>
  <c r="B235"/>
  <c r="A235"/>
  <c r="C235"/>
  <c r="E244"/>
  <c r="A244"/>
  <c r="C244"/>
  <c r="B244"/>
  <c r="E180"/>
  <c r="A180"/>
  <c r="C180"/>
  <c r="B180"/>
  <c r="B73"/>
  <c r="A73"/>
  <c r="C73"/>
  <c r="A36"/>
  <c r="C36"/>
  <c r="B36"/>
  <c r="E6"/>
  <c r="A6"/>
  <c r="C6"/>
  <c r="B6"/>
  <c r="L293" i="8"/>
  <c r="L299"/>
  <c r="L291"/>
  <c r="L275"/>
  <c r="C275" i="13" s="1"/>
  <c r="L274" i="8"/>
  <c r="C274" i="13" s="1"/>
  <c r="L258" i="8"/>
  <c r="C258" i="13" s="1"/>
  <c r="L242" i="8"/>
  <c r="C242" i="13" s="1"/>
  <c r="L226" i="8"/>
  <c r="C226" i="13" s="1"/>
  <c r="L210" i="8"/>
  <c r="C210" i="13" s="1"/>
  <c r="L194" i="8"/>
  <c r="C194" i="13" s="1"/>
  <c r="L162" i="8"/>
  <c r="C162" i="13" s="1"/>
  <c r="L146" i="8"/>
  <c r="C146" i="13" s="1"/>
  <c r="L130" i="8"/>
  <c r="C130" i="13" s="1"/>
  <c r="L114" i="8"/>
  <c r="C114" i="13" s="1"/>
  <c r="L98" i="8"/>
  <c r="C98" i="13" s="1"/>
  <c r="L82" i="8"/>
  <c r="C82" i="13" s="1"/>
  <c r="L66" i="8"/>
  <c r="C66" i="13" s="1"/>
  <c r="L50" i="8"/>
  <c r="C50" i="13" s="1"/>
  <c r="L34" i="8"/>
  <c r="C34" i="13" s="1"/>
  <c r="L18" i="8"/>
  <c r="C18" i="13" s="1"/>
  <c r="L2" i="8"/>
  <c r="C2" i="13" s="1"/>
  <c r="L273" i="8"/>
  <c r="C273" i="13" s="1"/>
  <c r="L257" i="8"/>
  <c r="C257" i="13" s="1"/>
  <c r="L241" i="8"/>
  <c r="C241" i="13" s="1"/>
  <c r="L225" i="8"/>
  <c r="C225" i="13" s="1"/>
  <c r="L209" i="8"/>
  <c r="C209" i="13" s="1"/>
  <c r="L193" i="8"/>
  <c r="C193" i="13" s="1"/>
  <c r="L177" i="8"/>
  <c r="C177" i="13" s="1"/>
  <c r="L161" i="8"/>
  <c r="C161" i="13" s="1"/>
  <c r="L145" i="8"/>
  <c r="C145" i="13" s="1"/>
  <c r="L129" i="8"/>
  <c r="C129" i="13" s="1"/>
  <c r="L113" i="8"/>
  <c r="C113" i="13" s="1"/>
  <c r="L97" i="8"/>
  <c r="C97" i="13" s="1"/>
  <c r="L81" i="8"/>
  <c r="C81" i="13" s="1"/>
  <c r="L65" i="8"/>
  <c r="C65" i="13" s="1"/>
  <c r="L49" i="8"/>
  <c r="C49" i="13" s="1"/>
  <c r="L33" i="8"/>
  <c r="C33" i="13" s="1"/>
  <c r="L17" i="8"/>
  <c r="C17" i="13" s="1"/>
  <c r="L268" i="8"/>
  <c r="C268" i="13" s="1"/>
  <c r="L252" i="8"/>
  <c r="C252" i="13" s="1"/>
  <c r="L236" i="8"/>
  <c r="C236" i="13" s="1"/>
  <c r="L220" i="8"/>
  <c r="C220" i="13" s="1"/>
  <c r="L204" i="8"/>
  <c r="C204" i="13" s="1"/>
  <c r="L188" i="8"/>
  <c r="C188" i="13" s="1"/>
  <c r="L172" i="8"/>
  <c r="C172" i="13" s="1"/>
  <c r="L156" i="8"/>
  <c r="C156" i="13" s="1"/>
  <c r="L140" i="8"/>
  <c r="C140" i="13" s="1"/>
  <c r="L124" i="8"/>
  <c r="C124" i="13" s="1"/>
  <c r="L108" i="8"/>
  <c r="C108" i="13" s="1"/>
  <c r="L92" i="8"/>
  <c r="C92" i="13" s="1"/>
  <c r="L76" i="8"/>
  <c r="C76" i="13" s="1"/>
  <c r="L60" i="8"/>
  <c r="C60" i="13" s="1"/>
  <c r="L44" i="8"/>
  <c r="C44" i="13" s="1"/>
  <c r="L28" i="8"/>
  <c r="C28" i="13" s="1"/>
  <c r="L12" i="8"/>
  <c r="C12" i="13" s="1"/>
  <c r="L263" i="8"/>
  <c r="C263" i="13" s="1"/>
  <c r="L247" i="8"/>
  <c r="C247" i="13" s="1"/>
  <c r="L231" i="8"/>
  <c r="C231" i="13" s="1"/>
  <c r="L215" i="8"/>
  <c r="C215" i="13" s="1"/>
  <c r="L199" i="8"/>
  <c r="C199" i="13" s="1"/>
  <c r="L183" i="8"/>
  <c r="C183" i="13" s="1"/>
  <c r="L167" i="8"/>
  <c r="C167" i="13" s="1"/>
  <c r="L151" i="8"/>
  <c r="C151" i="13" s="1"/>
  <c r="L135" i="8"/>
  <c r="C135" i="13" s="1"/>
  <c r="L119" i="8"/>
  <c r="C119" i="13" s="1"/>
  <c r="L91" i="8"/>
  <c r="C91" i="13" s="1"/>
  <c r="L59" i="8"/>
  <c r="C59" i="13" s="1"/>
  <c r="L23" i="8"/>
  <c r="C23" i="13" s="1"/>
  <c r="L63" i="8"/>
  <c r="C63" i="13" s="1"/>
  <c r="L47" i="8"/>
  <c r="C47" i="13" s="1"/>
  <c r="K296" i="8"/>
  <c r="J296" s="1"/>
  <c r="K299"/>
  <c r="J299" s="1"/>
  <c r="L284"/>
  <c r="C284" i="13" s="1"/>
  <c r="L272" i="8"/>
  <c r="C272" i="13" s="1"/>
  <c r="L178" i="8"/>
  <c r="C178" i="13" s="1"/>
  <c r="L300" i="8"/>
  <c r="K291"/>
  <c r="J291" s="1"/>
  <c r="K293"/>
  <c r="J293" s="1"/>
  <c r="L297"/>
  <c r="K297"/>
  <c r="J297" s="1"/>
  <c r="L287"/>
  <c r="L276"/>
  <c r="C276" i="13" s="1"/>
  <c r="K287" i="8"/>
  <c r="J287" s="1"/>
  <c r="L286"/>
  <c r="C286" i="13" s="1"/>
  <c r="L270" i="8"/>
  <c r="C270" i="13" s="1"/>
  <c r="L254" i="8"/>
  <c r="C254" i="13" s="1"/>
  <c r="L238" i="8"/>
  <c r="C238" i="13" s="1"/>
  <c r="L222" i="8"/>
  <c r="C222" i="13" s="1"/>
  <c r="L206" i="8"/>
  <c r="C206" i="13" s="1"/>
  <c r="L190" i="8"/>
  <c r="C190" i="13" s="1"/>
  <c r="L174" i="8"/>
  <c r="C174" i="13" s="1"/>
  <c r="L158" i="8"/>
  <c r="C158" i="13" s="1"/>
  <c r="L142" i="8"/>
  <c r="C142" i="13" s="1"/>
  <c r="L126" i="8"/>
  <c r="C126" i="13" s="1"/>
  <c r="L110" i="8"/>
  <c r="C110" i="13" s="1"/>
  <c r="L94" i="8"/>
  <c r="C94" i="13" s="1"/>
  <c r="L78" i="8"/>
  <c r="C78" i="13" s="1"/>
  <c r="L62" i="8"/>
  <c r="C62" i="13" s="1"/>
  <c r="L46" i="8"/>
  <c r="C46" i="13" s="1"/>
  <c r="L30" i="8"/>
  <c r="C30" i="13" s="1"/>
  <c r="L14" i="8"/>
  <c r="C14" i="13" s="1"/>
  <c r="L285" i="8"/>
  <c r="C285" i="13" s="1"/>
  <c r="L269" i="8"/>
  <c r="C269" i="13" s="1"/>
  <c r="L253" i="8"/>
  <c r="C253" i="13" s="1"/>
  <c r="L237" i="8"/>
  <c r="C237" i="13" s="1"/>
  <c r="L221" i="8"/>
  <c r="C221" i="13" s="1"/>
  <c r="L205" i="8"/>
  <c r="C205" i="13" s="1"/>
  <c r="L189" i="8"/>
  <c r="C189" i="13" s="1"/>
  <c r="L173" i="8"/>
  <c r="C173" i="13" s="1"/>
  <c r="L157" i="8"/>
  <c r="C157" i="13" s="1"/>
  <c r="L141" i="8"/>
  <c r="C141" i="13" s="1"/>
  <c r="L125" i="8"/>
  <c r="C125" i="13" s="1"/>
  <c r="L109" i="8"/>
  <c r="C109" i="13" s="1"/>
  <c r="L93" i="8"/>
  <c r="C93" i="13" s="1"/>
  <c r="L77" i="8"/>
  <c r="C77" i="13" s="1"/>
  <c r="L61" i="8"/>
  <c r="C61" i="13" s="1"/>
  <c r="L45" i="8"/>
  <c r="C45" i="13" s="1"/>
  <c r="L29" i="8"/>
  <c r="C29" i="13" s="1"/>
  <c r="L13" i="8"/>
  <c r="C13" i="13" s="1"/>
  <c r="L264" i="8"/>
  <c r="C264" i="13" s="1"/>
  <c r="L248" i="8"/>
  <c r="C248" i="13" s="1"/>
  <c r="L232" i="8"/>
  <c r="C232" i="13" s="1"/>
  <c r="L216" i="8"/>
  <c r="C216" i="13" s="1"/>
  <c r="L200" i="8"/>
  <c r="C200" i="13" s="1"/>
  <c r="L184" i="8"/>
  <c r="C184" i="13" s="1"/>
  <c r="L168" i="8"/>
  <c r="C168" i="13" s="1"/>
  <c r="L152" i="8"/>
  <c r="C152" i="13" s="1"/>
  <c r="L136" i="8"/>
  <c r="C136" i="13" s="1"/>
  <c r="L120" i="8"/>
  <c r="C120" i="13" s="1"/>
  <c r="L104" i="8"/>
  <c r="C104" i="13" s="1"/>
  <c r="L88" i="8"/>
  <c r="C88" i="13" s="1"/>
  <c r="L72" i="8"/>
  <c r="C72" i="13" s="1"/>
  <c r="L56" i="8"/>
  <c r="C56" i="13" s="1"/>
  <c r="L40" i="8"/>
  <c r="C40" i="13" s="1"/>
  <c r="L24" i="8"/>
  <c r="C24" i="13" s="1"/>
  <c r="L8" i="8"/>
  <c r="C8" i="13" s="1"/>
  <c r="L259" i="8"/>
  <c r="C259" i="13" s="1"/>
  <c r="L243" i="8"/>
  <c r="C243" i="13" s="1"/>
  <c r="L227" i="8"/>
  <c r="C227" i="13" s="1"/>
  <c r="L211" i="8"/>
  <c r="C211" i="13" s="1"/>
  <c r="L195" i="8"/>
  <c r="C195" i="13" s="1"/>
  <c r="L179" i="8"/>
  <c r="C179" i="13" s="1"/>
  <c r="L163" i="8"/>
  <c r="C163" i="13" s="1"/>
  <c r="L147" i="8"/>
  <c r="C147" i="13" s="1"/>
  <c r="L131" i="8"/>
  <c r="C131" i="13" s="1"/>
  <c r="L115" i="8"/>
  <c r="C115" i="13" s="1"/>
  <c r="L87" i="8"/>
  <c r="C87" i="13" s="1"/>
  <c r="L55" i="8"/>
  <c r="C55" i="13" s="1"/>
  <c r="L11" i="8"/>
  <c r="C11" i="13" s="1"/>
  <c r="L73" i="8"/>
  <c r="C73" i="13" s="1"/>
  <c r="L57" i="8"/>
  <c r="C57" i="13" s="1"/>
  <c r="L41" i="8"/>
  <c r="C41" i="13" s="1"/>
  <c r="L25" i="8"/>
  <c r="C25" i="13" s="1"/>
  <c r="L9" i="8"/>
  <c r="C9" i="13" s="1"/>
  <c r="L260" i="8"/>
  <c r="C260" i="13" s="1"/>
  <c r="L244" i="8"/>
  <c r="C244" i="13" s="1"/>
  <c r="L228" i="8"/>
  <c r="C228" i="13" s="1"/>
  <c r="L212" i="8"/>
  <c r="C212" i="13" s="1"/>
  <c r="L196" i="8"/>
  <c r="C196" i="13" s="1"/>
  <c r="L180" i="8"/>
  <c r="C180" i="13" s="1"/>
  <c r="L164" i="8"/>
  <c r="C164" i="13" s="1"/>
  <c r="L148" i="8"/>
  <c r="C148" i="13" s="1"/>
  <c r="L132" i="8"/>
  <c r="C132" i="13" s="1"/>
  <c r="L116" i="8"/>
  <c r="C116" i="13" s="1"/>
  <c r="L100" i="8"/>
  <c r="C100" i="13" s="1"/>
  <c r="L84" i="8"/>
  <c r="C84" i="13" s="1"/>
  <c r="L68" i="8"/>
  <c r="C68" i="13" s="1"/>
  <c r="L52" i="8"/>
  <c r="C52" i="13" s="1"/>
  <c r="L36" i="8"/>
  <c r="C36" i="13" s="1"/>
  <c r="L20" i="8"/>
  <c r="C20" i="13" s="1"/>
  <c r="L4" i="8"/>
  <c r="C4" i="13" s="1"/>
  <c r="L255" i="8"/>
  <c r="C255" i="13" s="1"/>
  <c r="L239" i="8"/>
  <c r="C239" i="13" s="1"/>
  <c r="L223" i="8"/>
  <c r="C223" i="13" s="1"/>
  <c r="L207" i="8"/>
  <c r="C207" i="13" s="1"/>
  <c r="L191" i="8"/>
  <c r="C191" i="13" s="1"/>
  <c r="L175" i="8"/>
  <c r="C175" i="13" s="1"/>
  <c r="L159" i="8"/>
  <c r="C159" i="13" s="1"/>
  <c r="L143" i="8"/>
  <c r="C143" i="13" s="1"/>
  <c r="L127" i="8"/>
  <c r="C127" i="13" s="1"/>
  <c r="L107" i="8"/>
  <c r="C107" i="13" s="1"/>
  <c r="L75" i="8"/>
  <c r="C75" i="13" s="1"/>
  <c r="L31" i="8"/>
  <c r="C31" i="13" s="1"/>
  <c r="L99" i="8"/>
  <c r="C99" i="13" s="1"/>
  <c r="L83" i="8"/>
  <c r="C83" i="13" s="1"/>
  <c r="L67" i="8"/>
  <c r="C67" i="13" s="1"/>
  <c r="L51" i="8"/>
  <c r="C51" i="13" s="1"/>
  <c r="L35" i="8"/>
  <c r="C35" i="13" s="1"/>
  <c r="Z169" i="8"/>
  <c r="C169" i="27" s="1"/>
  <c r="Z145" i="8"/>
  <c r="C145" i="27" s="1"/>
  <c r="Z131" i="8"/>
  <c r="C131" i="27" s="1"/>
  <c r="Y229" i="8"/>
  <c r="B229" i="27" s="1"/>
  <c r="A229" s="1"/>
  <c r="Y118" i="8"/>
  <c r="B118" i="27" s="1"/>
  <c r="A118" s="1"/>
  <c r="K5" i="8"/>
  <c r="J5" s="1"/>
  <c r="L15"/>
  <c r="C15" i="13" s="1"/>
  <c r="L3" i="8"/>
  <c r="C3" i="13" s="1"/>
  <c r="K37" i="8"/>
  <c r="B37" i="13" s="1"/>
  <c r="A37" s="1"/>
  <c r="Y299" i="8"/>
  <c r="X299" s="1"/>
  <c r="Y5"/>
  <c r="K283"/>
  <c r="B283" i="13" s="1"/>
  <c r="A283" s="1"/>
  <c r="K279" i="8"/>
  <c r="B279" i="13" s="1"/>
  <c r="A279" s="1"/>
  <c r="K275" i="8"/>
  <c r="B275" i="13" s="1"/>
  <c r="A275" s="1"/>
  <c r="K271" i="8"/>
  <c r="B271" i="13" s="1"/>
  <c r="A271" s="1"/>
  <c r="K267" i="8"/>
  <c r="B267" i="13" s="1"/>
  <c r="A267" s="1"/>
  <c r="K263" i="8"/>
  <c r="B263" i="13" s="1"/>
  <c r="A263" s="1"/>
  <c r="K259" i="8"/>
  <c r="B259" i="13" s="1"/>
  <c r="A259" s="1"/>
  <c r="K254" i="8"/>
  <c r="B254" i="13" s="1"/>
  <c r="A254" s="1"/>
  <c r="K249" i="8"/>
  <c r="B249" i="13" s="1"/>
  <c r="A249" s="1"/>
  <c r="K243" i="8"/>
  <c r="B243" i="13" s="1"/>
  <c r="A243" s="1"/>
  <c r="K238" i="8"/>
  <c r="B238" i="13" s="1"/>
  <c r="A238" s="1"/>
  <c r="K233" i="8"/>
  <c r="B233" i="13" s="1"/>
  <c r="A233" s="1"/>
  <c r="K227" i="8"/>
  <c r="B227" i="13" s="1"/>
  <c r="A227" s="1"/>
  <c r="K222" i="8"/>
  <c r="B222" i="13" s="1"/>
  <c r="A222" s="1"/>
  <c r="K217" i="8"/>
  <c r="B217" i="13" s="1"/>
  <c r="A217" s="1"/>
  <c r="K211" i="8"/>
  <c r="B211" i="13" s="1"/>
  <c r="A211" s="1"/>
  <c r="K206" i="8"/>
  <c r="B206" i="13" s="1"/>
  <c r="A206" s="1"/>
  <c r="K201" i="8"/>
  <c r="B201" i="13" s="1"/>
  <c r="A201" s="1"/>
  <c r="K195" i="8"/>
  <c r="B195" i="13" s="1"/>
  <c r="A195" s="1"/>
  <c r="K190" i="8"/>
  <c r="B190" i="13" s="1"/>
  <c r="A190" s="1"/>
  <c r="K185" i="8"/>
  <c r="B185" i="13" s="1"/>
  <c r="A185" s="1"/>
  <c r="K179" i="8"/>
  <c r="B179" i="13" s="1"/>
  <c r="A179" s="1"/>
  <c r="K174" i="8"/>
  <c r="B174" i="13" s="1"/>
  <c r="A174" s="1"/>
  <c r="K169" i="8"/>
  <c r="B169" i="13" s="1"/>
  <c r="A169" s="1"/>
  <c r="K163" i="8"/>
  <c r="B163" i="13" s="1"/>
  <c r="A163" s="1"/>
  <c r="K158" i="8"/>
  <c r="B158" i="13" s="1"/>
  <c r="A158" s="1"/>
  <c r="K153" i="8"/>
  <c r="B153" i="13" s="1"/>
  <c r="A153" s="1"/>
  <c r="K147" i="8"/>
  <c r="B147" i="13" s="1"/>
  <c r="A147" s="1"/>
  <c r="K139" i="8"/>
  <c r="B139" i="13" s="1"/>
  <c r="A139" s="1"/>
  <c r="K131" i="8"/>
  <c r="B131" i="13" s="1"/>
  <c r="A131" s="1"/>
  <c r="K123" i="8"/>
  <c r="B123" i="13" s="1"/>
  <c r="A123" s="1"/>
  <c r="K115" i="8"/>
  <c r="B115" i="13" s="1"/>
  <c r="A115" s="1"/>
  <c r="K107" i="8"/>
  <c r="B107" i="13" s="1"/>
  <c r="A107" s="1"/>
  <c r="K99" i="8"/>
  <c r="B99" i="13" s="1"/>
  <c r="A99" s="1"/>
  <c r="K91" i="8"/>
  <c r="B91" i="13" s="1"/>
  <c r="A91" s="1"/>
  <c r="K83" i="8"/>
  <c r="B83" i="13" s="1"/>
  <c r="A83" s="1"/>
  <c r="K75" i="8"/>
  <c r="B75" i="13" s="1"/>
  <c r="A75" s="1"/>
  <c r="K67" i="8"/>
  <c r="B67" i="13" s="1"/>
  <c r="A67" s="1"/>
  <c r="K59" i="8"/>
  <c r="B59" i="13" s="1"/>
  <c r="A59" s="1"/>
  <c r="K51" i="8"/>
  <c r="B51" i="13" s="1"/>
  <c r="A51" s="1"/>
  <c r="K43" i="8"/>
  <c r="B43" i="13" s="1"/>
  <c r="A43" s="1"/>
  <c r="K35" i="8"/>
  <c r="B35" i="13" s="1"/>
  <c r="A35" s="1"/>
  <c r="K27" i="8"/>
  <c r="B27" i="13" s="1"/>
  <c r="A27" s="1"/>
  <c r="K19" i="8"/>
  <c r="B19" i="13" s="1"/>
  <c r="A19" s="1"/>
  <c r="K11" i="8"/>
  <c r="K2"/>
  <c r="L19"/>
  <c r="C19" i="13" s="1"/>
  <c r="K286" i="8"/>
  <c r="B286" i="13" s="1"/>
  <c r="A286" s="1"/>
  <c r="K282" i="8"/>
  <c r="B282" i="13" s="1"/>
  <c r="A282" s="1"/>
  <c r="K278" i="8"/>
  <c r="B278" i="13" s="1"/>
  <c r="A278" s="1"/>
  <c r="K274" i="8"/>
  <c r="B274" i="13" s="1"/>
  <c r="A274" s="1"/>
  <c r="K270" i="8"/>
  <c r="B270" i="13" s="1"/>
  <c r="A270" s="1"/>
  <c r="K266" i="8"/>
  <c r="B266" i="13" s="1"/>
  <c r="A266" s="1"/>
  <c r="K262" i="8"/>
  <c r="B262" i="13" s="1"/>
  <c r="A262" s="1"/>
  <c r="K258" i="8"/>
  <c r="B258" i="13" s="1"/>
  <c r="A258" s="1"/>
  <c r="K253" i="8"/>
  <c r="B253" i="13" s="1"/>
  <c r="A253" s="1"/>
  <c r="K247" i="8"/>
  <c r="B247" i="13" s="1"/>
  <c r="A247" s="1"/>
  <c r="K242" i="8"/>
  <c r="B242" i="13" s="1"/>
  <c r="A242" s="1"/>
  <c r="K237" i="8"/>
  <c r="B237" i="13" s="1"/>
  <c r="A237" s="1"/>
  <c r="K231" i="8"/>
  <c r="B231" i="13" s="1"/>
  <c r="A231" s="1"/>
  <c r="K226" i="8"/>
  <c r="K221"/>
  <c r="B221" i="13" s="1"/>
  <c r="A221" s="1"/>
  <c r="K215" i="8"/>
  <c r="B215" i="13" s="1"/>
  <c r="A215" s="1"/>
  <c r="K210" i="8"/>
  <c r="B210" i="13" s="1"/>
  <c r="A210" s="1"/>
  <c r="K205" i="8"/>
  <c r="B205" i="13" s="1"/>
  <c r="A205" s="1"/>
  <c r="K199" i="8"/>
  <c r="B199" i="13" s="1"/>
  <c r="A199" s="1"/>
  <c r="K194" i="8"/>
  <c r="B194" i="13" s="1"/>
  <c r="A194" s="1"/>
  <c r="K189" i="8"/>
  <c r="B189" i="13" s="1"/>
  <c r="A189" s="1"/>
  <c r="K183" i="8"/>
  <c r="B183" i="13" s="1"/>
  <c r="A183" s="1"/>
  <c r="K178" i="8"/>
  <c r="B178" i="13" s="1"/>
  <c r="A178" s="1"/>
  <c r="K173" i="8"/>
  <c r="B173" i="13" s="1"/>
  <c r="A173" s="1"/>
  <c r="K167" i="8"/>
  <c r="B167" i="13" s="1"/>
  <c r="A167" s="1"/>
  <c r="K162" i="8"/>
  <c r="B162" i="13" s="1"/>
  <c r="A162" s="1"/>
  <c r="K157" i="8"/>
  <c r="B157" i="13" s="1"/>
  <c r="A157" s="1"/>
  <c r="K151" i="8"/>
  <c r="B151" i="13" s="1"/>
  <c r="A151" s="1"/>
  <c r="K145" i="8"/>
  <c r="B145" i="13" s="1"/>
  <c r="A145" s="1"/>
  <c r="K137" i="8"/>
  <c r="B137" i="13" s="1"/>
  <c r="A137" s="1"/>
  <c r="K129" i="8"/>
  <c r="B129" i="13" s="1"/>
  <c r="A129" s="1"/>
  <c r="K121" i="8"/>
  <c r="B121" i="13" s="1"/>
  <c r="A121" s="1"/>
  <c r="K113" i="8"/>
  <c r="B113" i="13" s="1"/>
  <c r="A113" s="1"/>
  <c r="K105" i="8"/>
  <c r="B105" i="13" s="1"/>
  <c r="A105" s="1"/>
  <c r="K97" i="8"/>
  <c r="B97" i="13" s="1"/>
  <c r="A97" s="1"/>
  <c r="K89" i="8"/>
  <c r="B89" i="13" s="1"/>
  <c r="A89" s="1"/>
  <c r="K81" i="8"/>
  <c r="B81" i="13" s="1"/>
  <c r="A81" s="1"/>
  <c r="K73" i="8"/>
  <c r="B73" i="13" s="1"/>
  <c r="A73" s="1"/>
  <c r="K65" i="8"/>
  <c r="B65" i="13" s="1"/>
  <c r="A65" s="1"/>
  <c r="K57" i="8"/>
  <c r="B57" i="13" s="1"/>
  <c r="A57" s="1"/>
  <c r="K49" i="8"/>
  <c r="B49" i="13" s="1"/>
  <c r="A49" s="1"/>
  <c r="K41" i="8"/>
  <c r="B41" i="13" s="1"/>
  <c r="A41" s="1"/>
  <c r="K33" i="8"/>
  <c r="B33" i="13" s="1"/>
  <c r="A33" s="1"/>
  <c r="K25" i="8"/>
  <c r="B25" i="13" s="1"/>
  <c r="A25" s="1"/>
  <c r="K17" i="8"/>
  <c r="B17" i="13" s="1"/>
  <c r="A17" s="1"/>
  <c r="K9" i="8"/>
  <c r="B9" i="13" s="1"/>
  <c r="A9" s="1"/>
  <c r="K285" i="8"/>
  <c r="B285" i="13" s="1"/>
  <c r="A285" s="1"/>
  <c r="K281" i="8"/>
  <c r="B281" i="13" s="1"/>
  <c r="A281" s="1"/>
  <c r="K277" i="8"/>
  <c r="B277" i="13" s="1"/>
  <c r="A277" s="1"/>
  <c r="K273" i="8"/>
  <c r="B273" i="13" s="1"/>
  <c r="A273" s="1"/>
  <c r="K269" i="8"/>
  <c r="B269" i="13" s="1"/>
  <c r="A269" s="1"/>
  <c r="K265" i="8"/>
  <c r="B265" i="13" s="1"/>
  <c r="A265" s="1"/>
  <c r="K261" i="8"/>
  <c r="B261" i="13" s="1"/>
  <c r="A261" s="1"/>
  <c r="K257" i="8"/>
  <c r="B257" i="13" s="1"/>
  <c r="A257" s="1"/>
  <c r="K251" i="8"/>
  <c r="B251" i="13" s="1"/>
  <c r="A251" s="1"/>
  <c r="K246" i="8"/>
  <c r="B246" i="13" s="1"/>
  <c r="A246" s="1"/>
  <c r="K241" i="8"/>
  <c r="B241" i="13" s="1"/>
  <c r="A241" s="1"/>
  <c r="K235" i="8"/>
  <c r="B235" i="13" s="1"/>
  <c r="A235" s="1"/>
  <c r="K230" i="8"/>
  <c r="B230" i="13" s="1"/>
  <c r="A230" s="1"/>
  <c r="K225" i="8"/>
  <c r="B225" i="13" s="1"/>
  <c r="A225" s="1"/>
  <c r="K219" i="8"/>
  <c r="B219" i="13" s="1"/>
  <c r="A219" s="1"/>
  <c r="K214" i="8"/>
  <c r="B214" i="13" s="1"/>
  <c r="A214" s="1"/>
  <c r="K209" i="8"/>
  <c r="B209" i="13" s="1"/>
  <c r="A209" s="1"/>
  <c r="K203" i="8"/>
  <c r="B203" i="13" s="1"/>
  <c r="A203" s="1"/>
  <c r="K198" i="8"/>
  <c r="B198" i="13" s="1"/>
  <c r="A198" s="1"/>
  <c r="K193" i="8"/>
  <c r="B193" i="13" s="1"/>
  <c r="A193" s="1"/>
  <c r="K187" i="8"/>
  <c r="B187" i="13" s="1"/>
  <c r="A187" s="1"/>
  <c r="K182" i="8"/>
  <c r="B182" i="13" s="1"/>
  <c r="A182" s="1"/>
  <c r="K177" i="8"/>
  <c r="B177" i="13" s="1"/>
  <c r="A177" s="1"/>
  <c r="K171" i="8"/>
  <c r="B171" i="13" s="1"/>
  <c r="A171" s="1"/>
  <c r="K166" i="8"/>
  <c r="B166" i="13" s="1"/>
  <c r="A166" s="1"/>
  <c r="K161" i="8"/>
  <c r="B161" i="13" s="1"/>
  <c r="A161" s="1"/>
  <c r="K155" i="8"/>
  <c r="B155" i="13" s="1"/>
  <c r="A155" s="1"/>
  <c r="K150" i="8"/>
  <c r="B150" i="13" s="1"/>
  <c r="A150" s="1"/>
  <c r="K143" i="8"/>
  <c r="B143" i="13" s="1"/>
  <c r="A143" s="1"/>
  <c r="K135" i="8"/>
  <c r="B135" i="13" s="1"/>
  <c r="A135" s="1"/>
  <c r="K127" i="8"/>
  <c r="B127" i="13" s="1"/>
  <c r="A127" s="1"/>
  <c r="K119" i="8"/>
  <c r="B119" i="13" s="1"/>
  <c r="A119" s="1"/>
  <c r="K111" i="8"/>
  <c r="B111" i="13" s="1"/>
  <c r="A111" s="1"/>
  <c r="K103" i="8"/>
  <c r="B103" i="13" s="1"/>
  <c r="A103" s="1"/>
  <c r="K95" i="8"/>
  <c r="B95" i="13" s="1"/>
  <c r="A95" s="1"/>
  <c r="K87" i="8"/>
  <c r="B87" i="13" s="1"/>
  <c r="A87" s="1"/>
  <c r="K79" i="8"/>
  <c r="B79" i="13" s="1"/>
  <c r="A79" s="1"/>
  <c r="K71" i="8"/>
  <c r="B71" i="13" s="1"/>
  <c r="A71" s="1"/>
  <c r="K63" i="8"/>
  <c r="B63" i="13" s="1"/>
  <c r="A63" s="1"/>
  <c r="K55" i="8"/>
  <c r="B55" i="13" s="1"/>
  <c r="A55" s="1"/>
  <c r="K47" i="8"/>
  <c r="B47" i="13" s="1"/>
  <c r="A47" s="1"/>
  <c r="K39" i="8"/>
  <c r="B39" i="13" s="1"/>
  <c r="A39" s="1"/>
  <c r="K31" i="8"/>
  <c r="K23"/>
  <c r="K15"/>
  <c r="B15" i="13" s="1"/>
  <c r="A15" s="1"/>
  <c r="K7" i="8"/>
  <c r="B7" i="13" s="1"/>
  <c r="A7" s="1"/>
  <c r="K3" i="8"/>
  <c r="K284"/>
  <c r="B284" i="13" s="1"/>
  <c r="A284" s="1"/>
  <c r="K280" i="8"/>
  <c r="B280" i="13" s="1"/>
  <c r="A280" s="1"/>
  <c r="K276" i="8"/>
  <c r="B276" i="13" s="1"/>
  <c r="A276" s="1"/>
  <c r="K272" i="8"/>
  <c r="B272" i="13" s="1"/>
  <c r="A272" s="1"/>
  <c r="K268" i="8"/>
  <c r="B268" i="13" s="1"/>
  <c r="A268" s="1"/>
  <c r="K264" i="8"/>
  <c r="B264" i="13" s="1"/>
  <c r="A264" s="1"/>
  <c r="K260" i="8"/>
  <c r="B260" i="13" s="1"/>
  <c r="A260" s="1"/>
  <c r="K255" i="8"/>
  <c r="B255" i="13" s="1"/>
  <c r="A255" s="1"/>
  <c r="K250" i="8"/>
  <c r="B250" i="13" s="1"/>
  <c r="A250" s="1"/>
  <c r="K245" i="8"/>
  <c r="B245" i="13" s="1"/>
  <c r="A245" s="1"/>
  <c r="K239" i="8"/>
  <c r="B239" i="13" s="1"/>
  <c r="A239" s="1"/>
  <c r="K234" i="8"/>
  <c r="B234" i="13" s="1"/>
  <c r="A234" s="1"/>
  <c r="K229" i="8"/>
  <c r="B229" i="13" s="1"/>
  <c r="A229" s="1"/>
  <c r="K223" i="8"/>
  <c r="K218"/>
  <c r="B218" i="13" s="1"/>
  <c r="A218" s="1"/>
  <c r="K213" i="8"/>
  <c r="B213" i="13" s="1"/>
  <c r="A213" s="1"/>
  <c r="K207" i="8"/>
  <c r="B207" i="13" s="1"/>
  <c r="A207" s="1"/>
  <c r="K202" i="8"/>
  <c r="B202" i="13" s="1"/>
  <c r="A202" s="1"/>
  <c r="K197" i="8"/>
  <c r="B197" i="13" s="1"/>
  <c r="A197" s="1"/>
  <c r="K191" i="8"/>
  <c r="B191" i="13" s="1"/>
  <c r="A191" s="1"/>
  <c r="K186" i="8"/>
  <c r="B186" i="13" s="1"/>
  <c r="A186" s="1"/>
  <c r="K181" i="8"/>
  <c r="B181" i="13" s="1"/>
  <c r="A181" s="1"/>
  <c r="K175" i="8"/>
  <c r="B175" i="13" s="1"/>
  <c r="A175" s="1"/>
  <c r="K170" i="8"/>
  <c r="B170" i="13" s="1"/>
  <c r="A170" s="1"/>
  <c r="K165" i="8"/>
  <c r="B165" i="13" s="1"/>
  <c r="A165" s="1"/>
  <c r="K159" i="8"/>
  <c r="B159" i="13" s="1"/>
  <c r="A159" s="1"/>
  <c r="K154" i="8"/>
  <c r="B154" i="13" s="1"/>
  <c r="A154" s="1"/>
  <c r="K149" i="8"/>
  <c r="B149" i="13" s="1"/>
  <c r="A149" s="1"/>
  <c r="K141" i="8"/>
  <c r="B141" i="13" s="1"/>
  <c r="A141" s="1"/>
  <c r="K133" i="8"/>
  <c r="B133" i="13" s="1"/>
  <c r="A133" s="1"/>
  <c r="K125" i="8"/>
  <c r="B125" i="13" s="1"/>
  <c r="A125" s="1"/>
  <c r="K117" i="8"/>
  <c r="B117" i="13" s="1"/>
  <c r="A117" s="1"/>
  <c r="K109" i="8"/>
  <c r="B109" i="13" s="1"/>
  <c r="A109" s="1"/>
  <c r="K101" i="8"/>
  <c r="B101" i="13" s="1"/>
  <c r="A101" s="1"/>
  <c r="K93" i="8"/>
  <c r="B93" i="13" s="1"/>
  <c r="A93" s="1"/>
  <c r="K85" i="8"/>
  <c r="B85" i="13" s="1"/>
  <c r="A85" s="1"/>
  <c r="K77" i="8"/>
  <c r="B77" i="13" s="1"/>
  <c r="A77" s="1"/>
  <c r="K69" i="8"/>
  <c r="B69" i="13" s="1"/>
  <c r="A69" s="1"/>
  <c r="K61" i="8"/>
  <c r="B61" i="13" s="1"/>
  <c r="A61" s="1"/>
  <c r="K53" i="8"/>
  <c r="B53" i="13" s="1"/>
  <c r="A53" s="1"/>
  <c r="K45" i="8"/>
  <c r="B45" i="13" s="1"/>
  <c r="A45" s="1"/>
  <c r="K29" i="8"/>
  <c r="B29" i="13" s="1"/>
  <c r="A29" s="1"/>
  <c r="K21" i="8"/>
  <c r="B21" i="13" s="1"/>
  <c r="A21" s="1"/>
  <c r="K13" i="8"/>
  <c r="J13" s="1"/>
  <c r="J247"/>
  <c r="J202"/>
  <c r="J39"/>
  <c r="J5" i="25"/>
  <c r="D13" i="30"/>
  <c r="D7" i="26"/>
  <c r="E7" s="1"/>
  <c r="D10"/>
  <c r="E10" s="1"/>
  <c r="D12"/>
  <c r="E12" s="1"/>
  <c r="D14"/>
  <c r="E14" s="1"/>
  <c r="D16"/>
  <c r="E16" s="1"/>
  <c r="D18"/>
  <c r="E18" s="1"/>
  <c r="D20"/>
  <c r="E20" s="1"/>
  <c r="D22"/>
  <c r="E22" s="1"/>
  <c r="D24"/>
  <c r="E24" s="1"/>
  <c r="D29"/>
  <c r="E29" s="1"/>
  <c r="D37"/>
  <c r="E37" s="1"/>
  <c r="D45"/>
  <c r="E45" s="1"/>
  <c r="D53"/>
  <c r="E53" s="1"/>
  <c r="D61"/>
  <c r="E61" s="1"/>
  <c r="D69"/>
  <c r="E69" s="1"/>
  <c r="D77"/>
  <c r="E77" s="1"/>
  <c r="D85"/>
  <c r="E85" s="1"/>
  <c r="D88"/>
  <c r="E88" s="1"/>
  <c r="D93"/>
  <c r="E93" s="1"/>
  <c r="D99"/>
  <c r="E99" s="1"/>
  <c r="D102"/>
  <c r="E102" s="1"/>
  <c r="D104"/>
  <c r="E104" s="1"/>
  <c r="D109"/>
  <c r="E109" s="1"/>
  <c r="D115"/>
  <c r="E115" s="1"/>
  <c r="D118"/>
  <c r="E118" s="1"/>
  <c r="D120"/>
  <c r="E120" s="1"/>
  <c r="D128"/>
  <c r="E128" s="1"/>
  <c r="D132"/>
  <c r="E132" s="1"/>
  <c r="D136"/>
  <c r="E136" s="1"/>
  <c r="D140"/>
  <c r="E140" s="1"/>
  <c r="D144"/>
  <c r="E144" s="1"/>
  <c r="D3"/>
  <c r="E3" s="1"/>
  <c r="D11"/>
  <c r="E11" s="1"/>
  <c r="D15"/>
  <c r="E15" s="1"/>
  <c r="D19"/>
  <c r="D23"/>
  <c r="E23" s="1"/>
  <c r="D26"/>
  <c r="E26" s="1"/>
  <c r="D28"/>
  <c r="E28" s="1"/>
  <c r="D30"/>
  <c r="E30" s="1"/>
  <c r="D34"/>
  <c r="E34" s="1"/>
  <c r="D36"/>
  <c r="E36" s="1"/>
  <c r="D38"/>
  <c r="E38" s="1"/>
  <c r="D42"/>
  <c r="E42" s="1"/>
  <c r="D44"/>
  <c r="E44" s="1"/>
  <c r="D46"/>
  <c r="E46" s="1"/>
  <c r="D50"/>
  <c r="E50" s="1"/>
  <c r="D52"/>
  <c r="E52" s="1"/>
  <c r="D54"/>
  <c r="E54" s="1"/>
  <c r="D58"/>
  <c r="E58" s="1"/>
  <c r="D60"/>
  <c r="E60" s="1"/>
  <c r="D62"/>
  <c r="E62" s="1"/>
  <c r="D66"/>
  <c r="E66" s="1"/>
  <c r="D68"/>
  <c r="E68" s="1"/>
  <c r="D70"/>
  <c r="E70" s="1"/>
  <c r="D74"/>
  <c r="E74" s="1"/>
  <c r="D76"/>
  <c r="E76" s="1"/>
  <c r="D78"/>
  <c r="E78" s="1"/>
  <c r="D82"/>
  <c r="E82" s="1"/>
  <c r="D84"/>
  <c r="E84" s="1"/>
  <c r="D86"/>
  <c r="E86" s="1"/>
  <c r="D89"/>
  <c r="E89" s="1"/>
  <c r="D95"/>
  <c r="E95" s="1"/>
  <c r="D98"/>
  <c r="E98" s="1"/>
  <c r="D100"/>
  <c r="E100" s="1"/>
  <c r="D105"/>
  <c r="E105" s="1"/>
  <c r="D111"/>
  <c r="E111" s="1"/>
  <c r="D114"/>
  <c r="E114" s="1"/>
  <c r="D116"/>
  <c r="E116" s="1"/>
  <c r="D121"/>
  <c r="E121" s="1"/>
  <c r="D125"/>
  <c r="E125" s="1"/>
  <c r="D127"/>
  <c r="E127" s="1"/>
  <c r="D129"/>
  <c r="E129" s="1"/>
  <c r="D5"/>
  <c r="E5" s="1"/>
  <c r="D9"/>
  <c r="E9" s="1"/>
  <c r="D27"/>
  <c r="E27" s="1"/>
  <c r="D32"/>
  <c r="E32" s="1"/>
  <c r="D35"/>
  <c r="E35" s="1"/>
  <c r="D40"/>
  <c r="E40" s="1"/>
  <c r="D43"/>
  <c r="E43" s="1"/>
  <c r="D48"/>
  <c r="E48" s="1"/>
  <c r="D51"/>
  <c r="E51" s="1"/>
  <c r="D56"/>
  <c r="E56" s="1"/>
  <c r="D59"/>
  <c r="E59" s="1"/>
  <c r="D64"/>
  <c r="E64" s="1"/>
  <c r="D67"/>
  <c r="E67" s="1"/>
  <c r="D72"/>
  <c r="E72" s="1"/>
  <c r="D75"/>
  <c r="E75" s="1"/>
  <c r="D80"/>
  <c r="E80" s="1"/>
  <c r="D83"/>
  <c r="E83" s="1"/>
  <c r="D91"/>
  <c r="E91" s="1"/>
  <c r="D94"/>
  <c r="E94" s="1"/>
  <c r="D96"/>
  <c r="E96" s="1"/>
  <c r="D101"/>
  <c r="E101" s="1"/>
  <c r="D107"/>
  <c r="E107" s="1"/>
  <c r="D110"/>
  <c r="E110" s="1"/>
  <c r="D112"/>
  <c r="E112" s="1"/>
  <c r="D117"/>
  <c r="E117" s="1"/>
  <c r="D123"/>
  <c r="E123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4"/>
  <c r="E4" s="1"/>
  <c r="D6"/>
  <c r="E6" s="1"/>
  <c r="D8"/>
  <c r="E8" s="1"/>
  <c r="D13"/>
  <c r="E13" s="1"/>
  <c r="D17"/>
  <c r="E17" s="1"/>
  <c r="D21"/>
  <c r="E21" s="1"/>
  <c r="D25"/>
  <c r="E25" s="1"/>
  <c r="D31"/>
  <c r="E31" s="1"/>
  <c r="D33"/>
  <c r="E33" s="1"/>
  <c r="D39"/>
  <c r="E39" s="1"/>
  <c r="D41"/>
  <c r="E41" s="1"/>
  <c r="D47"/>
  <c r="E47" s="1"/>
  <c r="D49"/>
  <c r="E49" s="1"/>
  <c r="D55"/>
  <c r="E55" s="1"/>
  <c r="D57"/>
  <c r="E57" s="1"/>
  <c r="D63"/>
  <c r="E63" s="1"/>
  <c r="D65"/>
  <c r="E65" s="1"/>
  <c r="D71"/>
  <c r="E71" s="1"/>
  <c r="D73"/>
  <c r="E73" s="1"/>
  <c r="D79"/>
  <c r="E79" s="1"/>
  <c r="D81"/>
  <c r="E81" s="1"/>
  <c r="D87"/>
  <c r="E87" s="1"/>
  <c r="D90"/>
  <c r="E90" s="1"/>
  <c r="D92"/>
  <c r="E92" s="1"/>
  <c r="D97"/>
  <c r="E97" s="1"/>
  <c r="D103"/>
  <c r="E103" s="1"/>
  <c r="D106"/>
  <c r="E106" s="1"/>
  <c r="D108"/>
  <c r="E108" s="1"/>
  <c r="D113"/>
  <c r="E113" s="1"/>
  <c r="D119"/>
  <c r="E119" s="1"/>
  <c r="D122"/>
  <c r="E122" s="1"/>
  <c r="D124"/>
  <c r="E124" s="1"/>
  <c r="D137"/>
  <c r="E137" s="1"/>
  <c r="D145"/>
  <c r="E145" s="1"/>
  <c r="D149"/>
  <c r="E149" s="1"/>
  <c r="D153"/>
  <c r="E153" s="1"/>
  <c r="D157"/>
  <c r="E157" s="1"/>
  <c r="D161"/>
  <c r="E161" s="1"/>
  <c r="D169"/>
  <c r="E169" s="1"/>
  <c r="D177"/>
  <c r="E177" s="1"/>
  <c r="D179"/>
  <c r="E179" s="1"/>
  <c r="D181"/>
  <c r="E181" s="1"/>
  <c r="D183"/>
  <c r="E183" s="1"/>
  <c r="D185"/>
  <c r="E185" s="1"/>
  <c r="D187"/>
  <c r="E187" s="1"/>
  <c r="D189"/>
  <c r="E189" s="1"/>
  <c r="D191"/>
  <c r="E191" s="1"/>
  <c r="D193"/>
  <c r="E193" s="1"/>
  <c r="D195"/>
  <c r="E195" s="1"/>
  <c r="D197"/>
  <c r="E197" s="1"/>
  <c r="D199"/>
  <c r="E199" s="1"/>
  <c r="D201"/>
  <c r="E201" s="1"/>
  <c r="D203"/>
  <c r="E203" s="1"/>
  <c r="D205"/>
  <c r="E205" s="1"/>
  <c r="D207"/>
  <c r="E207" s="1"/>
  <c r="D209"/>
  <c r="E209" s="1"/>
  <c r="D211"/>
  <c r="E211" s="1"/>
  <c r="D213"/>
  <c r="E213" s="1"/>
  <c r="D215"/>
  <c r="E215" s="1"/>
  <c r="D217"/>
  <c r="E217" s="1"/>
  <c r="D219"/>
  <c r="E219" s="1"/>
  <c r="D221"/>
  <c r="E221" s="1"/>
  <c r="D223"/>
  <c r="E223" s="1"/>
  <c r="D225"/>
  <c r="E225" s="1"/>
  <c r="D227"/>
  <c r="E227" s="1"/>
  <c r="D229"/>
  <c r="E229" s="1"/>
  <c r="D231"/>
  <c r="E231" s="1"/>
  <c r="D233"/>
  <c r="E233" s="1"/>
  <c r="D235"/>
  <c r="E235" s="1"/>
  <c r="D237"/>
  <c r="E237" s="1"/>
  <c r="D239"/>
  <c r="E239" s="1"/>
  <c r="D241"/>
  <c r="E241" s="1"/>
  <c r="D243"/>
  <c r="E243" s="1"/>
  <c r="D245"/>
  <c r="E245" s="1"/>
  <c r="D247"/>
  <c r="E247" s="1"/>
  <c r="D249"/>
  <c r="E249" s="1"/>
  <c r="D171"/>
  <c r="E171" s="1"/>
  <c r="D200"/>
  <c r="E200" s="1"/>
  <c r="D216"/>
  <c r="E216" s="1"/>
  <c r="D224"/>
  <c r="E224" s="1"/>
  <c r="D236"/>
  <c r="E236" s="1"/>
  <c r="D248"/>
  <c r="E248" s="1"/>
  <c r="D131"/>
  <c r="E131" s="1"/>
  <c r="D139"/>
  <c r="E139" s="1"/>
  <c r="D162"/>
  <c r="E162" s="1"/>
  <c r="D164"/>
  <c r="E164" s="1"/>
  <c r="D167"/>
  <c r="E167" s="1"/>
  <c r="D170"/>
  <c r="E170" s="1"/>
  <c r="D172"/>
  <c r="E172" s="1"/>
  <c r="D175"/>
  <c r="E175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141"/>
  <c r="E141" s="1"/>
  <c r="D147"/>
  <c r="E147" s="1"/>
  <c r="D151"/>
  <c r="E151" s="1"/>
  <c r="D155"/>
  <c r="E155" s="1"/>
  <c r="D159"/>
  <c r="E159" s="1"/>
  <c r="D165"/>
  <c r="E165" s="1"/>
  <c r="D173"/>
  <c r="E173" s="1"/>
  <c r="D168"/>
  <c r="E168" s="1"/>
  <c r="D204"/>
  <c r="E204" s="1"/>
  <c r="D228"/>
  <c r="E228" s="1"/>
  <c r="D133"/>
  <c r="E133" s="1"/>
  <c r="D176"/>
  <c r="E176" s="1"/>
  <c r="D184"/>
  <c r="E184" s="1"/>
  <c r="D192"/>
  <c r="E192" s="1"/>
  <c r="D212"/>
  <c r="E212" s="1"/>
  <c r="D240"/>
  <c r="E240" s="1"/>
  <c r="D135"/>
  <c r="E135" s="1"/>
  <c r="D143"/>
  <c r="E143" s="1"/>
  <c r="D148"/>
  <c r="E148" s="1"/>
  <c r="D152"/>
  <c r="E152" s="1"/>
  <c r="D156"/>
  <c r="E156" s="1"/>
  <c r="D160"/>
  <c r="E160" s="1"/>
  <c r="D163"/>
  <c r="E163" s="1"/>
  <c r="D166"/>
  <c r="E166" s="1"/>
  <c r="D174"/>
  <c r="E174" s="1"/>
  <c r="D180"/>
  <c r="E180" s="1"/>
  <c r="D188"/>
  <c r="E188" s="1"/>
  <c r="D196"/>
  <c r="E196" s="1"/>
  <c r="D208"/>
  <c r="E208" s="1"/>
  <c r="D220"/>
  <c r="E220" s="1"/>
  <c r="D232"/>
  <c r="E232" s="1"/>
  <c r="D244"/>
  <c r="E244" s="1"/>
  <c r="C210" i="8"/>
  <c r="C210" i="25" s="1"/>
  <c r="C174" i="8"/>
  <c r="C174" i="25" s="1"/>
  <c r="C299" i="8"/>
  <c r="C71"/>
  <c r="C71" i="25" s="1"/>
  <c r="C224" i="8"/>
  <c r="C224" i="25" s="1"/>
  <c r="C89" i="8"/>
  <c r="C89" i="25" s="1"/>
  <c r="C169" i="8"/>
  <c r="C169" i="25" s="1"/>
  <c r="C296" i="8"/>
  <c r="C176"/>
  <c r="C176" i="25" s="1"/>
  <c r="C284" i="8"/>
  <c r="C284" i="25" s="1"/>
  <c r="C94" i="8"/>
  <c r="C94" i="25" s="1"/>
  <c r="C58" i="8"/>
  <c r="C58" i="25" s="1"/>
  <c r="C156" i="8"/>
  <c r="C156" i="25" s="1"/>
  <c r="B292" i="8"/>
  <c r="A292" s="1"/>
  <c r="C286"/>
  <c r="C286" i="25" s="1"/>
  <c r="C220" i="8"/>
  <c r="C220" i="25" s="1"/>
  <c r="C247" i="8"/>
  <c r="C247" i="25" s="1"/>
  <c r="C249" i="8"/>
  <c r="C249" i="25" s="1"/>
  <c r="C76" i="8"/>
  <c r="C76" i="25" s="1"/>
  <c r="C280" i="8"/>
  <c r="C280" i="25" s="1"/>
  <c r="C230" i="8"/>
  <c r="C230" i="25" s="1"/>
  <c r="C114" i="8"/>
  <c r="C114" i="25" s="1"/>
  <c r="C151" i="8"/>
  <c r="C151" i="25" s="1"/>
  <c r="B58" i="8"/>
  <c r="A58" s="1"/>
  <c r="B299"/>
  <c r="A299" s="1"/>
  <c r="C294"/>
  <c r="C290"/>
  <c r="C272"/>
  <c r="C272" i="25" s="1"/>
  <c r="C216" i="8"/>
  <c r="C216" i="25" s="1"/>
  <c r="C138" i="8"/>
  <c r="C138" i="25" s="1"/>
  <c r="C270" i="8"/>
  <c r="C270" i="25" s="1"/>
  <c r="C222" i="8"/>
  <c r="C222" i="25" s="1"/>
  <c r="C150" i="8"/>
  <c r="C150" i="25" s="1"/>
  <c r="C276" i="8"/>
  <c r="C276" i="25" s="1"/>
  <c r="C204" i="8"/>
  <c r="C204" i="25" s="1"/>
  <c r="C274" i="8"/>
  <c r="C274" i="25" s="1"/>
  <c r="C194" i="8"/>
  <c r="C194" i="25" s="1"/>
  <c r="C287" i="8"/>
  <c r="C215"/>
  <c r="C215" i="25" s="1"/>
  <c r="C135" i="8"/>
  <c r="C135" i="25" s="1"/>
  <c r="C55" i="8"/>
  <c r="C55" i="25" s="1"/>
  <c r="C26" i="8"/>
  <c r="C26" i="25" s="1"/>
  <c r="C233" i="8"/>
  <c r="C233" i="25" s="1"/>
  <c r="C153" i="8"/>
  <c r="C153" i="25" s="1"/>
  <c r="C57" i="8"/>
  <c r="C57" i="25" s="1"/>
  <c r="C140" i="8"/>
  <c r="C140" i="25" s="1"/>
  <c r="C60" i="8"/>
  <c r="C60" i="25" s="1"/>
  <c r="C298" i="8"/>
  <c r="C293"/>
  <c r="B290"/>
  <c r="A290" s="1"/>
  <c r="C256"/>
  <c r="C256" i="25" s="1"/>
  <c r="C192" i="8"/>
  <c r="C192" i="25" s="1"/>
  <c r="C122" i="8"/>
  <c r="C122" i="25" s="1"/>
  <c r="C262" i="8"/>
  <c r="C262" i="25" s="1"/>
  <c r="C198" i="8"/>
  <c r="C198" i="25" s="1"/>
  <c r="C118" i="8"/>
  <c r="C118" i="25" s="1"/>
  <c r="C268" i="8"/>
  <c r="C268" i="25" s="1"/>
  <c r="C172" i="8"/>
  <c r="C172" i="25" s="1"/>
  <c r="C258" i="8"/>
  <c r="C258" i="25" s="1"/>
  <c r="C178" i="8"/>
  <c r="C178" i="25" s="1"/>
  <c r="C271" i="8"/>
  <c r="C271" i="25" s="1"/>
  <c r="C199" i="8"/>
  <c r="C199" i="25" s="1"/>
  <c r="C119" i="8"/>
  <c r="C119" i="25" s="1"/>
  <c r="C23" i="8"/>
  <c r="C23" i="25" s="1"/>
  <c r="C10" i="8"/>
  <c r="C10" i="25" s="1"/>
  <c r="C217" i="8"/>
  <c r="C217" i="25" s="1"/>
  <c r="C121" i="8"/>
  <c r="C121" i="25" s="1"/>
  <c r="C41" i="8"/>
  <c r="C41" i="25" s="1"/>
  <c r="C124" i="8"/>
  <c r="C124" i="25" s="1"/>
  <c r="C28" i="8"/>
  <c r="C28" i="25" s="1"/>
  <c r="B297" i="8"/>
  <c r="A297" s="1"/>
  <c r="C292"/>
  <c r="B288"/>
  <c r="A288" s="1"/>
  <c r="C240"/>
  <c r="C240" i="25" s="1"/>
  <c r="C184" i="8"/>
  <c r="C184" i="25" s="1"/>
  <c r="C90" i="8"/>
  <c r="C90" i="25" s="1"/>
  <c r="C238" i="8"/>
  <c r="C238" i="25" s="1"/>
  <c r="C190" i="8"/>
  <c r="C190" i="25" s="1"/>
  <c r="C102" i="8"/>
  <c r="C102" i="25" s="1"/>
  <c r="C236" i="8"/>
  <c r="C236" i="25" s="1"/>
  <c r="C146" i="8"/>
  <c r="C146" i="25" s="1"/>
  <c r="C242" i="8"/>
  <c r="C242" i="25" s="1"/>
  <c r="C126" i="8"/>
  <c r="C126" i="25" s="1"/>
  <c r="C263" i="8"/>
  <c r="C263" i="25" s="1"/>
  <c r="C183" i="8"/>
  <c r="C183" i="25" s="1"/>
  <c r="C87" i="8"/>
  <c r="C87" i="25" s="1"/>
  <c r="C7" i="8"/>
  <c r="C7" i="25" s="1"/>
  <c r="C281" i="8"/>
  <c r="C281" i="25" s="1"/>
  <c r="C185" i="8"/>
  <c r="C185" i="25" s="1"/>
  <c r="C105" i="8"/>
  <c r="C105" i="25" s="1"/>
  <c r="C25" i="8"/>
  <c r="C25" i="25" s="1"/>
  <c r="C92" i="8"/>
  <c r="C92" i="25" s="1"/>
  <c r="C8" i="8"/>
  <c r="C8" i="25" s="1"/>
  <c r="H176" i="8"/>
  <c r="C176" i="29" s="1"/>
  <c r="B173" i="8"/>
  <c r="B173" i="25" s="1"/>
  <c r="A173" s="1"/>
  <c r="G173" s="1"/>
  <c r="B209" i="8"/>
  <c r="A209" s="1"/>
  <c r="J211"/>
  <c r="J243"/>
  <c r="J271"/>
  <c r="Z34"/>
  <c r="C34" i="27" s="1"/>
  <c r="Z102" i="8"/>
  <c r="C102" i="27" s="1"/>
  <c r="Z198" i="8"/>
  <c r="C198" i="27" s="1"/>
  <c r="Z246" i="8"/>
  <c r="C246" i="27" s="1"/>
  <c r="Z282" i="8"/>
  <c r="C282" i="27" s="1"/>
  <c r="Z39" i="8"/>
  <c r="C39" i="27" s="1"/>
  <c r="Z71" i="8"/>
  <c r="C71" i="27" s="1"/>
  <c r="Z103" i="8"/>
  <c r="C103" i="27" s="1"/>
  <c r="Z143" i="8"/>
  <c r="C143" i="27" s="1"/>
  <c r="Z175" i="8"/>
  <c r="C175" i="27" s="1"/>
  <c r="Z207" i="8"/>
  <c r="C207" i="27" s="1"/>
  <c r="Z239" i="8"/>
  <c r="C239" i="27" s="1"/>
  <c r="Z271" i="8"/>
  <c r="C271" i="27" s="1"/>
  <c r="Z12" i="8"/>
  <c r="C12" i="27" s="1"/>
  <c r="Z44" i="8"/>
  <c r="C44" i="27" s="1"/>
  <c r="Z76" i="8"/>
  <c r="C76" i="27" s="1"/>
  <c r="Z108" i="8"/>
  <c r="C108" i="27" s="1"/>
  <c r="Z140" i="8"/>
  <c r="C140" i="27" s="1"/>
  <c r="Z172" i="8"/>
  <c r="C172" i="27" s="1"/>
  <c r="Z204" i="8"/>
  <c r="C204" i="27" s="1"/>
  <c r="Z236" i="8"/>
  <c r="C236" i="27" s="1"/>
  <c r="Z268" i="8"/>
  <c r="C268" i="27" s="1"/>
  <c r="Z300" i="8"/>
  <c r="Z81"/>
  <c r="C81" i="27" s="1"/>
  <c r="Z161" i="8"/>
  <c r="C161" i="27" s="1"/>
  <c r="Z257" i="8"/>
  <c r="C257" i="27" s="1"/>
  <c r="Y298" i="8"/>
  <c r="X298" s="1"/>
  <c r="Z85"/>
  <c r="C85" i="27" s="1"/>
  <c r="Z181" i="8"/>
  <c r="C181" i="27" s="1"/>
  <c r="Z261" i="8"/>
  <c r="C261" i="27" s="1"/>
  <c r="Z9" i="8"/>
  <c r="C9" i="27" s="1"/>
  <c r="Z105" i="8"/>
  <c r="C105" i="27" s="1"/>
  <c r="Z185" i="8"/>
  <c r="C185" i="27" s="1"/>
  <c r="Z265" i="8"/>
  <c r="C265" i="27" s="1"/>
  <c r="Y300" i="8"/>
  <c r="X300" s="1"/>
  <c r="Z61"/>
  <c r="C61" i="27" s="1"/>
  <c r="Z173" i="8"/>
  <c r="C173" i="27" s="1"/>
  <c r="Z8" i="8"/>
  <c r="C8" i="27" s="1"/>
  <c r="Y53" i="8"/>
  <c r="B53" i="27" s="1"/>
  <c r="A53" s="1"/>
  <c r="Y117" i="8"/>
  <c r="B117" i="27" s="1"/>
  <c r="A117" s="1"/>
  <c r="Y166" i="8"/>
  <c r="X166" s="1"/>
  <c r="Y213"/>
  <c r="B213" i="27" s="1"/>
  <c r="A213" s="1"/>
  <c r="Y261" i="8"/>
  <c r="B261" i="27" s="1"/>
  <c r="A261" s="1"/>
  <c r="Z93" i="8"/>
  <c r="C93" i="27" s="1"/>
  <c r="Z70" i="8"/>
  <c r="C70" i="27" s="1"/>
  <c r="Z162" i="8"/>
  <c r="C162" i="27" s="1"/>
  <c r="Z218" i="8"/>
  <c r="C218" i="27" s="1"/>
  <c r="Z266" i="8"/>
  <c r="C266" i="27" s="1"/>
  <c r="Z19" i="8"/>
  <c r="C19" i="27" s="1"/>
  <c r="Z55" i="8"/>
  <c r="C55" i="27" s="1"/>
  <c r="Z87" i="8"/>
  <c r="C87" i="27" s="1"/>
  <c r="Z127" i="8"/>
  <c r="C127" i="27" s="1"/>
  <c r="Z159" i="8"/>
  <c r="C159" i="27" s="1"/>
  <c r="Z191" i="8"/>
  <c r="C191" i="27" s="1"/>
  <c r="Z223" i="8"/>
  <c r="C223" i="27" s="1"/>
  <c r="Z255" i="8"/>
  <c r="C255" i="27" s="1"/>
  <c r="Z287" i="8"/>
  <c r="Z28"/>
  <c r="C28" i="27" s="1"/>
  <c r="Z60" i="8"/>
  <c r="C60" i="27" s="1"/>
  <c r="Z92" i="8"/>
  <c r="C92" i="27" s="1"/>
  <c r="Z124" i="8"/>
  <c r="C124" i="27" s="1"/>
  <c r="Z156" i="8"/>
  <c r="C156" i="27" s="1"/>
  <c r="Z188" i="8"/>
  <c r="C188" i="27" s="1"/>
  <c r="Z220" i="8"/>
  <c r="C220" i="27" s="1"/>
  <c r="Z252" i="8"/>
  <c r="C252" i="27" s="1"/>
  <c r="Z284" i="8"/>
  <c r="C284" i="27" s="1"/>
  <c r="Z33" i="8"/>
  <c r="C33" i="27" s="1"/>
  <c r="Z129" i="8"/>
  <c r="C129" i="27" s="1"/>
  <c r="Z209" i="8"/>
  <c r="C209" i="27" s="1"/>
  <c r="Z289" i="8"/>
  <c r="Z53"/>
  <c r="C53" i="27" s="1"/>
  <c r="Z133" i="8"/>
  <c r="C133" i="27" s="1"/>
  <c r="Z213" i="8"/>
  <c r="C213" i="27" s="1"/>
  <c r="Y287" i="8"/>
  <c r="X287" s="1"/>
  <c r="Z57"/>
  <c r="C57" i="27" s="1"/>
  <c r="Z137" i="8"/>
  <c r="C137" i="27" s="1"/>
  <c r="Z233" i="8"/>
  <c r="C233" i="27" s="1"/>
  <c r="Y288" i="8"/>
  <c r="X288" s="1"/>
  <c r="Z253"/>
  <c r="C253" i="27" s="1"/>
  <c r="Y293" i="8"/>
  <c r="X293" s="1"/>
  <c r="Z7"/>
  <c r="C7" i="27" s="1"/>
  <c r="Z4" i="8"/>
  <c r="C4" i="27" s="1"/>
  <c r="Z6" i="8"/>
  <c r="C6" i="27" s="1"/>
  <c r="Y289" i="8"/>
  <c r="X289" s="1"/>
  <c r="Z297"/>
  <c r="Z121"/>
  <c r="C121" i="27" s="1"/>
  <c r="Z277" i="8"/>
  <c r="C277" i="27" s="1"/>
  <c r="Z117" i="8"/>
  <c r="C117" i="27" s="1"/>
  <c r="Z273" i="8"/>
  <c r="C273" i="27" s="1"/>
  <c r="Z97" i="8"/>
  <c r="C97" i="27" s="1"/>
  <c r="Z272" i="8"/>
  <c r="C272" i="27" s="1"/>
  <c r="Z208" i="8"/>
  <c r="C208" i="27" s="1"/>
  <c r="Z144" i="8"/>
  <c r="C144" i="27" s="1"/>
  <c r="Z80" i="8"/>
  <c r="C80" i="27" s="1"/>
  <c r="Z16" i="8"/>
  <c r="C16" i="27" s="1"/>
  <c r="Z243" i="8"/>
  <c r="C243" i="27" s="1"/>
  <c r="Z179" i="8"/>
  <c r="C179" i="27" s="1"/>
  <c r="Z115" i="8"/>
  <c r="C115" i="27" s="1"/>
  <c r="Z51" i="8"/>
  <c r="C51" i="27" s="1"/>
  <c r="Z250" i="8"/>
  <c r="C250" i="27" s="1"/>
  <c r="Z134" i="8"/>
  <c r="C134" i="27" s="1"/>
  <c r="Z13" i="8"/>
  <c r="C13" i="27" s="1"/>
  <c r="B3" i="8"/>
  <c r="A3" s="1"/>
  <c r="B82"/>
  <c r="A82" s="1"/>
  <c r="B131"/>
  <c r="A131" s="1"/>
  <c r="B186"/>
  <c r="B186" i="25" s="1"/>
  <c r="A186" s="1"/>
  <c r="G186" s="1"/>
  <c r="B229" i="8"/>
  <c r="B229" i="25" s="1"/>
  <c r="A229" s="1"/>
  <c r="G229" s="1"/>
  <c r="B271" i="8"/>
  <c r="B271" i="25" s="1"/>
  <c r="A271" s="1"/>
  <c r="G271" s="1"/>
  <c r="B90" i="8"/>
  <c r="A90" s="1"/>
  <c r="B165"/>
  <c r="B165" i="25" s="1"/>
  <c r="B217" i="8"/>
  <c r="B217" i="25" s="1"/>
  <c r="A217" s="1"/>
  <c r="G217" s="1"/>
  <c r="B279" i="8"/>
  <c r="B279" i="25" s="1"/>
  <c r="A279" s="1"/>
  <c r="G279" s="1"/>
  <c r="C24" i="8"/>
  <c r="C24" i="25" s="1"/>
  <c r="C56" i="8"/>
  <c r="C56" i="25" s="1"/>
  <c r="C88" i="8"/>
  <c r="C88" i="25" s="1"/>
  <c r="C120" i="8"/>
  <c r="C120" i="25" s="1"/>
  <c r="C152" i="8"/>
  <c r="C152" i="25" s="1"/>
  <c r="C21" i="8"/>
  <c r="C21" i="25" s="1"/>
  <c r="C53" i="8"/>
  <c r="C53" i="25" s="1"/>
  <c r="C85" i="8"/>
  <c r="C85" i="25" s="1"/>
  <c r="C117" i="8"/>
  <c r="C117" i="25" s="1"/>
  <c r="C149" i="8"/>
  <c r="C149" i="25" s="1"/>
  <c r="C181" i="8"/>
  <c r="C181" i="25" s="1"/>
  <c r="C213" i="8"/>
  <c r="C213" i="25" s="1"/>
  <c r="C245" i="8"/>
  <c r="C245" i="25" s="1"/>
  <c r="C277" i="8"/>
  <c r="C277" i="25" s="1"/>
  <c r="C22" i="8"/>
  <c r="C22" i="25" s="1"/>
  <c r="C54" i="8"/>
  <c r="C54" i="25" s="1"/>
  <c r="C19" i="8"/>
  <c r="C19" i="25" s="1"/>
  <c r="C51" i="8"/>
  <c r="C51" i="25" s="1"/>
  <c r="C83" i="8"/>
  <c r="C83" i="25" s="1"/>
  <c r="C115" i="8"/>
  <c r="C115" i="25" s="1"/>
  <c r="C147" i="8"/>
  <c r="C147" i="25" s="1"/>
  <c r="C179" i="8"/>
  <c r="C179" i="25" s="1"/>
  <c r="C211" i="8"/>
  <c r="C211" i="25" s="1"/>
  <c r="C243" i="8"/>
  <c r="C243" i="25" s="1"/>
  <c r="C267" i="8"/>
  <c r="C267" i="25" s="1"/>
  <c r="C283" i="8"/>
  <c r="C283" i="25" s="1"/>
  <c r="C110" i="8"/>
  <c r="C110" i="25" s="1"/>
  <c r="C170" i="8"/>
  <c r="C170" i="25" s="1"/>
  <c r="C202" i="8"/>
  <c r="C202" i="25" s="1"/>
  <c r="C234" i="8"/>
  <c r="C234" i="25" s="1"/>
  <c r="C266" i="8"/>
  <c r="C266" i="25" s="1"/>
  <c r="C98" i="8"/>
  <c r="C98" i="25" s="1"/>
  <c r="C162" i="8"/>
  <c r="C162" i="25" s="1"/>
  <c r="C196" i="8"/>
  <c r="C196" i="25" s="1"/>
  <c r="C228" i="8"/>
  <c r="C228" i="25" s="1"/>
  <c r="C260" i="8"/>
  <c r="C260" i="25" s="1"/>
  <c r="C70" i="8"/>
  <c r="C70" i="25" s="1"/>
  <c r="C134" i="8"/>
  <c r="C134" i="25" s="1"/>
  <c r="C182" i="8"/>
  <c r="C182" i="25" s="1"/>
  <c r="C214" i="8"/>
  <c r="C214" i="25" s="1"/>
  <c r="C246" i="8"/>
  <c r="C246" i="25" s="1"/>
  <c r="C278" i="8"/>
  <c r="C278" i="25" s="1"/>
  <c r="C106" i="8"/>
  <c r="C106" i="25" s="1"/>
  <c r="C168" i="8"/>
  <c r="C168" i="25" s="1"/>
  <c r="C200" i="8"/>
  <c r="C200" i="25" s="1"/>
  <c r="C232" i="8"/>
  <c r="C232" i="25" s="1"/>
  <c r="C264" i="8"/>
  <c r="C264" i="25" s="1"/>
  <c r="B287" i="8"/>
  <c r="A287" s="1"/>
  <c r="B291"/>
  <c r="A291" s="1"/>
  <c r="B293"/>
  <c r="A293" s="1"/>
  <c r="B296"/>
  <c r="A296" s="1"/>
  <c r="B298"/>
  <c r="A298" s="1"/>
  <c r="B300"/>
  <c r="A300" s="1"/>
  <c r="B32"/>
  <c r="A32" s="1"/>
  <c r="B123"/>
  <c r="B123" i="25" s="1"/>
  <c r="A123" s="1"/>
  <c r="G123" s="1"/>
  <c r="B194" i="8"/>
  <c r="B194" i="25" s="1"/>
  <c r="A194" s="1"/>
  <c r="G194" s="1"/>
  <c r="B250" i="8"/>
  <c r="A250" s="1"/>
  <c r="C4"/>
  <c r="C4" i="25" s="1"/>
  <c r="C40" i="8"/>
  <c r="C40" i="25" s="1"/>
  <c r="C72" i="8"/>
  <c r="C72" i="25" s="1"/>
  <c r="C104" i="8"/>
  <c r="C104" i="25" s="1"/>
  <c r="C136" i="8"/>
  <c r="C136" i="25" s="1"/>
  <c r="C5" i="8"/>
  <c r="C5" i="25" s="1"/>
  <c r="C37" i="8"/>
  <c r="C37" i="25" s="1"/>
  <c r="C69" i="8"/>
  <c r="C69" i="25" s="1"/>
  <c r="C101" i="8"/>
  <c r="C101" i="25" s="1"/>
  <c r="C133" i="8"/>
  <c r="C133" i="25" s="1"/>
  <c r="C165" i="8"/>
  <c r="C165" i="25" s="1"/>
  <c r="C197" i="8"/>
  <c r="C197" i="25" s="1"/>
  <c r="C229" i="8"/>
  <c r="C229" i="25" s="1"/>
  <c r="C261" i="8"/>
  <c r="C261" i="25" s="1"/>
  <c r="C6" i="8"/>
  <c r="C6" i="25" s="1"/>
  <c r="C38" i="8"/>
  <c r="C38" i="25" s="1"/>
  <c r="C3" i="8"/>
  <c r="C3" i="25" s="1"/>
  <c r="C35" i="8"/>
  <c r="C35" i="25" s="1"/>
  <c r="C67" i="8"/>
  <c r="C67" i="25" s="1"/>
  <c r="C99" i="8"/>
  <c r="C99" i="25" s="1"/>
  <c r="C131" i="8"/>
  <c r="C131" i="25" s="1"/>
  <c r="C163" i="8"/>
  <c r="C163" i="25" s="1"/>
  <c r="C195" i="8"/>
  <c r="C195" i="25" s="1"/>
  <c r="C227" i="8"/>
  <c r="C227" i="25" s="1"/>
  <c r="C259" i="8"/>
  <c r="C259" i="25" s="1"/>
  <c r="C275" i="8"/>
  <c r="C275" i="25" s="1"/>
  <c r="C78" i="8"/>
  <c r="C78" i="25" s="1"/>
  <c r="C142" i="8"/>
  <c r="C142" i="25" s="1"/>
  <c r="C186" i="8"/>
  <c r="C186" i="25" s="1"/>
  <c r="C218" i="8"/>
  <c r="C218" i="25" s="1"/>
  <c r="C250" i="8"/>
  <c r="C250" i="25" s="1"/>
  <c r="C282" i="8"/>
  <c r="C282" i="25" s="1"/>
  <c r="C130" i="8"/>
  <c r="C130" i="25" s="1"/>
  <c r="C180" i="8"/>
  <c r="C180" i="25" s="1"/>
  <c r="C212" i="8"/>
  <c r="C212" i="25" s="1"/>
  <c r="C244" i="8"/>
  <c r="C244" i="25" s="1"/>
  <c r="Y198" i="8"/>
  <c r="B198" i="27" s="1"/>
  <c r="A198" s="1"/>
  <c r="Y86" i="8"/>
  <c r="B86" i="27" s="1"/>
  <c r="A86" s="1"/>
  <c r="Z3" i="8"/>
  <c r="C3" i="27" s="1"/>
  <c r="Z125" i="8"/>
  <c r="C125" i="27" s="1"/>
  <c r="Z249" i="8"/>
  <c r="C249" i="27" s="1"/>
  <c r="Z73" i="8"/>
  <c r="C73" i="27" s="1"/>
  <c r="Z245" i="8"/>
  <c r="C245" i="27" s="1"/>
  <c r="Z69" i="8"/>
  <c r="C69" i="27" s="1"/>
  <c r="Z225" i="8"/>
  <c r="C225" i="27" s="1"/>
  <c r="Z65" i="8"/>
  <c r="C65" i="27" s="1"/>
  <c r="Z256" i="8"/>
  <c r="C256" i="27" s="1"/>
  <c r="Z192" i="8"/>
  <c r="C192" i="27" s="1"/>
  <c r="Z128" i="8"/>
  <c r="C128" i="27" s="1"/>
  <c r="Z64" i="8"/>
  <c r="C64" i="27" s="1"/>
  <c r="Z291" i="8"/>
  <c r="Z227"/>
  <c r="C227" i="27" s="1"/>
  <c r="Z163" i="8"/>
  <c r="C163" i="27" s="1"/>
  <c r="Z99" i="8"/>
  <c r="C99" i="27" s="1"/>
  <c r="Z23" i="8"/>
  <c r="C23" i="27" s="1"/>
  <c r="Z234" i="8"/>
  <c r="C234" i="27" s="1"/>
  <c r="Z98" i="8"/>
  <c r="C98" i="27" s="1"/>
  <c r="B258" i="8"/>
  <c r="B258" i="25" s="1"/>
  <c r="A258" s="1"/>
  <c r="G258" s="1"/>
  <c r="B143" i="8"/>
  <c r="A143" s="1"/>
  <c r="Y262"/>
  <c r="X262" s="1"/>
  <c r="Y181"/>
  <c r="B181" i="27" s="1"/>
  <c r="A181" s="1"/>
  <c r="Y70" i="8"/>
  <c r="B70" i="27" s="1"/>
  <c r="A70" s="1"/>
  <c r="C300" i="8"/>
  <c r="C297"/>
  <c r="B294"/>
  <c r="A294" s="1"/>
  <c r="C291"/>
  <c r="C288"/>
  <c r="C248"/>
  <c r="C248" i="25" s="1"/>
  <c r="C208" i="8"/>
  <c r="C208" i="25" s="1"/>
  <c r="C154" i="8"/>
  <c r="C154" i="25" s="1"/>
  <c r="C74" i="8"/>
  <c r="C74" i="25" s="1"/>
  <c r="C254" i="8"/>
  <c r="C254" i="25" s="1"/>
  <c r="C206" i="8"/>
  <c r="C206" i="25" s="1"/>
  <c r="C166" i="8"/>
  <c r="C166" i="25" s="1"/>
  <c r="C86" i="8"/>
  <c r="C86" i="25" s="1"/>
  <c r="C252" i="8"/>
  <c r="C252" i="25" s="1"/>
  <c r="C188" i="8"/>
  <c r="C188" i="25" s="1"/>
  <c r="C82" i="8"/>
  <c r="C82" i="25" s="1"/>
  <c r="C226" i="8"/>
  <c r="C226" i="25" s="1"/>
  <c r="C158" i="8"/>
  <c r="C158" i="25" s="1"/>
  <c r="C279" i="8"/>
  <c r="C279" i="25" s="1"/>
  <c r="C231" i="8"/>
  <c r="C231" i="25" s="1"/>
  <c r="C167" i="8"/>
  <c r="C167" i="25" s="1"/>
  <c r="C103" i="8"/>
  <c r="C103" i="25" s="1"/>
  <c r="C39" i="8"/>
  <c r="C39" i="25" s="1"/>
  <c r="C42" i="8"/>
  <c r="C42" i="25" s="1"/>
  <c r="C265" i="8"/>
  <c r="C265" i="25" s="1"/>
  <c r="C201" i="8"/>
  <c r="C201" i="25" s="1"/>
  <c r="C137" i="8"/>
  <c r="C137" i="25" s="1"/>
  <c r="C73" i="8"/>
  <c r="C73" i="25" s="1"/>
  <c r="C9" i="8"/>
  <c r="C9" i="25" s="1"/>
  <c r="C108" i="8"/>
  <c r="C108" i="25" s="1"/>
  <c r="C44" i="8"/>
  <c r="C44" i="25" s="1"/>
  <c r="Z45" i="8"/>
  <c r="C45" i="27" s="1"/>
  <c r="Y295" i="8"/>
  <c r="X295" s="1"/>
  <c r="Z201"/>
  <c r="C201" i="27" s="1"/>
  <c r="Z41" i="8"/>
  <c r="C41" i="27" s="1"/>
  <c r="Z197" i="8"/>
  <c r="C197" i="27" s="1"/>
  <c r="Z21" i="8"/>
  <c r="C21" i="27" s="1"/>
  <c r="Z193" i="8"/>
  <c r="C193" i="27" s="1"/>
  <c r="Z17" i="8"/>
  <c r="C17" i="27" s="1"/>
  <c r="Z240" i="8"/>
  <c r="C240" i="27" s="1"/>
  <c r="Z176" i="8"/>
  <c r="C176" i="27" s="1"/>
  <c r="Z112" i="8"/>
  <c r="C112" i="27" s="1"/>
  <c r="Z48" i="8"/>
  <c r="C48" i="27" s="1"/>
  <c r="Z275" i="8"/>
  <c r="C275" i="27" s="1"/>
  <c r="Z211" i="8"/>
  <c r="C211" i="27" s="1"/>
  <c r="Z147" i="8"/>
  <c r="C147" i="27" s="1"/>
  <c r="Z83" i="8"/>
  <c r="C83" i="27" s="1"/>
  <c r="Z298" i="8"/>
  <c r="Z214"/>
  <c r="C214" i="27" s="1"/>
  <c r="Z38" i="8"/>
  <c r="C38" i="27" s="1"/>
  <c r="B237" i="8"/>
  <c r="B237" i="25" s="1"/>
  <c r="A237" s="1"/>
  <c r="G237" s="1"/>
  <c r="B103" i="8"/>
  <c r="A103" s="1"/>
  <c r="Y245"/>
  <c r="B245" i="27" s="1"/>
  <c r="A245" s="1"/>
  <c r="Y150" i="8"/>
  <c r="B150" i="27" s="1"/>
  <c r="A150" s="1"/>
  <c r="Y38" i="8"/>
  <c r="B38" i="27" s="1"/>
  <c r="A38" s="1"/>
  <c r="B70" i="8"/>
  <c r="A70" s="1"/>
  <c r="Y4"/>
  <c r="X4" s="1"/>
  <c r="Y21"/>
  <c r="B21" i="27" s="1"/>
  <c r="A21" s="1"/>
  <c r="Y54" i="8"/>
  <c r="B54" i="27" s="1"/>
  <c r="A54" s="1"/>
  <c r="Y102" i="8"/>
  <c r="B102" i="27" s="1"/>
  <c r="A102" s="1"/>
  <c r="Y149" i="8"/>
  <c r="X149" s="1"/>
  <c r="Y182"/>
  <c r="B182" i="27" s="1"/>
  <c r="A182" s="1"/>
  <c r="Y214" i="8"/>
  <c r="B214" i="27" s="1"/>
  <c r="A214" s="1"/>
  <c r="Y246" i="8"/>
  <c r="X246" s="1"/>
  <c r="Y278"/>
  <c r="B278" i="27" s="1"/>
  <c r="A278" s="1"/>
  <c r="Z77" i="8"/>
  <c r="C77" i="27" s="1"/>
  <c r="Z66" i="8"/>
  <c r="C66" i="27" s="1"/>
  <c r="Z130" i="8"/>
  <c r="C130" i="27" s="1"/>
  <c r="Z194" i="8"/>
  <c r="C194" i="27" s="1"/>
  <c r="Z230" i="8"/>
  <c r="C230" i="27" s="1"/>
  <c r="Z262" i="8"/>
  <c r="C262" i="27" s="1"/>
  <c r="Z294" i="8"/>
  <c r="Z35"/>
  <c r="C35" i="27" s="1"/>
  <c r="Y277" i="8"/>
  <c r="B277" i="27" s="1"/>
  <c r="A277" s="1"/>
  <c r="Y230" i="8"/>
  <c r="X230" s="1"/>
  <c r="Y197"/>
  <c r="B197" i="27" s="1"/>
  <c r="A197" s="1"/>
  <c r="Y134" i="8"/>
  <c r="B134" i="27" s="1"/>
  <c r="A134" s="1"/>
  <c r="Y85" i="8"/>
  <c r="B85" i="27" s="1"/>
  <c r="A85" s="1"/>
  <c r="Y22" i="8"/>
  <c r="B22" i="27" s="1"/>
  <c r="A22" s="1"/>
  <c r="K146" i="8"/>
  <c r="K142"/>
  <c r="B142" i="13" s="1"/>
  <c r="A142" s="1"/>
  <c r="K138" i="8"/>
  <c r="K134"/>
  <c r="K130"/>
  <c r="B130" i="13" s="1"/>
  <c r="A130" s="1"/>
  <c r="K126" i="8"/>
  <c r="K122"/>
  <c r="K118"/>
  <c r="B118" i="13" s="1"/>
  <c r="A118" s="1"/>
  <c r="K114" i="8"/>
  <c r="B114" i="13" s="1"/>
  <c r="A114" s="1"/>
  <c r="K110" i="8"/>
  <c r="K106"/>
  <c r="B106" i="13" s="1"/>
  <c r="A106" s="1"/>
  <c r="K102" i="8"/>
  <c r="B102" i="13" s="1"/>
  <c r="A102" s="1"/>
  <c r="K98" i="8"/>
  <c r="K94"/>
  <c r="B94" i="13" s="1"/>
  <c r="A94" s="1"/>
  <c r="K90" i="8"/>
  <c r="B90" i="13" s="1"/>
  <c r="A90" s="1"/>
  <c r="K86" i="8"/>
  <c r="K82"/>
  <c r="K78"/>
  <c r="B78" i="13" s="1"/>
  <c r="A78" s="1"/>
  <c r="K74" i="8"/>
  <c r="B74" i="13" s="1"/>
  <c r="A74" s="1"/>
  <c r="K70" i="8"/>
  <c r="K66"/>
  <c r="B66" i="13" s="1"/>
  <c r="A66" s="1"/>
  <c r="K62" i="8"/>
  <c r="K58"/>
  <c r="K54"/>
  <c r="B54" i="13" s="1"/>
  <c r="A54" s="1"/>
  <c r="K50" i="8"/>
  <c r="B50" i="13" s="1"/>
  <c r="A50" s="1"/>
  <c r="K46" i="8"/>
  <c r="K42"/>
  <c r="K38"/>
  <c r="B38" i="13" s="1"/>
  <c r="A38" s="1"/>
  <c r="K34" i="8"/>
  <c r="K30"/>
  <c r="B30" i="13" s="1"/>
  <c r="A30" s="1"/>
  <c r="K26" i="8"/>
  <c r="B26" i="13" s="1"/>
  <c r="A26" s="1"/>
  <c r="K22" i="8"/>
  <c r="K18"/>
  <c r="K14"/>
  <c r="B14" i="13" s="1"/>
  <c r="A14" s="1"/>
  <c r="K10" i="8"/>
  <c r="J10" s="1"/>
  <c r="K6"/>
  <c r="B6" i="13" s="1"/>
  <c r="A6" s="1"/>
  <c r="K256" i="8"/>
  <c r="B256" i="13" s="1"/>
  <c r="A256" s="1"/>
  <c r="K252" i="8"/>
  <c r="B252" i="13" s="1"/>
  <c r="A252" s="1"/>
  <c r="K248" i="8"/>
  <c r="B248" i="13" s="1"/>
  <c r="A248" s="1"/>
  <c r="K244" i="8"/>
  <c r="B244" i="13" s="1"/>
  <c r="A244" s="1"/>
  <c r="K240" i="8"/>
  <c r="K236"/>
  <c r="B236" i="13" s="1"/>
  <c r="A236" s="1"/>
  <c r="K232" i="8"/>
  <c r="B232" i="13" s="1"/>
  <c r="A232" s="1"/>
  <c r="K228" i="8"/>
  <c r="K224"/>
  <c r="B224" i="13" s="1"/>
  <c r="A224" s="1"/>
  <c r="K220" i="8"/>
  <c r="B220" i="13" s="1"/>
  <c r="A220" s="1"/>
  <c r="K216" i="8"/>
  <c r="B216" i="13" s="1"/>
  <c r="A216" s="1"/>
  <c r="K212" i="8"/>
  <c r="B212" i="13" s="1"/>
  <c r="A212" s="1"/>
  <c r="K208" i="8"/>
  <c r="B208" i="13" s="1"/>
  <c r="A208" s="1"/>
  <c r="K204" i="8"/>
  <c r="K200"/>
  <c r="K196"/>
  <c r="B196" i="13" s="1"/>
  <c r="A196" s="1"/>
  <c r="K192" i="8"/>
  <c r="B192" i="13" s="1"/>
  <c r="A192" s="1"/>
  <c r="K188" i="8"/>
  <c r="B188" i="13" s="1"/>
  <c r="A188" s="1"/>
  <c r="K184" i="8"/>
  <c r="B184" i="13" s="1"/>
  <c r="A184" s="1"/>
  <c r="K180" i="8"/>
  <c r="B180" i="13" s="1"/>
  <c r="A180" s="1"/>
  <c r="K176" i="8"/>
  <c r="K172"/>
  <c r="B172" i="13" s="1"/>
  <c r="A172" s="1"/>
  <c r="K168" i="8"/>
  <c r="B168" i="13" s="1"/>
  <c r="A168" s="1"/>
  <c r="K164" i="8"/>
  <c r="K160"/>
  <c r="B160" i="13" s="1"/>
  <c r="A160" s="1"/>
  <c r="K156" i="8"/>
  <c r="B156" i="13" s="1"/>
  <c r="A156" s="1"/>
  <c r="K152" i="8"/>
  <c r="B152" i="13" s="1"/>
  <c r="A152" s="1"/>
  <c r="K148" i="8"/>
  <c r="B148" i="13" s="1"/>
  <c r="A148" s="1"/>
  <c r="K144" i="8"/>
  <c r="B144" i="13" s="1"/>
  <c r="A144" s="1"/>
  <c r="K140" i="8"/>
  <c r="K136"/>
  <c r="K132"/>
  <c r="B132" i="13" s="1"/>
  <c r="A132" s="1"/>
  <c r="K128" i="8"/>
  <c r="B128" i="13" s="1"/>
  <c r="A128" s="1"/>
  <c r="K124" i="8"/>
  <c r="K120"/>
  <c r="K116"/>
  <c r="K112"/>
  <c r="K108"/>
  <c r="K104"/>
  <c r="K100"/>
  <c r="K96"/>
  <c r="K92"/>
  <c r="K88"/>
  <c r="K84"/>
  <c r="K80"/>
  <c r="K76"/>
  <c r="K72"/>
  <c r="K68"/>
  <c r="K64"/>
  <c r="K60"/>
  <c r="K56"/>
  <c r="K52"/>
  <c r="K48"/>
  <c r="K44"/>
  <c r="K40"/>
  <c r="K36"/>
  <c r="K32"/>
  <c r="K28"/>
  <c r="K24"/>
  <c r="K20"/>
  <c r="K16"/>
  <c r="K12"/>
  <c r="K8"/>
  <c r="J8" s="1"/>
  <c r="K4"/>
  <c r="B4" i="13" s="1"/>
  <c r="A4" s="1"/>
  <c r="D115" i="30"/>
  <c r="D51"/>
  <c r="AB4" i="29"/>
  <c r="AB5" s="1"/>
  <c r="J7" s="1"/>
  <c r="D199" i="30"/>
  <c r="D209"/>
  <c r="D122"/>
  <c r="D96"/>
  <c r="D206"/>
  <c r="D212"/>
  <c r="D26"/>
  <c r="B292" i="16"/>
  <c r="D63" i="17"/>
  <c r="C295" i="16"/>
  <c r="D296"/>
  <c r="B290"/>
  <c r="B295"/>
  <c r="C292"/>
  <c r="C287"/>
  <c r="D287"/>
  <c r="D250" i="17"/>
  <c r="D186"/>
  <c r="D122"/>
  <c r="D207"/>
  <c r="D237"/>
  <c r="D173"/>
  <c r="D109"/>
  <c r="D179"/>
  <c r="D224"/>
  <c r="D144"/>
  <c r="D37"/>
  <c r="D91"/>
  <c r="D239"/>
  <c r="D238"/>
  <c r="D174"/>
  <c r="D110"/>
  <c r="D175"/>
  <c r="D225"/>
  <c r="D161"/>
  <c r="D97"/>
  <c r="D147"/>
  <c r="D212"/>
  <c r="D116"/>
  <c r="D9"/>
  <c r="D300" i="16"/>
  <c r="C291"/>
  <c r="C300"/>
  <c r="F4"/>
  <c r="J6" i="13" s="1"/>
  <c r="D227" i="17"/>
  <c r="D119"/>
  <c r="D234"/>
  <c r="D202"/>
  <c r="D170"/>
  <c r="D138"/>
  <c r="D106"/>
  <c r="D18"/>
  <c r="D163"/>
  <c r="D2"/>
  <c r="D221"/>
  <c r="D189"/>
  <c r="D157"/>
  <c r="D125"/>
  <c r="D93"/>
  <c r="D223"/>
  <c r="D131"/>
  <c r="D240"/>
  <c r="D208"/>
  <c r="D176"/>
  <c r="D112"/>
  <c r="D69"/>
  <c r="D5"/>
  <c r="D32"/>
  <c r="D59"/>
  <c r="D294" i="16"/>
  <c r="B299"/>
  <c r="D183" i="17"/>
  <c r="D22"/>
  <c r="D222"/>
  <c r="D190"/>
  <c r="D158"/>
  <c r="D126"/>
  <c r="D94"/>
  <c r="D219"/>
  <c r="D127"/>
  <c r="D241"/>
  <c r="D209"/>
  <c r="D177"/>
  <c r="D145"/>
  <c r="D113"/>
  <c r="D46"/>
  <c r="D191"/>
  <c r="D99"/>
  <c r="D228"/>
  <c r="D196"/>
  <c r="D148"/>
  <c r="D58"/>
  <c r="D41"/>
  <c r="D68"/>
  <c r="D4"/>
  <c r="D31"/>
  <c r="J272" i="8"/>
  <c r="J178"/>
  <c r="J158"/>
  <c r="J222"/>
  <c r="J278"/>
  <c r="J234"/>
  <c r="J230"/>
  <c r="H292"/>
  <c r="B153"/>
  <c r="B153" i="25" s="1"/>
  <c r="A153" s="1"/>
  <c r="G153" s="1"/>
  <c r="B110" i="8"/>
  <c r="B110" i="25" s="1"/>
  <c r="A110" s="1"/>
  <c r="G110" s="1"/>
  <c r="B24" i="8"/>
  <c r="B24" i="25" s="1"/>
  <c r="B267" i="8"/>
  <c r="B267" i="25" s="1"/>
  <c r="B249" i="8"/>
  <c r="A249" s="1"/>
  <c r="B226"/>
  <c r="B226" i="25" s="1"/>
  <c r="A226" s="1"/>
  <c r="G226" s="1"/>
  <c r="B205" i="8"/>
  <c r="B205" i="25" s="1"/>
  <c r="A205" s="1"/>
  <c r="G205" s="1"/>
  <c r="B185" i="8"/>
  <c r="A185" s="1"/>
  <c r="B162"/>
  <c r="A162" s="1"/>
  <c r="B140"/>
  <c r="A140" s="1"/>
  <c r="B119"/>
  <c r="A119" s="1"/>
  <c r="B102"/>
  <c r="B102" i="25" s="1"/>
  <c r="A102" s="1"/>
  <c r="G102" s="1"/>
  <c r="B79" i="8"/>
  <c r="B79" i="25" s="1"/>
  <c r="B50" i="8"/>
  <c r="B50" i="25" s="1"/>
  <c r="B20" i="8"/>
  <c r="A20" s="1"/>
  <c r="B280"/>
  <c r="A280" s="1"/>
  <c r="B261"/>
  <c r="B261" i="25" s="1"/>
  <c r="B241" i="8"/>
  <c r="B241" i="25" s="1"/>
  <c r="A241" s="1"/>
  <c r="G241" s="1"/>
  <c r="B218" i="8"/>
  <c r="B218" i="25" s="1"/>
  <c r="A218" s="1"/>
  <c r="G218" s="1"/>
  <c r="B197" i="8"/>
  <c r="B197" i="25" s="1"/>
  <c r="B177" i="8"/>
  <c r="B177" i="25" s="1"/>
  <c r="A177" s="1"/>
  <c r="G177" s="1"/>
  <c r="B154" i="8"/>
  <c r="B154" i="25" s="1"/>
  <c r="A154" s="1"/>
  <c r="G154" s="1"/>
  <c r="B132" i="8"/>
  <c r="A132" s="1"/>
  <c r="B112"/>
  <c r="B112" i="25" s="1"/>
  <c r="A112" s="1"/>
  <c r="G112" s="1"/>
  <c r="B94" i="8"/>
  <c r="B94" i="25" s="1"/>
  <c r="A94" s="1"/>
  <c r="G94" s="1"/>
  <c r="B71" i="8"/>
  <c r="A71" s="1"/>
  <c r="B47"/>
  <c r="A47" s="1"/>
  <c r="B6"/>
  <c r="B6" i="25" s="1"/>
  <c r="D230" i="30"/>
  <c r="D219"/>
  <c r="D240"/>
  <c r="E240" s="1"/>
  <c r="D189"/>
  <c r="D30"/>
  <c r="D166"/>
  <c r="D250"/>
  <c r="E250" s="1"/>
  <c r="D155"/>
  <c r="D243"/>
  <c r="E243" s="1"/>
  <c r="D156"/>
  <c r="D73"/>
  <c r="D24"/>
  <c r="D105"/>
  <c r="D142"/>
  <c r="D135"/>
  <c r="D124"/>
  <c r="D72"/>
  <c r="D102"/>
  <c r="D186"/>
  <c r="D82"/>
  <c r="D179"/>
  <c r="D38"/>
  <c r="D184"/>
  <c r="D45"/>
  <c r="D62"/>
  <c r="D106"/>
  <c r="D126"/>
  <c r="D150"/>
  <c r="D170"/>
  <c r="D190"/>
  <c r="D214"/>
  <c r="D234"/>
  <c r="D18"/>
  <c r="D99"/>
  <c r="D119"/>
  <c r="D139"/>
  <c r="D163"/>
  <c r="D183"/>
  <c r="D203"/>
  <c r="D227"/>
  <c r="D247"/>
  <c r="E247" s="1"/>
  <c r="D54"/>
  <c r="D104"/>
  <c r="D128"/>
  <c r="D188"/>
  <c r="D216"/>
  <c r="D244"/>
  <c r="E244" s="1"/>
  <c r="D69"/>
  <c r="D41"/>
  <c r="D9"/>
  <c r="D68"/>
  <c r="D8"/>
  <c r="D35"/>
  <c r="D165"/>
  <c r="D121"/>
  <c r="D233"/>
  <c r="D120"/>
  <c r="D221"/>
  <c r="D245"/>
  <c r="E245" s="1"/>
  <c r="D97"/>
  <c r="D133"/>
  <c r="D169"/>
  <c r="D217"/>
  <c r="D177"/>
  <c r="D10"/>
  <c r="D109"/>
  <c r="D153"/>
  <c r="D197"/>
  <c r="D225"/>
  <c r="D15"/>
  <c r="D31"/>
  <c r="D47"/>
  <c r="D63"/>
  <c r="D79"/>
  <c r="D4"/>
  <c r="D20"/>
  <c r="D36"/>
  <c r="D52"/>
  <c r="D78"/>
  <c r="D110"/>
  <c r="D134"/>
  <c r="D154"/>
  <c r="D174"/>
  <c r="D198"/>
  <c r="D218"/>
  <c r="D238"/>
  <c r="E238" s="1"/>
  <c r="D50"/>
  <c r="D103"/>
  <c r="D123"/>
  <c r="D147"/>
  <c r="D167"/>
  <c r="D187"/>
  <c r="D211"/>
  <c r="D231"/>
  <c r="D251"/>
  <c r="E251" s="1"/>
  <c r="D86"/>
  <c r="D108"/>
  <c r="D140"/>
  <c r="D168"/>
  <c r="D196"/>
  <c r="D224"/>
  <c r="D89"/>
  <c r="D57"/>
  <c r="D29"/>
  <c r="D88"/>
  <c r="D56"/>
  <c r="D83"/>
  <c r="D19"/>
  <c r="D117"/>
  <c r="D181"/>
  <c r="D249"/>
  <c r="E249" s="1"/>
  <c r="D14"/>
  <c r="D94"/>
  <c r="D118"/>
  <c r="D138"/>
  <c r="D158"/>
  <c r="D182"/>
  <c r="D202"/>
  <c r="D222"/>
  <c r="D246"/>
  <c r="E246" s="1"/>
  <c r="D66"/>
  <c r="D107"/>
  <c r="D131"/>
  <c r="D151"/>
  <c r="D171"/>
  <c r="D195"/>
  <c r="D215"/>
  <c r="D235"/>
  <c r="E235" s="1"/>
  <c r="D22"/>
  <c r="D112"/>
  <c r="D144"/>
  <c r="D172"/>
  <c r="D200"/>
  <c r="D228"/>
  <c r="D85"/>
  <c r="D53"/>
  <c r="D25"/>
  <c r="D84"/>
  <c r="D40"/>
  <c r="D67"/>
  <c r="D3"/>
  <c r="D58"/>
  <c r="D141"/>
  <c r="D46"/>
  <c r="D98"/>
  <c r="D114"/>
  <c r="D130"/>
  <c r="D146"/>
  <c r="D162"/>
  <c r="D178"/>
  <c r="D194"/>
  <c r="D210"/>
  <c r="D226"/>
  <c r="D242"/>
  <c r="E242" s="1"/>
  <c r="D34"/>
  <c r="D95"/>
  <c r="D111"/>
  <c r="D127"/>
  <c r="D143"/>
  <c r="D159"/>
  <c r="D175"/>
  <c r="D191"/>
  <c r="D207"/>
  <c r="D223"/>
  <c r="D239"/>
  <c r="E239" s="1"/>
  <c r="D6"/>
  <c r="D70"/>
  <c r="D100"/>
  <c r="D116"/>
  <c r="D132"/>
  <c r="D148"/>
  <c r="D160"/>
  <c r="D176"/>
  <c r="D204"/>
  <c r="D220"/>
  <c r="D232"/>
  <c r="D248"/>
  <c r="E248" s="1"/>
  <c r="D81"/>
  <c r="D65"/>
  <c r="D37"/>
  <c r="D21"/>
  <c r="D5"/>
  <c r="D80"/>
  <c r="D64"/>
  <c r="D48"/>
  <c r="D32"/>
  <c r="D16"/>
  <c r="D91"/>
  <c r="D75"/>
  <c r="D59"/>
  <c r="D43"/>
  <c r="D27"/>
  <c r="D11"/>
  <c r="D241"/>
  <c r="E241" s="1"/>
  <c r="D185"/>
  <c r="D137"/>
  <c r="D101"/>
  <c r="D213"/>
  <c r="D157"/>
  <c r="D205"/>
  <c r="D161"/>
  <c r="D125"/>
  <c r="D74"/>
  <c r="D2"/>
  <c r="D229"/>
  <c r="D136"/>
  <c r="D152"/>
  <c r="D164"/>
  <c r="D180"/>
  <c r="D192"/>
  <c r="D208"/>
  <c r="D236"/>
  <c r="E236" s="1"/>
  <c r="D93"/>
  <c r="D77"/>
  <c r="D61"/>
  <c r="D49"/>
  <c r="D33"/>
  <c r="D17"/>
  <c r="D92"/>
  <c r="D76"/>
  <c r="D60"/>
  <c r="D44"/>
  <c r="D28"/>
  <c r="D12"/>
  <c r="D87"/>
  <c r="D71"/>
  <c r="D55"/>
  <c r="D39"/>
  <c r="D23"/>
  <c r="D7"/>
  <c r="D237"/>
  <c r="E237" s="1"/>
  <c r="D173"/>
  <c r="D129"/>
  <c r="D90"/>
  <c r="D201"/>
  <c r="D145"/>
  <c r="D193"/>
  <c r="D149"/>
  <c r="D113"/>
  <c r="D42"/>
  <c r="E19" i="26"/>
  <c r="D251"/>
  <c r="E251" s="1"/>
  <c r="P271" i="8"/>
  <c r="C271" i="19" s="1"/>
  <c r="P34" i="8"/>
  <c r="C34" i="19" s="1"/>
  <c r="H107" i="8"/>
  <c r="C107" i="29" s="1"/>
  <c r="H87" i="8"/>
  <c r="C87" i="29" s="1"/>
  <c r="H44" i="8"/>
  <c r="C44" i="29" s="1"/>
  <c r="P207" i="8"/>
  <c r="C207" i="19" s="1"/>
  <c r="P87" i="8"/>
  <c r="C87" i="19" s="1"/>
  <c r="B62" i="8"/>
  <c r="A62" s="1"/>
  <c r="B33"/>
  <c r="A33" s="1"/>
  <c r="H4"/>
  <c r="C4" i="29" s="1"/>
  <c r="O293" i="8"/>
  <c r="N293" s="1"/>
  <c r="H298"/>
  <c r="B10"/>
  <c r="B10" i="25" s="1"/>
  <c r="B25" i="8"/>
  <c r="B25" i="25" s="1"/>
  <c r="A25" s="1"/>
  <c r="G25" s="1"/>
  <c r="B36" i="8"/>
  <c r="B36" i="25" s="1"/>
  <c r="B54" i="8"/>
  <c r="B54" i="25" s="1"/>
  <c r="B63" i="8"/>
  <c r="B63" i="25" s="1"/>
  <c r="B74" i="8"/>
  <c r="B74" i="25" s="1"/>
  <c r="A74" s="1"/>
  <c r="G74" s="1"/>
  <c r="B86" i="8"/>
  <c r="A86" s="1"/>
  <c r="B95"/>
  <c r="B95" i="25" s="1"/>
  <c r="A95" s="1"/>
  <c r="G95" s="1"/>
  <c r="B106" i="8"/>
  <c r="A106" s="1"/>
  <c r="B115"/>
  <c r="B115" i="25" s="1"/>
  <c r="A115" s="1"/>
  <c r="G115" s="1"/>
  <c r="B124" i="8"/>
  <c r="A124" s="1"/>
  <c r="B135"/>
  <c r="B135" i="25" s="1"/>
  <c r="B146" i="8"/>
  <c r="B146" i="25" s="1"/>
  <c r="A146" s="1"/>
  <c r="G146" s="1"/>
  <c r="B157" i="8"/>
  <c r="B157" i="25" s="1"/>
  <c r="A157" s="1"/>
  <c r="G157" s="1"/>
  <c r="B169" i="8"/>
  <c r="B169" i="25" s="1"/>
  <c r="A169" s="1"/>
  <c r="G169" s="1"/>
  <c r="B178" i="8"/>
  <c r="B178" i="25" s="1"/>
  <c r="A178" s="1"/>
  <c r="G178" s="1"/>
  <c r="B189" i="8"/>
  <c r="A189" s="1"/>
  <c r="B201"/>
  <c r="B201" i="25" s="1"/>
  <c r="A201" s="1"/>
  <c r="G201" s="1"/>
  <c r="B210" i="8"/>
  <c r="B210" i="25" s="1"/>
  <c r="A210" s="1"/>
  <c r="G210" s="1"/>
  <c r="B221" i="8"/>
  <c r="B221" i="25" s="1"/>
  <c r="A221" s="1"/>
  <c r="G221" s="1"/>
  <c r="B233" i="8"/>
  <c r="A233" s="1"/>
  <c r="B242"/>
  <c r="B242" i="25" s="1"/>
  <c r="A242" s="1"/>
  <c r="G242" s="1"/>
  <c r="B253" i="8"/>
  <c r="A253" s="1"/>
  <c r="B264"/>
  <c r="A264" s="1"/>
  <c r="B272"/>
  <c r="B272" i="25" s="1"/>
  <c r="A272" s="1"/>
  <c r="G272" s="1"/>
  <c r="B283" i="8"/>
  <c r="A283" s="1"/>
  <c r="C16"/>
  <c r="C16" i="25" s="1"/>
  <c r="C32" i="8"/>
  <c r="C32" i="25" s="1"/>
  <c r="C48" i="8"/>
  <c r="C48" i="25" s="1"/>
  <c r="C64" i="8"/>
  <c r="C64" i="25" s="1"/>
  <c r="C80" i="8"/>
  <c r="C80" i="25" s="1"/>
  <c r="C96" i="8"/>
  <c r="C96" i="25" s="1"/>
  <c r="C112" i="8"/>
  <c r="C112" i="25" s="1"/>
  <c r="C128" i="8"/>
  <c r="C128" i="25" s="1"/>
  <c r="C144" i="8"/>
  <c r="C144" i="25" s="1"/>
  <c r="C160" i="8"/>
  <c r="C160" i="25" s="1"/>
  <c r="C13" i="8"/>
  <c r="C13" i="25" s="1"/>
  <c r="C29" i="8"/>
  <c r="C29" i="25" s="1"/>
  <c r="C45" i="8"/>
  <c r="C45" i="25" s="1"/>
  <c r="C61" i="8"/>
  <c r="C61" i="25" s="1"/>
  <c r="C77" i="8"/>
  <c r="C77" i="25" s="1"/>
  <c r="C93" i="8"/>
  <c r="C93" i="25" s="1"/>
  <c r="C109" i="8"/>
  <c r="C109" i="25" s="1"/>
  <c r="C125" i="8"/>
  <c r="C125" i="25" s="1"/>
  <c r="C141" i="8"/>
  <c r="C141" i="25" s="1"/>
  <c r="C157" i="8"/>
  <c r="C157" i="25" s="1"/>
  <c r="C173" i="8"/>
  <c r="C173" i="25" s="1"/>
  <c r="C189" i="8"/>
  <c r="C189" i="25" s="1"/>
  <c r="C205" i="8"/>
  <c r="C205" i="25" s="1"/>
  <c r="C221" i="8"/>
  <c r="C221" i="25" s="1"/>
  <c r="C237" i="8"/>
  <c r="C237" i="25" s="1"/>
  <c r="C253" i="8"/>
  <c r="C253" i="25" s="1"/>
  <c r="C269" i="8"/>
  <c r="C269" i="25" s="1"/>
  <c r="C285" i="8"/>
  <c r="C285" i="25" s="1"/>
  <c r="C14" i="8"/>
  <c r="C14" i="25" s="1"/>
  <c r="C30" i="8"/>
  <c r="C30" i="25" s="1"/>
  <c r="C46" i="8"/>
  <c r="C46" i="25" s="1"/>
  <c r="C62" i="8"/>
  <c r="C62" i="25" s="1"/>
  <c r="C11" i="8"/>
  <c r="C11" i="25" s="1"/>
  <c r="C27" i="8"/>
  <c r="C27" i="25" s="1"/>
  <c r="C43" i="8"/>
  <c r="C43" i="25" s="1"/>
  <c r="C59" i="8"/>
  <c r="C59" i="25" s="1"/>
  <c r="C75" i="8"/>
  <c r="C75" i="25" s="1"/>
  <c r="C91" i="8"/>
  <c r="C91" i="25" s="1"/>
  <c r="C107" i="8"/>
  <c r="C107" i="25" s="1"/>
  <c r="C123" i="8"/>
  <c r="C123" i="25" s="1"/>
  <c r="C139" i="8"/>
  <c r="C139" i="25" s="1"/>
  <c r="C155" i="8"/>
  <c r="C155" i="25" s="1"/>
  <c r="C171" i="8"/>
  <c r="C171" i="25" s="1"/>
  <c r="C187" i="8"/>
  <c r="C187" i="25" s="1"/>
  <c r="C203" i="8"/>
  <c r="C203" i="25" s="1"/>
  <c r="C219" i="8"/>
  <c r="C219" i="25" s="1"/>
  <c r="C235" i="8"/>
  <c r="C235" i="25" s="1"/>
  <c r="C251" i="8"/>
  <c r="C251" i="25" s="1"/>
  <c r="B11" i="8"/>
  <c r="B11" i="25" s="1"/>
  <c r="B28" i="8"/>
  <c r="B28" i="25" s="1"/>
  <c r="B46" i="8"/>
  <c r="B46" i="25" s="1"/>
  <c r="B55" i="8"/>
  <c r="B55" i="25" s="1"/>
  <c r="A55" s="1"/>
  <c r="G55" s="1"/>
  <c r="B66" i="8"/>
  <c r="A66" s="1"/>
  <c r="B78"/>
  <c r="A78" s="1"/>
  <c r="B87"/>
  <c r="A87" s="1"/>
  <c r="B98"/>
  <c r="A98" s="1"/>
  <c r="B109"/>
  <c r="B109" i="25" s="1"/>
  <c r="A109" s="1"/>
  <c r="G109" s="1"/>
  <c r="B116" i="8"/>
  <c r="B127"/>
  <c r="B127" i="25" s="1"/>
  <c r="A127" s="1"/>
  <c r="G127" s="1"/>
  <c r="B139" i="8"/>
  <c r="B139" i="25" s="1"/>
  <c r="A139" s="1"/>
  <c r="G139" s="1"/>
  <c r="B149" i="8"/>
  <c r="B149" i="25" s="1"/>
  <c r="B161" i="8"/>
  <c r="B161" i="25" s="1"/>
  <c r="A161" s="1"/>
  <c r="G161" s="1"/>
  <c r="B170" i="8"/>
  <c r="B170" i="25" s="1"/>
  <c r="A170" s="1"/>
  <c r="G170" s="1"/>
  <c r="B181" i="8"/>
  <c r="B181" i="25" s="1"/>
  <c r="A181" s="1"/>
  <c r="G181" s="1"/>
  <c r="B193" i="8"/>
  <c r="B193" i="25" s="1"/>
  <c r="A193" s="1"/>
  <c r="G193" s="1"/>
  <c r="B202" i="8"/>
  <c r="B213"/>
  <c r="B213" i="25" s="1"/>
  <c r="B225" i="8"/>
  <c r="B225" i="25" s="1"/>
  <c r="B234" i="8"/>
  <c r="B234" i="25" s="1"/>
  <c r="A234" s="1"/>
  <c r="G234" s="1"/>
  <c r="B245" i="8"/>
  <c r="A245" s="1"/>
  <c r="B257"/>
  <c r="B257" i="25" s="1"/>
  <c r="A257" s="1"/>
  <c r="G257" s="1"/>
  <c r="B265" i="8"/>
  <c r="B265" i="25" s="1"/>
  <c r="A265" s="1"/>
  <c r="G265" s="1"/>
  <c r="B275" i="8"/>
  <c r="B275" i="25" s="1"/>
  <c r="C20" i="8"/>
  <c r="C20" i="25" s="1"/>
  <c r="C36" i="8"/>
  <c r="C36" i="25" s="1"/>
  <c r="C52" i="8"/>
  <c r="C52" i="25" s="1"/>
  <c r="C68" i="8"/>
  <c r="C68" i="25" s="1"/>
  <c r="C84" i="8"/>
  <c r="C84" i="25" s="1"/>
  <c r="C100" i="8"/>
  <c r="C100" i="25" s="1"/>
  <c r="C116" i="8"/>
  <c r="C116" i="25" s="1"/>
  <c r="C132" i="8"/>
  <c r="C132" i="25" s="1"/>
  <c r="C148" i="8"/>
  <c r="C148" i="25" s="1"/>
  <c r="C164" i="8"/>
  <c r="C164" i="25" s="1"/>
  <c r="C17" i="8"/>
  <c r="C17" i="25" s="1"/>
  <c r="C33" i="8"/>
  <c r="C33" i="25" s="1"/>
  <c r="C49" i="8"/>
  <c r="C49" i="25" s="1"/>
  <c r="C65" i="8"/>
  <c r="C65" i="25" s="1"/>
  <c r="C81" i="8"/>
  <c r="C81" i="25" s="1"/>
  <c r="C97" i="8"/>
  <c r="C97" i="25" s="1"/>
  <c r="C113" i="8"/>
  <c r="C113" i="25" s="1"/>
  <c r="C129" i="8"/>
  <c r="C129" i="25" s="1"/>
  <c r="C145" i="8"/>
  <c r="C145" i="25" s="1"/>
  <c r="C161" i="8"/>
  <c r="C161" i="25" s="1"/>
  <c r="C177" i="8"/>
  <c r="C177" i="25" s="1"/>
  <c r="C193" i="8"/>
  <c r="C193" i="25" s="1"/>
  <c r="C209" i="8"/>
  <c r="C209" i="25" s="1"/>
  <c r="C225" i="8"/>
  <c r="C225" i="25" s="1"/>
  <c r="C241" i="8"/>
  <c r="C241" i="25" s="1"/>
  <c r="C257" i="8"/>
  <c r="C257" i="25" s="1"/>
  <c r="C273" i="8"/>
  <c r="C273" i="25" s="1"/>
  <c r="C2" i="8"/>
  <c r="C2" i="25" s="1"/>
  <c r="C18" i="8"/>
  <c r="C18" i="25" s="1"/>
  <c r="C34" i="8"/>
  <c r="C34" i="25" s="1"/>
  <c r="C50" i="8"/>
  <c r="C50" i="25" s="1"/>
  <c r="C66" i="8"/>
  <c r="C66" i="25" s="1"/>
  <c r="C15" i="8"/>
  <c r="C15" i="25" s="1"/>
  <c r="C31" i="8"/>
  <c r="C31" i="25" s="1"/>
  <c r="C47" i="8"/>
  <c r="C47" i="25" s="1"/>
  <c r="C63" i="8"/>
  <c r="C63" i="25" s="1"/>
  <c r="C79" i="8"/>
  <c r="C79" i="25" s="1"/>
  <c r="C95" i="8"/>
  <c r="C95" i="25" s="1"/>
  <c r="C111" i="8"/>
  <c r="C111" i="25" s="1"/>
  <c r="C127" i="8"/>
  <c r="C127" i="25" s="1"/>
  <c r="C143" i="8"/>
  <c r="C143" i="25" s="1"/>
  <c r="C159" i="8"/>
  <c r="C159" i="25" s="1"/>
  <c r="C175" i="8"/>
  <c r="C175" i="25" s="1"/>
  <c r="C191" i="8"/>
  <c r="C191" i="25" s="1"/>
  <c r="C207" i="8"/>
  <c r="C207" i="25" s="1"/>
  <c r="C223" i="8"/>
  <c r="C223" i="25" s="1"/>
  <c r="C239" i="8"/>
  <c r="C239" i="25" s="1"/>
  <c r="C255" i="8"/>
  <c r="C255" i="25" s="1"/>
  <c r="Y165" i="8"/>
  <c r="B165" i="27" s="1"/>
  <c r="A165" s="1"/>
  <c r="Y133" i="8"/>
  <c r="B133" i="27" s="1"/>
  <c r="A133" s="1"/>
  <c r="Y101" i="8"/>
  <c r="B101" i="27" s="1"/>
  <c r="A101" s="1"/>
  <c r="Y69" i="8"/>
  <c r="B69" i="27" s="1"/>
  <c r="A69" s="1"/>
  <c r="Y37" i="8"/>
  <c r="B37" i="27" s="1"/>
  <c r="A37" s="1"/>
  <c r="D250" i="18"/>
  <c r="E250" s="1"/>
  <c r="D245"/>
  <c r="E245" s="1"/>
  <c r="D229"/>
  <c r="E229" s="1"/>
  <c r="D213"/>
  <c r="E213" s="1"/>
  <c r="D197"/>
  <c r="E197" s="1"/>
  <c r="D169"/>
  <c r="E169" s="1"/>
  <c r="D153"/>
  <c r="E153" s="1"/>
  <c r="D137"/>
  <c r="E137" s="1"/>
  <c r="D121"/>
  <c r="E121" s="1"/>
  <c r="D105"/>
  <c r="E105" s="1"/>
  <c r="D2"/>
  <c r="E2" s="1"/>
  <c r="D228"/>
  <c r="E228" s="1"/>
  <c r="D212"/>
  <c r="E212" s="1"/>
  <c r="D196"/>
  <c r="E196" s="1"/>
  <c r="D180"/>
  <c r="E180" s="1"/>
  <c r="D164"/>
  <c r="E164" s="1"/>
  <c r="D148"/>
  <c r="E148" s="1"/>
  <c r="D132"/>
  <c r="E132" s="1"/>
  <c r="D116"/>
  <c r="E116" s="1"/>
  <c r="D100"/>
  <c r="E100" s="1"/>
  <c r="D240"/>
  <c r="E240" s="1"/>
  <c r="D239"/>
  <c r="E239" s="1"/>
  <c r="D223"/>
  <c r="E223" s="1"/>
  <c r="D207"/>
  <c r="E207" s="1"/>
  <c r="D191"/>
  <c r="E191" s="1"/>
  <c r="D175"/>
  <c r="E175" s="1"/>
  <c r="D159"/>
  <c r="E159" s="1"/>
  <c r="D143"/>
  <c r="E143" s="1"/>
  <c r="D127"/>
  <c r="E127" s="1"/>
  <c r="D111"/>
  <c r="E111" s="1"/>
  <c r="D95"/>
  <c r="E95" s="1"/>
  <c r="D226"/>
  <c r="E226" s="1"/>
  <c r="D210"/>
  <c r="E210" s="1"/>
  <c r="D194"/>
  <c r="E194" s="1"/>
  <c r="D178"/>
  <c r="E178" s="1"/>
  <c r="D162"/>
  <c r="E162" s="1"/>
  <c r="D146"/>
  <c r="E146" s="1"/>
  <c r="D130"/>
  <c r="E130" s="1"/>
  <c r="D114"/>
  <c r="E114" s="1"/>
  <c r="D98"/>
  <c r="E98" s="1"/>
  <c r="D82"/>
  <c r="E82" s="1"/>
  <c r="D66"/>
  <c r="E66" s="1"/>
  <c r="D50"/>
  <c r="E50" s="1"/>
  <c r="D34"/>
  <c r="E34" s="1"/>
  <c r="D18"/>
  <c r="E18" s="1"/>
  <c r="D89"/>
  <c r="E89" s="1"/>
  <c r="D73"/>
  <c r="E73" s="1"/>
  <c r="D57"/>
  <c r="E57" s="1"/>
  <c r="D41"/>
  <c r="E41" s="1"/>
  <c r="D25"/>
  <c r="E25" s="1"/>
  <c r="D9"/>
  <c r="E9" s="1"/>
  <c r="D80"/>
  <c r="E80" s="1"/>
  <c r="D64"/>
  <c r="E64" s="1"/>
  <c r="D48"/>
  <c r="E48" s="1"/>
  <c r="D32"/>
  <c r="E32" s="1"/>
  <c r="D16"/>
  <c r="E16" s="1"/>
  <c r="D91"/>
  <c r="E91" s="1"/>
  <c r="D75"/>
  <c r="E75" s="1"/>
  <c r="D59"/>
  <c r="E59" s="1"/>
  <c r="D43"/>
  <c r="E43" s="1"/>
  <c r="D27"/>
  <c r="E27" s="1"/>
  <c r="D11"/>
  <c r="E11" s="1"/>
  <c r="D242"/>
  <c r="E242" s="1"/>
  <c r="D241"/>
  <c r="E241" s="1"/>
  <c r="D225"/>
  <c r="E225" s="1"/>
  <c r="D209"/>
  <c r="E209" s="1"/>
  <c r="D193"/>
  <c r="E193" s="1"/>
  <c r="D181"/>
  <c r="E181" s="1"/>
  <c r="D165"/>
  <c r="E165" s="1"/>
  <c r="D149"/>
  <c r="E149" s="1"/>
  <c r="D133"/>
  <c r="E133" s="1"/>
  <c r="D117"/>
  <c r="E117" s="1"/>
  <c r="D101"/>
  <c r="E101" s="1"/>
  <c r="D244"/>
  <c r="E244" s="1"/>
  <c r="D224"/>
  <c r="E224" s="1"/>
  <c r="D208"/>
  <c r="E208" s="1"/>
  <c r="D192"/>
  <c r="E192" s="1"/>
  <c r="D176"/>
  <c r="E176" s="1"/>
  <c r="D160"/>
  <c r="E160" s="1"/>
  <c r="D144"/>
  <c r="E144" s="1"/>
  <c r="D128"/>
  <c r="E128" s="1"/>
  <c r="D112"/>
  <c r="E112" s="1"/>
  <c r="D96"/>
  <c r="E96" s="1"/>
  <c r="D251"/>
  <c r="E251" s="1"/>
  <c r="D235"/>
  <c r="E235" s="1"/>
  <c r="D219"/>
  <c r="E219" s="1"/>
  <c r="D203"/>
  <c r="E203" s="1"/>
  <c r="D187"/>
  <c r="E187" s="1"/>
  <c r="D171"/>
  <c r="E171" s="1"/>
  <c r="D155"/>
  <c r="E155" s="1"/>
  <c r="D139"/>
  <c r="E139" s="1"/>
  <c r="D123"/>
  <c r="E123" s="1"/>
  <c r="D107"/>
  <c r="E107" s="1"/>
  <c r="D246"/>
  <c r="E246" s="1"/>
  <c r="D222"/>
  <c r="E222" s="1"/>
  <c r="D206"/>
  <c r="E206" s="1"/>
  <c r="D190"/>
  <c r="E190" s="1"/>
  <c r="D174"/>
  <c r="E174" s="1"/>
  <c r="D158"/>
  <c r="E158" s="1"/>
  <c r="D142"/>
  <c r="E142" s="1"/>
  <c r="D126"/>
  <c r="E126" s="1"/>
  <c r="D110"/>
  <c r="E110" s="1"/>
  <c r="D94"/>
  <c r="E94" s="1"/>
  <c r="D78"/>
  <c r="E78" s="1"/>
  <c r="D62"/>
  <c r="E62" s="1"/>
  <c r="D46"/>
  <c r="E46" s="1"/>
  <c r="D30"/>
  <c r="E30" s="1"/>
  <c r="D14"/>
  <c r="E14" s="1"/>
  <c r="D85"/>
  <c r="E85" s="1"/>
  <c r="D69"/>
  <c r="E69" s="1"/>
  <c r="D53"/>
  <c r="E53" s="1"/>
  <c r="D37"/>
  <c r="E37" s="1"/>
  <c r="D21"/>
  <c r="E21" s="1"/>
  <c r="D5"/>
  <c r="E5" s="1"/>
  <c r="D76"/>
  <c r="E76" s="1"/>
  <c r="D60"/>
  <c r="E60" s="1"/>
  <c r="D44"/>
  <c r="E44" s="1"/>
  <c r="D28"/>
  <c r="E28" s="1"/>
  <c r="D12"/>
  <c r="E12" s="1"/>
  <c r="D87"/>
  <c r="E87" s="1"/>
  <c r="D71"/>
  <c r="E71" s="1"/>
  <c r="D55"/>
  <c r="E55" s="1"/>
  <c r="D39"/>
  <c r="E39" s="1"/>
  <c r="D23"/>
  <c r="E23" s="1"/>
  <c r="D7"/>
  <c r="E7" s="1"/>
  <c r="D15"/>
  <c r="E15" s="1"/>
  <c r="D234"/>
  <c r="E234" s="1"/>
  <c r="D237"/>
  <c r="E237" s="1"/>
  <c r="D221"/>
  <c r="E221" s="1"/>
  <c r="D205"/>
  <c r="E205" s="1"/>
  <c r="D189"/>
  <c r="E189" s="1"/>
  <c r="D177"/>
  <c r="E177" s="1"/>
  <c r="D161"/>
  <c r="E161" s="1"/>
  <c r="D145"/>
  <c r="E145" s="1"/>
  <c r="D129"/>
  <c r="E129" s="1"/>
  <c r="D113"/>
  <c r="E113" s="1"/>
  <c r="D97"/>
  <c r="E97" s="1"/>
  <c r="D236"/>
  <c r="E236" s="1"/>
  <c r="D220"/>
  <c r="E220" s="1"/>
  <c r="D204"/>
  <c r="E204" s="1"/>
  <c r="D188"/>
  <c r="E188" s="1"/>
  <c r="D172"/>
  <c r="E172" s="1"/>
  <c r="D156"/>
  <c r="E156" s="1"/>
  <c r="D140"/>
  <c r="E140" s="1"/>
  <c r="D124"/>
  <c r="E124" s="1"/>
  <c r="D108"/>
  <c r="E108" s="1"/>
  <c r="D92"/>
  <c r="E92" s="1"/>
  <c r="D247"/>
  <c r="E247" s="1"/>
  <c r="D231"/>
  <c r="E231" s="1"/>
  <c r="D215"/>
  <c r="E215" s="1"/>
  <c r="D199"/>
  <c r="E199" s="1"/>
  <c r="D183"/>
  <c r="E183" s="1"/>
  <c r="D167"/>
  <c r="E167" s="1"/>
  <c r="D151"/>
  <c r="E151" s="1"/>
  <c r="D135"/>
  <c r="E135" s="1"/>
  <c r="D119"/>
  <c r="E119" s="1"/>
  <c r="D103"/>
  <c r="E103" s="1"/>
  <c r="D238"/>
  <c r="E238" s="1"/>
  <c r="D218"/>
  <c r="E218" s="1"/>
  <c r="D202"/>
  <c r="E202" s="1"/>
  <c r="D186"/>
  <c r="E186" s="1"/>
  <c r="D170"/>
  <c r="E170" s="1"/>
  <c r="D154"/>
  <c r="E154" s="1"/>
  <c r="D138"/>
  <c r="E138" s="1"/>
  <c r="D122"/>
  <c r="E122" s="1"/>
  <c r="D106"/>
  <c r="E106" s="1"/>
  <c r="D90"/>
  <c r="E90" s="1"/>
  <c r="D74"/>
  <c r="E74" s="1"/>
  <c r="D58"/>
  <c r="E58" s="1"/>
  <c r="D42"/>
  <c r="E42" s="1"/>
  <c r="D26"/>
  <c r="E26" s="1"/>
  <c r="D10"/>
  <c r="E10" s="1"/>
  <c r="D81"/>
  <c r="E81" s="1"/>
  <c r="D65"/>
  <c r="E65" s="1"/>
  <c r="D49"/>
  <c r="E49" s="1"/>
  <c r="D33"/>
  <c r="E33" s="1"/>
  <c r="D17"/>
  <c r="E17" s="1"/>
  <c r="D88"/>
  <c r="E88" s="1"/>
  <c r="D72"/>
  <c r="E72" s="1"/>
  <c r="D56"/>
  <c r="E56" s="1"/>
  <c r="D40"/>
  <c r="E40" s="1"/>
  <c r="D24"/>
  <c r="E24" s="1"/>
  <c r="D8"/>
  <c r="E8" s="1"/>
  <c r="D83"/>
  <c r="E83" s="1"/>
  <c r="D67"/>
  <c r="E67" s="1"/>
  <c r="D51"/>
  <c r="E51" s="1"/>
  <c r="D35"/>
  <c r="E35" s="1"/>
  <c r="D19"/>
  <c r="E19" s="1"/>
  <c r="D298" i="16"/>
  <c r="B291"/>
  <c r="D290"/>
  <c r="C298"/>
  <c r="D299"/>
  <c r="D215" i="17"/>
  <c r="D155"/>
  <c r="D103"/>
  <c r="D246"/>
  <c r="D230"/>
  <c r="D214"/>
  <c r="D198"/>
  <c r="D182"/>
  <c r="D166"/>
  <c r="D150"/>
  <c r="D134"/>
  <c r="D118"/>
  <c r="D102"/>
  <c r="D66"/>
  <c r="D243"/>
  <c r="D195"/>
  <c r="D151"/>
  <c r="D107"/>
  <c r="D249"/>
  <c r="D233"/>
  <c r="D217"/>
  <c r="D201"/>
  <c r="D185"/>
  <c r="D169"/>
  <c r="D153"/>
  <c r="D137"/>
  <c r="D121"/>
  <c r="D105"/>
  <c r="D78"/>
  <c r="D14"/>
  <c r="D211"/>
  <c r="D171"/>
  <c r="D123"/>
  <c r="D54"/>
  <c r="D236"/>
  <c r="D220"/>
  <c r="D204"/>
  <c r="D188"/>
  <c r="D164"/>
  <c r="D132"/>
  <c r="D100"/>
  <c r="D89"/>
  <c r="D57"/>
  <c r="D25"/>
  <c r="D84"/>
  <c r="D52"/>
  <c r="D20"/>
  <c r="D79"/>
  <c r="D47"/>
  <c r="D15"/>
  <c r="D3"/>
  <c r="D251"/>
  <c r="D199"/>
  <c r="D143"/>
  <c r="D70"/>
  <c r="D242"/>
  <c r="D226"/>
  <c r="D210"/>
  <c r="D194"/>
  <c r="D178"/>
  <c r="D162"/>
  <c r="D146"/>
  <c r="D130"/>
  <c r="D114"/>
  <c r="D98"/>
  <c r="D50"/>
  <c r="D231"/>
  <c r="D187"/>
  <c r="D139"/>
  <c r="D95"/>
  <c r="D245"/>
  <c r="D229"/>
  <c r="D213"/>
  <c r="D197"/>
  <c r="D181"/>
  <c r="D165"/>
  <c r="D149"/>
  <c r="D133"/>
  <c r="D117"/>
  <c r="D101"/>
  <c r="D62"/>
  <c r="D247"/>
  <c r="D203"/>
  <c r="D159"/>
  <c r="D111"/>
  <c r="D248"/>
  <c r="D232"/>
  <c r="D216"/>
  <c r="D200"/>
  <c r="D184"/>
  <c r="D160"/>
  <c r="D128"/>
  <c r="D96"/>
  <c r="D85"/>
  <c r="D53"/>
  <c r="D21"/>
  <c r="D80"/>
  <c r="D48"/>
  <c r="D16"/>
  <c r="D75"/>
  <c r="D43"/>
  <c r="F5" i="16"/>
  <c r="A230" s="1"/>
  <c r="A275"/>
  <c r="C275" s="1"/>
  <c r="A87"/>
  <c r="A143"/>
  <c r="D172" i="17"/>
  <c r="D156"/>
  <c r="D140"/>
  <c r="D124"/>
  <c r="D108"/>
  <c r="D90"/>
  <c r="D26"/>
  <c r="D81"/>
  <c r="D65"/>
  <c r="D49"/>
  <c r="D33"/>
  <c r="D17"/>
  <c r="D92"/>
  <c r="D76"/>
  <c r="D60"/>
  <c r="D44"/>
  <c r="D28"/>
  <c r="D12"/>
  <c r="D87"/>
  <c r="D71"/>
  <c r="D55"/>
  <c r="D39"/>
  <c r="D23"/>
  <c r="D7"/>
  <c r="D168"/>
  <c r="D152"/>
  <c r="D136"/>
  <c r="D120"/>
  <c r="D104"/>
  <c r="D74"/>
  <c r="D10"/>
  <c r="D77"/>
  <c r="D61"/>
  <c r="D45"/>
  <c r="D29"/>
  <c r="D13"/>
  <c r="D88"/>
  <c r="D72"/>
  <c r="D56"/>
  <c r="D40"/>
  <c r="D24"/>
  <c r="D8"/>
  <c r="D83"/>
  <c r="D67"/>
  <c r="D51"/>
  <c r="D35"/>
  <c r="D19"/>
  <c r="B293" i="16"/>
  <c r="E142" i="17"/>
  <c r="E145"/>
  <c r="E99"/>
  <c r="E73"/>
  <c r="E25"/>
  <c r="E9"/>
  <c r="E68"/>
  <c r="E52"/>
  <c r="E36"/>
  <c r="B296" i="16"/>
  <c r="B294"/>
  <c r="E239" i="17"/>
  <c r="E238"/>
  <c r="E110"/>
  <c r="E34"/>
  <c r="E175"/>
  <c r="E225"/>
  <c r="E193"/>
  <c r="E196"/>
  <c r="E132"/>
  <c r="B289" i="16"/>
  <c r="D289"/>
  <c r="D297"/>
  <c r="B297"/>
  <c r="E246" i="17"/>
  <c r="E233"/>
  <c r="E201"/>
  <c r="E105"/>
  <c r="E78"/>
  <c r="E171"/>
  <c r="D288" i="16"/>
  <c r="B288"/>
  <c r="E206" i="17"/>
  <c r="E94"/>
  <c r="E46"/>
  <c r="C288" i="16"/>
  <c r="D293"/>
  <c r="J6" i="29"/>
  <c r="D2" i="26"/>
  <c r="J6" i="25"/>
  <c r="AC5"/>
  <c r="J7" s="1"/>
  <c r="J5" i="19"/>
  <c r="J6"/>
  <c r="H35" i="8"/>
  <c r="C35" i="29" s="1"/>
  <c r="H186" i="8"/>
  <c r="C186" i="29" s="1"/>
  <c r="H227" i="8"/>
  <c r="C227" i="29" s="1"/>
  <c r="G280" i="8"/>
  <c r="G296"/>
  <c r="F296" s="1"/>
  <c r="H288"/>
  <c r="H54"/>
  <c r="C54" i="29" s="1"/>
  <c r="H235" i="8"/>
  <c r="C235" i="29" s="1"/>
  <c r="H272" i="8"/>
  <c r="C272" i="29" s="1"/>
  <c r="G8" i="8"/>
  <c r="F8" s="1"/>
  <c r="H5"/>
  <c r="C5" i="29" s="1"/>
  <c r="H2" i="8"/>
  <c r="C2" i="29" s="1"/>
  <c r="G298" i="8"/>
  <c r="F298" s="1"/>
  <c r="H291"/>
  <c r="H6"/>
  <c r="C6" i="29" s="1"/>
  <c r="H294" i="8"/>
  <c r="G288"/>
  <c r="F288" s="1"/>
  <c r="H95"/>
  <c r="C95" i="29" s="1"/>
  <c r="H224" i="8"/>
  <c r="C224" i="29" s="1"/>
  <c r="B2" i="8"/>
  <c r="B2" i="25" s="1"/>
  <c r="J181" i="8"/>
  <c r="J269"/>
  <c r="J213"/>
  <c r="J29"/>
  <c r="J65"/>
  <c r="J97"/>
  <c r="J129"/>
  <c r="J233"/>
  <c r="J241"/>
  <c r="J37"/>
  <c r="J73"/>
  <c r="J201"/>
  <c r="J157"/>
  <c r="J285"/>
  <c r="J209"/>
  <c r="G9"/>
  <c r="G12"/>
  <c r="F12" s="1"/>
  <c r="G21"/>
  <c r="B21" i="29" s="1"/>
  <c r="G25" i="8"/>
  <c r="G34"/>
  <c r="B34" i="29" s="1"/>
  <c r="G37" i="8"/>
  <c r="B37" i="29" s="1"/>
  <c r="A37" s="1"/>
  <c r="G37" s="1"/>
  <c r="G47" i="8"/>
  <c r="B47" i="29" s="1"/>
  <c r="G57" i="8"/>
  <c r="G60"/>
  <c r="B60" i="29" s="1"/>
  <c r="A60" s="1"/>
  <c r="G60" s="1"/>
  <c r="G69" i="8"/>
  <c r="F69" s="1"/>
  <c r="G73"/>
  <c r="G82"/>
  <c r="F82" s="1"/>
  <c r="G86"/>
  <c r="F86" s="1"/>
  <c r="G89"/>
  <c r="B89" i="29" s="1"/>
  <c r="A89" s="1"/>
  <c r="G89" s="1"/>
  <c r="G93" i="8"/>
  <c r="B93" i="29" s="1"/>
  <c r="A93" s="1"/>
  <c r="G93" s="1"/>
  <c r="G97" i="8"/>
  <c r="G101"/>
  <c r="F101" s="1"/>
  <c r="G105"/>
  <c r="G109"/>
  <c r="G112"/>
  <c r="G116"/>
  <c r="G120"/>
  <c r="G124"/>
  <c r="G131"/>
  <c r="G135"/>
  <c r="G139"/>
  <c r="G143"/>
  <c r="G146"/>
  <c r="G150"/>
  <c r="G154"/>
  <c r="G158"/>
  <c r="G161"/>
  <c r="G165"/>
  <c r="G169"/>
  <c r="G173"/>
  <c r="G176"/>
  <c r="G180"/>
  <c r="G184"/>
  <c r="G188"/>
  <c r="G195"/>
  <c r="G198"/>
  <c r="G208"/>
  <c r="G212"/>
  <c r="G216"/>
  <c r="G220"/>
  <c r="G230"/>
  <c r="B230" i="29" s="1"/>
  <c r="A230" s="1"/>
  <c r="G230" s="1"/>
  <c r="G234" i="8"/>
  <c r="G237"/>
  <c r="G241"/>
  <c r="B241" i="29" s="1"/>
  <c r="A241" s="1"/>
  <c r="G241" s="1"/>
  <c r="G245" i="8"/>
  <c r="G249"/>
  <c r="G253"/>
  <c r="G257"/>
  <c r="G261"/>
  <c r="G265"/>
  <c r="G269"/>
  <c r="G273"/>
  <c r="G277"/>
  <c r="G281"/>
  <c r="G285"/>
  <c r="G13"/>
  <c r="G22"/>
  <c r="F22" s="1"/>
  <c r="G32"/>
  <c r="G35"/>
  <c r="B35" i="29" s="1"/>
  <c r="G44" i="8"/>
  <c r="B44" i="29" s="1"/>
  <c r="G48" i="8"/>
  <c r="B48" i="29" s="1"/>
  <c r="G61" i="8"/>
  <c r="G70"/>
  <c r="G80"/>
  <c r="G83"/>
  <c r="F83" s="1"/>
  <c r="G87"/>
  <c r="B87" i="29" s="1"/>
  <c r="A87" s="1"/>
  <c r="G87" s="1"/>
  <c r="G90" i="8"/>
  <c r="G94"/>
  <c r="B94" i="29" s="1"/>
  <c r="A94" s="1"/>
  <c r="G94" s="1"/>
  <c r="G98" i="8"/>
  <c r="B98" i="29" s="1"/>
  <c r="A98" s="1"/>
  <c r="G98" s="1"/>
  <c r="G102" i="8"/>
  <c r="G106"/>
  <c r="G110"/>
  <c r="G113"/>
  <c r="G117"/>
  <c r="B117" i="29" s="1"/>
  <c r="A117" s="1"/>
  <c r="G117" s="1"/>
  <c r="G121" i="8"/>
  <c r="G125"/>
  <c r="G128"/>
  <c r="G132"/>
  <c r="G136"/>
  <c r="G140"/>
  <c r="G147"/>
  <c r="G151"/>
  <c r="G155"/>
  <c r="G159"/>
  <c r="G162"/>
  <c r="G166"/>
  <c r="G170"/>
  <c r="G174"/>
  <c r="G177"/>
  <c r="G181"/>
  <c r="F181" s="1"/>
  <c r="G185"/>
  <c r="G189"/>
  <c r="G192"/>
  <c r="G196"/>
  <c r="G199"/>
  <c r="G202"/>
  <c r="G205"/>
  <c r="G209"/>
  <c r="G213"/>
  <c r="G217"/>
  <c r="G221"/>
  <c r="G224"/>
  <c r="G227"/>
  <c r="G231"/>
  <c r="G235"/>
  <c r="G238"/>
  <c r="G242"/>
  <c r="G246"/>
  <c r="G250"/>
  <c r="G254"/>
  <c r="G258"/>
  <c r="G262"/>
  <c r="B262" i="29" s="1"/>
  <c r="A262" s="1"/>
  <c r="G262" s="1"/>
  <c r="G266" i="8"/>
  <c r="G270"/>
  <c r="B270" i="29" s="1"/>
  <c r="A270" s="1"/>
  <c r="G270" s="1"/>
  <c r="G274" i="8"/>
  <c r="G278"/>
  <c r="G282"/>
  <c r="F282" s="1"/>
  <c r="G286"/>
  <c r="H277"/>
  <c r="C277" i="29" s="1"/>
  <c r="H232" i="8"/>
  <c r="C232" i="29" s="1"/>
  <c r="H184" i="8"/>
  <c r="C184" i="29" s="1"/>
  <c r="H152" i="8"/>
  <c r="C152" i="29" s="1"/>
  <c r="H120" i="8"/>
  <c r="C120" i="29" s="1"/>
  <c r="H193" i="8"/>
  <c r="C193" i="29" s="1"/>
  <c r="H161" i="8"/>
  <c r="C161" i="29" s="1"/>
  <c r="H129" i="8"/>
  <c r="C129" i="29" s="1"/>
  <c r="H97" i="8"/>
  <c r="C97" i="29" s="1"/>
  <c r="H247" i="8"/>
  <c r="C247" i="29" s="1"/>
  <c r="H214" i="8"/>
  <c r="C214" i="29" s="1"/>
  <c r="H236" i="8"/>
  <c r="C236" i="29" s="1"/>
  <c r="H278" i="8"/>
  <c r="C278" i="29" s="1"/>
  <c r="H246" i="8"/>
  <c r="C246" i="29" s="1"/>
  <c r="H213" i="8"/>
  <c r="C213" i="29" s="1"/>
  <c r="H268" i="8"/>
  <c r="C268" i="29" s="1"/>
  <c r="H225" i="8"/>
  <c r="C225" i="29" s="1"/>
  <c r="H203" i="8"/>
  <c r="C203" i="29" s="1"/>
  <c r="H172" i="8"/>
  <c r="C172" i="29" s="1"/>
  <c r="G10" i="8"/>
  <c r="B10" i="29" s="1"/>
  <c r="G23" i="8"/>
  <c r="G36"/>
  <c r="G45"/>
  <c r="B45" i="29" s="1"/>
  <c r="G49" i="8"/>
  <c r="G58"/>
  <c r="G71"/>
  <c r="F71" s="1"/>
  <c r="G84"/>
  <c r="B84" i="29" s="1"/>
  <c r="A84" s="1"/>
  <c r="G84" s="1"/>
  <c r="G88" i="8"/>
  <c r="G91"/>
  <c r="B91" i="29" s="1"/>
  <c r="A91" s="1"/>
  <c r="G91" s="1"/>
  <c r="G95" i="8"/>
  <c r="F95" s="1"/>
  <c r="G99"/>
  <c r="B99" i="29" s="1"/>
  <c r="A99" s="1"/>
  <c r="G99" s="1"/>
  <c r="G103" i="8"/>
  <c r="G107"/>
  <c r="B107" i="29" s="1"/>
  <c r="A107" s="1"/>
  <c r="G107" s="1"/>
  <c r="G111" i="8"/>
  <c r="G114"/>
  <c r="G118"/>
  <c r="G122"/>
  <c r="G126"/>
  <c r="G129"/>
  <c r="G133"/>
  <c r="G137"/>
  <c r="G141"/>
  <c r="G144"/>
  <c r="G148"/>
  <c r="G152"/>
  <c r="G156"/>
  <c r="G163"/>
  <c r="G167"/>
  <c r="G171"/>
  <c r="B171" i="29" s="1"/>
  <c r="A171" s="1"/>
  <c r="G171" s="1"/>
  <c r="G175" i="8"/>
  <c r="G178"/>
  <c r="G182"/>
  <c r="G186"/>
  <c r="G190"/>
  <c r="G193"/>
  <c r="G200"/>
  <c r="G203"/>
  <c r="G206"/>
  <c r="G210"/>
  <c r="G214"/>
  <c r="G218"/>
  <c r="G222"/>
  <c r="B222" i="29" s="1"/>
  <c r="A222" s="1"/>
  <c r="G222" s="1"/>
  <c r="G225" i="8"/>
  <c r="G228"/>
  <c r="G232"/>
  <c r="G239"/>
  <c r="G243"/>
  <c r="G247"/>
  <c r="F247" s="1"/>
  <c r="G251"/>
  <c r="G255"/>
  <c r="B255" i="29" s="1"/>
  <c r="A255" s="1"/>
  <c r="G255" s="1"/>
  <c r="G259" i="8"/>
  <c r="G263"/>
  <c r="G267"/>
  <c r="G271"/>
  <c r="G275"/>
  <c r="G279"/>
  <c r="G283"/>
  <c r="G11"/>
  <c r="F11" s="1"/>
  <c r="G68"/>
  <c r="B68" i="29" s="1"/>
  <c r="A68" s="1"/>
  <c r="G68" s="1"/>
  <c r="G104" i="8"/>
  <c r="G119"/>
  <c r="G134"/>
  <c r="G149"/>
  <c r="B149" i="29" s="1"/>
  <c r="A149" s="1"/>
  <c r="G149" s="1"/>
  <c r="G164" i="8"/>
  <c r="G179"/>
  <c r="G194"/>
  <c r="G207"/>
  <c r="B207" i="29" s="1"/>
  <c r="A207" s="1"/>
  <c r="G207" s="1"/>
  <c r="G223" i="8"/>
  <c r="G236"/>
  <c r="G252"/>
  <c r="G268"/>
  <c r="G284"/>
  <c r="H270"/>
  <c r="C270" i="29" s="1"/>
  <c r="H200" i="8"/>
  <c r="C200" i="29" s="1"/>
  <c r="H160" i="8"/>
  <c r="C160" i="29" s="1"/>
  <c r="H112" i="8"/>
  <c r="C112" i="29" s="1"/>
  <c r="H177" i="8"/>
  <c r="C177" i="29" s="1"/>
  <c r="H137" i="8"/>
  <c r="C137" i="29" s="1"/>
  <c r="H89" i="8"/>
  <c r="C89" i="29" s="1"/>
  <c r="H230" i="8"/>
  <c r="C230" i="29" s="1"/>
  <c r="H269" i="8"/>
  <c r="C269" i="29" s="1"/>
  <c r="H229" i="8"/>
  <c r="C229" i="29" s="1"/>
  <c r="H275" i="8"/>
  <c r="C275" i="29" s="1"/>
  <c r="H208" i="8"/>
  <c r="C208" i="29" s="1"/>
  <c r="H188" i="8"/>
  <c r="C188" i="29" s="1"/>
  <c r="H148" i="8"/>
  <c r="C148" i="29" s="1"/>
  <c r="H116" i="8"/>
  <c r="C116" i="29" s="1"/>
  <c r="H211" i="8"/>
  <c r="C211" i="29" s="1"/>
  <c r="H257" i="8"/>
  <c r="C257" i="29" s="1"/>
  <c r="H283" i="8"/>
  <c r="C283" i="29" s="1"/>
  <c r="H251" i="8"/>
  <c r="C251" i="29" s="1"/>
  <c r="H195" i="8"/>
  <c r="C195" i="29" s="1"/>
  <c r="H163" i="8"/>
  <c r="C163" i="29" s="1"/>
  <c r="H131" i="8"/>
  <c r="C131" i="29" s="1"/>
  <c r="H252" i="8"/>
  <c r="C252" i="29" s="1"/>
  <c r="H198" i="8"/>
  <c r="C198" i="29" s="1"/>
  <c r="H166" i="8"/>
  <c r="C166" i="29" s="1"/>
  <c r="H134" i="8"/>
  <c r="C134" i="29" s="1"/>
  <c r="H102" i="8"/>
  <c r="C102" i="29" s="1"/>
  <c r="H240" i="8"/>
  <c r="C240" i="29" s="1"/>
  <c r="H209" i="8"/>
  <c r="C209" i="29" s="1"/>
  <c r="H264" i="8"/>
  <c r="C264" i="29" s="1"/>
  <c r="H231" i="8"/>
  <c r="C231" i="29" s="1"/>
  <c r="H226" i="8"/>
  <c r="C226" i="29" s="1"/>
  <c r="H202" i="8"/>
  <c r="C202" i="29" s="1"/>
  <c r="H204" i="8"/>
  <c r="C204" i="29" s="1"/>
  <c r="H183" i="8"/>
  <c r="C183" i="29" s="1"/>
  <c r="H151" i="8"/>
  <c r="C151" i="29" s="1"/>
  <c r="H119" i="8"/>
  <c r="C119" i="29" s="1"/>
  <c r="H233" i="8"/>
  <c r="C233" i="29" s="1"/>
  <c r="H73" i="8"/>
  <c r="C73" i="29" s="1"/>
  <c r="H41" i="8"/>
  <c r="C41" i="29" s="1"/>
  <c r="H9" i="8"/>
  <c r="C9" i="29" s="1"/>
  <c r="H66" i="8"/>
  <c r="C66" i="29" s="1"/>
  <c r="H34" i="8"/>
  <c r="C34" i="29" s="1"/>
  <c r="H96" i="8"/>
  <c r="C96" i="29" s="1"/>
  <c r="H56" i="8"/>
  <c r="C56" i="29" s="1"/>
  <c r="H24" i="8"/>
  <c r="C24" i="29" s="1"/>
  <c r="H173" i="8"/>
  <c r="C173" i="29" s="1"/>
  <c r="H141" i="8"/>
  <c r="C141" i="29" s="1"/>
  <c r="H109" i="8"/>
  <c r="C109" i="29" s="1"/>
  <c r="H80" i="8"/>
  <c r="C80" i="29" s="1"/>
  <c r="H55" i="8"/>
  <c r="C55" i="29" s="1"/>
  <c r="H31" i="8"/>
  <c r="C31" i="29" s="1"/>
  <c r="H79" i="8"/>
  <c r="C79" i="29" s="1"/>
  <c r="H93" i="8"/>
  <c r="C93" i="29" s="1"/>
  <c r="H46" i="8"/>
  <c r="C46" i="29" s="1"/>
  <c r="H14" i="8"/>
  <c r="C14" i="29" s="1"/>
  <c r="H53" i="8"/>
  <c r="C53" i="29" s="1"/>
  <c r="H21" i="8"/>
  <c r="C21" i="29" s="1"/>
  <c r="H75" i="8"/>
  <c r="C75" i="29" s="1"/>
  <c r="H43" i="8"/>
  <c r="C43" i="29" s="1"/>
  <c r="H11" i="8"/>
  <c r="C11" i="29" s="1"/>
  <c r="H154" i="8"/>
  <c r="C154" i="29" s="1"/>
  <c r="H122" i="8"/>
  <c r="C122" i="29" s="1"/>
  <c r="H99" i="8"/>
  <c r="C99" i="29" s="1"/>
  <c r="H60" i="8"/>
  <c r="C60" i="29" s="1"/>
  <c r="H28" i="8"/>
  <c r="C28" i="29" s="1"/>
  <c r="H98" i="8"/>
  <c r="C98" i="29" s="1"/>
  <c r="G20" i="8"/>
  <c r="F20" s="1"/>
  <c r="G46"/>
  <c r="B46" i="29" s="1"/>
  <c r="G72" i="8"/>
  <c r="F72" s="1"/>
  <c r="G92"/>
  <c r="B92" i="29" s="1"/>
  <c r="A92" s="1"/>
  <c r="G92" s="1"/>
  <c r="G108" i="8"/>
  <c r="G123"/>
  <c r="G138"/>
  <c r="G153"/>
  <c r="G168"/>
  <c r="G183"/>
  <c r="G197"/>
  <c r="G211"/>
  <c r="G226"/>
  <c r="G240"/>
  <c r="G256"/>
  <c r="G272"/>
  <c r="G24"/>
  <c r="F24" s="1"/>
  <c r="G56"/>
  <c r="G81"/>
  <c r="B81" i="29" s="1"/>
  <c r="A81" s="1"/>
  <c r="G81" s="1"/>
  <c r="G96" i="8"/>
  <c r="B96" i="29" s="1"/>
  <c r="A96" s="1"/>
  <c r="G96" s="1"/>
  <c r="G127" i="8"/>
  <c r="G142"/>
  <c r="G157"/>
  <c r="G172"/>
  <c r="G187"/>
  <c r="G201"/>
  <c r="G215"/>
  <c r="G229"/>
  <c r="F229" s="1"/>
  <c r="G244"/>
  <c r="G260"/>
  <c r="G276"/>
  <c r="F276" s="1"/>
  <c r="G33"/>
  <c r="B33" i="29" s="1"/>
  <c r="G115" i="8"/>
  <c r="G233"/>
  <c r="H249"/>
  <c r="C249" i="29" s="1"/>
  <c r="H168" i="8"/>
  <c r="C168" i="29" s="1"/>
  <c r="H104" i="8"/>
  <c r="C104" i="29" s="1"/>
  <c r="H153" i="8"/>
  <c r="C153" i="29" s="1"/>
  <c r="H105" i="8"/>
  <c r="C105" i="29" s="1"/>
  <c r="H220" i="8"/>
  <c r="C220" i="29" s="1"/>
  <c r="H237" i="8"/>
  <c r="C237" i="29" s="1"/>
  <c r="H259" i="8"/>
  <c r="C259" i="29" s="1"/>
  <c r="H212" i="8"/>
  <c r="C212" i="29" s="1"/>
  <c r="H156" i="8"/>
  <c r="C156" i="29" s="1"/>
  <c r="H108" i="8"/>
  <c r="C108" i="29" s="1"/>
  <c r="H273" i="8"/>
  <c r="C273" i="29" s="1"/>
  <c r="H241" i="8"/>
  <c r="C241" i="29" s="1"/>
  <c r="H244" i="8"/>
  <c r="C244" i="29" s="1"/>
  <c r="H179" i="8"/>
  <c r="C179" i="29" s="1"/>
  <c r="H139" i="8"/>
  <c r="C139" i="29" s="1"/>
  <c r="H238" i="8"/>
  <c r="C238" i="29" s="1"/>
  <c r="H182" i="8"/>
  <c r="C182" i="29" s="1"/>
  <c r="H142" i="8"/>
  <c r="C142" i="29" s="1"/>
  <c r="H94" i="8"/>
  <c r="C94" i="29" s="1"/>
  <c r="H201" i="8"/>
  <c r="C201" i="29" s="1"/>
  <c r="H271" i="8"/>
  <c r="C271" i="29" s="1"/>
  <c r="H223" i="8"/>
  <c r="C223" i="29" s="1"/>
  <c r="H218" i="8"/>
  <c r="C218" i="29" s="1"/>
  <c r="H219" i="8"/>
  <c r="C219" i="29" s="1"/>
  <c r="H175" i="8"/>
  <c r="C175" i="29" s="1"/>
  <c r="H135" i="8"/>
  <c r="C135" i="29" s="1"/>
  <c r="H254" i="8"/>
  <c r="C254" i="29" s="1"/>
  <c r="H65" i="8"/>
  <c r="C65" i="29" s="1"/>
  <c r="H25" i="8"/>
  <c r="C25" i="29" s="1"/>
  <c r="H74" i="8"/>
  <c r="C74" i="29" s="1"/>
  <c r="H26" i="8"/>
  <c r="C26" i="29" s="1"/>
  <c r="H72" i="8"/>
  <c r="C72" i="29" s="1"/>
  <c r="H32" i="8"/>
  <c r="C32" i="29" s="1"/>
  <c r="H165" i="8"/>
  <c r="C165" i="29" s="1"/>
  <c r="H125" i="8"/>
  <c r="C125" i="29" s="1"/>
  <c r="H7" i="8"/>
  <c r="C7" i="29" s="1"/>
  <c r="H15" i="8"/>
  <c r="C15" i="29" s="1"/>
  <c r="H103" i="8"/>
  <c r="C103" i="29" s="1"/>
  <c r="H38" i="8"/>
  <c r="C38" i="29" s="1"/>
  <c r="H69" i="8"/>
  <c r="C69" i="29" s="1"/>
  <c r="H29" i="8"/>
  <c r="C29" i="29" s="1"/>
  <c r="H67" i="8"/>
  <c r="C67" i="29" s="1"/>
  <c r="H27" i="8"/>
  <c r="C27" i="29" s="1"/>
  <c r="H162" i="8"/>
  <c r="C162" i="29" s="1"/>
  <c r="H114" i="8"/>
  <c r="C114" i="29" s="1"/>
  <c r="H76" i="8"/>
  <c r="C76" i="29" s="1"/>
  <c r="H36" i="8"/>
  <c r="C36" i="29" s="1"/>
  <c r="G59" i="8"/>
  <c r="B59" i="29" s="1"/>
  <c r="A59" s="1"/>
  <c r="G59" s="1"/>
  <c r="G130" i="8"/>
  <c r="G191"/>
  <c r="G248"/>
  <c r="H216"/>
  <c r="C216" i="29" s="1"/>
  <c r="H144" i="8"/>
  <c r="C144" i="29" s="1"/>
  <c r="H245" i="8"/>
  <c r="C245" i="29" s="1"/>
  <c r="H145" i="8"/>
  <c r="C145" i="29" s="1"/>
  <c r="H81" i="8"/>
  <c r="C81" i="29" s="1"/>
  <c r="H197" i="8"/>
  <c r="C197" i="29" s="1"/>
  <c r="H285" i="8"/>
  <c r="C285" i="29" s="1"/>
  <c r="H221" i="8"/>
  <c r="C221" i="29" s="1"/>
  <c r="H196" i="8"/>
  <c r="C196" i="29" s="1"/>
  <c r="H140" i="8"/>
  <c r="C140" i="29" s="1"/>
  <c r="H265" i="8"/>
  <c r="C265" i="29" s="1"/>
  <c r="H266" i="8"/>
  <c r="C266" i="29" s="1"/>
  <c r="H276" i="8"/>
  <c r="C276" i="29" s="1"/>
  <c r="H256" i="8"/>
  <c r="C256" i="29" s="1"/>
  <c r="H171" i="8"/>
  <c r="C171" i="29" s="1"/>
  <c r="H123" i="8"/>
  <c r="C123" i="29" s="1"/>
  <c r="H222" i="8"/>
  <c r="C222" i="29" s="1"/>
  <c r="H174" i="8"/>
  <c r="C174" i="29" s="1"/>
  <c r="H126" i="8"/>
  <c r="C126" i="29" s="1"/>
  <c r="H86" i="8"/>
  <c r="C86" i="29" s="1"/>
  <c r="H258" i="8"/>
  <c r="C258" i="29" s="1"/>
  <c r="H255" i="8"/>
  <c r="C255" i="29" s="1"/>
  <c r="H215" i="8"/>
  <c r="C215" i="29" s="1"/>
  <c r="H210" i="8"/>
  <c r="C210" i="29" s="1"/>
  <c r="H281" i="8"/>
  <c r="C281" i="29" s="1"/>
  <c r="H167" i="8"/>
  <c r="C167" i="29" s="1"/>
  <c r="H127" i="8"/>
  <c r="C127" i="29" s="1"/>
  <c r="H217" i="8"/>
  <c r="C217" i="29" s="1"/>
  <c r="H57" i="8"/>
  <c r="C57" i="29" s="1"/>
  <c r="H17" i="8"/>
  <c r="C17" i="29" s="1"/>
  <c r="H58" i="8"/>
  <c r="C58" i="29" s="1"/>
  <c r="H18" i="8"/>
  <c r="C18" i="29" s="1"/>
  <c r="H64" i="8"/>
  <c r="C64" i="29" s="1"/>
  <c r="H157" i="8"/>
  <c r="C157" i="29" s="1"/>
  <c r="H117" i="8"/>
  <c r="C117" i="29" s="1"/>
  <c r="H47" i="8"/>
  <c r="C47" i="29" s="1"/>
  <c r="H88" i="8"/>
  <c r="C88" i="29" s="1"/>
  <c r="H70" i="8"/>
  <c r="C70" i="29" s="1"/>
  <c r="H30" i="8"/>
  <c r="C30" i="29" s="1"/>
  <c r="H61" i="8"/>
  <c r="C61" i="29" s="1"/>
  <c r="H13" i="8"/>
  <c r="C13" i="29" s="1"/>
  <c r="H59" i="8"/>
  <c r="C59" i="29" s="1"/>
  <c r="H19" i="8"/>
  <c r="C19" i="29" s="1"/>
  <c r="H146" i="8"/>
  <c r="C146" i="29" s="1"/>
  <c r="H106" i="8"/>
  <c r="C106" i="29" s="1"/>
  <c r="H68" i="8"/>
  <c r="C68" i="29" s="1"/>
  <c r="H20" i="8"/>
  <c r="C20" i="29" s="1"/>
  <c r="G85" i="8"/>
  <c r="G145"/>
  <c r="F145" s="1"/>
  <c r="G204"/>
  <c r="G264"/>
  <c r="H286"/>
  <c r="C286" i="29" s="1"/>
  <c r="H192" i="8"/>
  <c r="C192" i="29" s="1"/>
  <c r="H136" i="8"/>
  <c r="C136" i="29" s="1"/>
  <c r="H185" i="8"/>
  <c r="C185" i="29" s="1"/>
  <c r="H121" i="8"/>
  <c r="C121" i="29" s="1"/>
  <c r="H274" i="8"/>
  <c r="C274" i="29" s="1"/>
  <c r="H189" i="8"/>
  <c r="C189" i="29" s="1"/>
  <c r="H262" i="8"/>
  <c r="C262" i="29" s="1"/>
  <c r="H205" i="8"/>
  <c r="C205" i="29" s="1"/>
  <c r="H263" i="8"/>
  <c r="C263" i="29" s="1"/>
  <c r="H180" i="8"/>
  <c r="C180" i="29" s="1"/>
  <c r="H132" i="8"/>
  <c r="C132" i="29" s="1"/>
  <c r="H243" i="8"/>
  <c r="C243" i="29" s="1"/>
  <c r="H250" i="8"/>
  <c r="C250" i="29" s="1"/>
  <c r="H267" i="8"/>
  <c r="C267" i="29" s="1"/>
  <c r="H242" i="8"/>
  <c r="C242" i="29" s="1"/>
  <c r="H155" i="8"/>
  <c r="C155" i="29" s="1"/>
  <c r="H115" i="8"/>
  <c r="C115" i="29" s="1"/>
  <c r="H206" i="8"/>
  <c r="C206" i="29" s="1"/>
  <c r="H158" i="8"/>
  <c r="C158" i="29" s="1"/>
  <c r="H118" i="8"/>
  <c r="C118" i="29" s="1"/>
  <c r="H78" i="8"/>
  <c r="C78" i="29" s="1"/>
  <c r="H194" i="8"/>
  <c r="C194" i="29" s="1"/>
  <c r="H248" i="8"/>
  <c r="C248" i="29" s="1"/>
  <c r="H234" i="8"/>
  <c r="C234" i="29" s="1"/>
  <c r="H199" i="8"/>
  <c r="C199" i="29" s="1"/>
  <c r="H159" i="8"/>
  <c r="C159" i="29" s="1"/>
  <c r="H111" i="8"/>
  <c r="C111" i="29" s="1"/>
  <c r="H207" i="8"/>
  <c r="C207" i="29" s="1"/>
  <c r="H49" i="8"/>
  <c r="C49" i="29" s="1"/>
  <c r="H82" i="8"/>
  <c r="C82" i="29" s="1"/>
  <c r="H50" i="8"/>
  <c r="C50" i="29" s="1"/>
  <c r="H10" i="8"/>
  <c r="C10" i="29" s="1"/>
  <c r="H48" i="8"/>
  <c r="C48" i="29" s="1"/>
  <c r="H16" i="8"/>
  <c r="C16" i="29" s="1"/>
  <c r="H149" i="8"/>
  <c r="C149" i="29" s="1"/>
  <c r="H101" i="8"/>
  <c r="C101" i="29" s="1"/>
  <c r="H71" i="8"/>
  <c r="C71" i="29" s="1"/>
  <c r="H39" i="8"/>
  <c r="C39" i="29" s="1"/>
  <c r="H8" i="8"/>
  <c r="C8" i="29" s="1"/>
  <c r="H62" i="8"/>
  <c r="C62" i="29" s="1"/>
  <c r="H22" i="8"/>
  <c r="C22" i="29" s="1"/>
  <c r="H45" i="8"/>
  <c r="C45" i="29" s="1"/>
  <c r="H100" i="8"/>
  <c r="C100" i="29" s="1"/>
  <c r="H51" i="8"/>
  <c r="C51" i="29" s="1"/>
  <c r="H178" i="8"/>
  <c r="C178" i="29" s="1"/>
  <c r="H138" i="8"/>
  <c r="C138" i="29" s="1"/>
  <c r="H91" i="8"/>
  <c r="C91" i="29" s="1"/>
  <c r="H52" i="8"/>
  <c r="C52" i="29" s="1"/>
  <c r="H12" i="8"/>
  <c r="C12" i="29" s="1"/>
  <c r="G287" i="8"/>
  <c r="F287" s="1"/>
  <c r="G290"/>
  <c r="F290" s="1"/>
  <c r="G292"/>
  <c r="F292" s="1"/>
  <c r="G294"/>
  <c r="F294" s="1"/>
  <c r="G297"/>
  <c r="F297" s="1"/>
  <c r="G299"/>
  <c r="F299" s="1"/>
  <c r="H300"/>
  <c r="H3"/>
  <c r="C3" i="29" s="1"/>
  <c r="G300" i="8"/>
  <c r="F300" s="1"/>
  <c r="H297"/>
  <c r="H293"/>
  <c r="G291"/>
  <c r="F291" s="1"/>
  <c r="H287"/>
  <c r="H84"/>
  <c r="C84" i="29" s="1"/>
  <c r="H83" i="8"/>
  <c r="C83" i="29" s="1"/>
  <c r="H85" i="8"/>
  <c r="C85" i="29" s="1"/>
  <c r="H133" i="8"/>
  <c r="C133" i="29" s="1"/>
  <c r="H42" i="8"/>
  <c r="C42" i="29" s="1"/>
  <c r="H279" i="8"/>
  <c r="C279" i="29" s="1"/>
  <c r="H110" i="8"/>
  <c r="C110" i="29" s="1"/>
  <c r="H147" i="8"/>
  <c r="C147" i="29" s="1"/>
  <c r="H282" i="8"/>
  <c r="C282" i="29" s="1"/>
  <c r="H284" i="8"/>
  <c r="C284" i="29" s="1"/>
  <c r="H113" i="8"/>
  <c r="C113" i="29" s="1"/>
  <c r="H261" i="8"/>
  <c r="C261" i="29" s="1"/>
  <c r="G219" i="8"/>
  <c r="H299"/>
  <c r="H296"/>
  <c r="G293"/>
  <c r="F293" s="1"/>
  <c r="H290"/>
  <c r="H130"/>
  <c r="C130" i="29" s="1"/>
  <c r="H37" i="8"/>
  <c r="C37" i="29" s="1"/>
  <c r="H23" i="8"/>
  <c r="C23" i="29" s="1"/>
  <c r="H181" i="8"/>
  <c r="C181" i="29" s="1"/>
  <c r="H90" i="8"/>
  <c r="C90" i="29" s="1"/>
  <c r="H143" i="8"/>
  <c r="C143" i="29" s="1"/>
  <c r="H239" i="8"/>
  <c r="C239" i="29" s="1"/>
  <c r="H150" i="8"/>
  <c r="C150" i="29" s="1"/>
  <c r="H187" i="8"/>
  <c r="C187" i="29" s="1"/>
  <c r="H124" i="8"/>
  <c r="C124" i="29" s="1"/>
  <c r="H253" i="8"/>
  <c r="C253" i="29" s="1"/>
  <c r="H169" i="8"/>
  <c r="C169" i="29" s="1"/>
  <c r="G160" i="8"/>
  <c r="H92"/>
  <c r="C92" i="29" s="1"/>
  <c r="H170" i="8"/>
  <c r="C170" i="29" s="1"/>
  <c r="H77" i="8"/>
  <c r="C77" i="29" s="1"/>
  <c r="H63" i="8"/>
  <c r="C63" i="29" s="1"/>
  <c r="H40" i="8"/>
  <c r="C40" i="29" s="1"/>
  <c r="H33" i="8"/>
  <c r="C33" i="29" s="1"/>
  <c r="H191" i="8"/>
  <c r="C191" i="29" s="1"/>
  <c r="H280" i="8"/>
  <c r="C280" i="29" s="1"/>
  <c r="H190" i="8"/>
  <c r="C190" i="29" s="1"/>
  <c r="H260" i="8"/>
  <c r="C260" i="29" s="1"/>
  <c r="H164" i="8"/>
  <c r="C164" i="29" s="1"/>
  <c r="H228" i="8"/>
  <c r="C228" i="29" s="1"/>
  <c r="H128" i="8"/>
  <c r="C128" i="29" s="1"/>
  <c r="G100" i="8"/>
  <c r="Y6"/>
  <c r="B6" i="27" s="1"/>
  <c r="A6" s="1"/>
  <c r="Y11" i="8"/>
  <c r="X11" s="1"/>
  <c r="Y15"/>
  <c r="B15" i="27" s="1"/>
  <c r="A15" s="1"/>
  <c r="Y19" i="8"/>
  <c r="B19" i="27" s="1"/>
  <c r="A19" s="1"/>
  <c r="Y23" i="8"/>
  <c r="B23" i="27" s="1"/>
  <c r="A23" s="1"/>
  <c r="Y27" i="8"/>
  <c r="Y31"/>
  <c r="Y35"/>
  <c r="B35" i="27" s="1"/>
  <c r="A35" s="1"/>
  <c r="Y39" i="8"/>
  <c r="B39" i="27" s="1"/>
  <c r="A39" s="1"/>
  <c r="Y43" i="8"/>
  <c r="B43" i="27" s="1"/>
  <c r="A43" s="1"/>
  <c r="Y47" i="8"/>
  <c r="B47" i="27" s="1"/>
  <c r="A47" s="1"/>
  <c r="Y51" i="8"/>
  <c r="B51" i="27" s="1"/>
  <c r="A51" s="1"/>
  <c r="Y55" i="8"/>
  <c r="B55" i="27" s="1"/>
  <c r="A55" s="1"/>
  <c r="Y59" i="8"/>
  <c r="B59" i="27" s="1"/>
  <c r="A59" s="1"/>
  <c r="Y63" i="8"/>
  <c r="B63" i="27" s="1"/>
  <c r="A63" s="1"/>
  <c r="Y67" i="8"/>
  <c r="B67" i="27" s="1"/>
  <c r="A67" s="1"/>
  <c r="Y71" i="8"/>
  <c r="B71" i="27" s="1"/>
  <c r="A71" s="1"/>
  <c r="Y75" i="8"/>
  <c r="Y79"/>
  <c r="B79" i="27" s="1"/>
  <c r="A79" s="1"/>
  <c r="Y83" i="8"/>
  <c r="X83" s="1"/>
  <c r="Y87"/>
  <c r="B87" i="27" s="1"/>
  <c r="A87" s="1"/>
  <c r="Y91" i="8"/>
  <c r="B91" i="27" s="1"/>
  <c r="A91" s="1"/>
  <c r="Y95" i="8"/>
  <c r="B95" i="27" s="1"/>
  <c r="A95" s="1"/>
  <c r="Y99" i="8"/>
  <c r="X99" s="1"/>
  <c r="Y103"/>
  <c r="X103" s="1"/>
  <c r="Y107"/>
  <c r="B107" i="27" s="1"/>
  <c r="A107" s="1"/>
  <c r="Y111" i="8"/>
  <c r="X111" s="1"/>
  <c r="Y115"/>
  <c r="X115" s="1"/>
  <c r="Y119"/>
  <c r="X119" s="1"/>
  <c r="Y123"/>
  <c r="X123" s="1"/>
  <c r="Y127"/>
  <c r="B127" i="27" s="1"/>
  <c r="A127" s="1"/>
  <c r="Y131" i="8"/>
  <c r="B131" i="27" s="1"/>
  <c r="A131" s="1"/>
  <c r="Y135" i="8"/>
  <c r="X135" s="1"/>
  <c r="Y139"/>
  <c r="X139" s="1"/>
  <c r="Y143"/>
  <c r="B143" i="27" s="1"/>
  <c r="A143" s="1"/>
  <c r="Y147" i="8"/>
  <c r="X147" s="1"/>
  <c r="Y151"/>
  <c r="B151" i="27" s="1"/>
  <c r="A151" s="1"/>
  <c r="Y155" i="8"/>
  <c r="X155" s="1"/>
  <c r="Y159"/>
  <c r="Y163"/>
  <c r="B163" i="27" s="1"/>
  <c r="A163" s="1"/>
  <c r="Y167" i="8"/>
  <c r="B167" i="27" s="1"/>
  <c r="A167" s="1"/>
  <c r="Y171" i="8"/>
  <c r="X171" s="1"/>
  <c r="Y175"/>
  <c r="Y179"/>
  <c r="B179" i="27" s="1"/>
  <c r="A179" s="1"/>
  <c r="Y183" i="8"/>
  <c r="B183" i="27" s="1"/>
  <c r="A183" s="1"/>
  <c r="Y187" i="8"/>
  <c r="X187" s="1"/>
  <c r="Y191"/>
  <c r="X191" s="1"/>
  <c r="Y195"/>
  <c r="B195" i="27" s="1"/>
  <c r="A195" s="1"/>
  <c r="Y199" i="8"/>
  <c r="B199" i="27" s="1"/>
  <c r="A199" s="1"/>
  <c r="Y203" i="8"/>
  <c r="X203" s="1"/>
  <c r="Y207"/>
  <c r="X207" s="1"/>
  <c r="Y211"/>
  <c r="B211" i="27" s="1"/>
  <c r="A211" s="1"/>
  <c r="Y215" i="8"/>
  <c r="B215" i="27" s="1"/>
  <c r="A215" s="1"/>
  <c r="Y219" i="8"/>
  <c r="X219" s="1"/>
  <c r="Y223"/>
  <c r="B223" i="27" s="1"/>
  <c r="A223" s="1"/>
  <c r="Y227" i="8"/>
  <c r="B227" i="27" s="1"/>
  <c r="A227" s="1"/>
  <c r="Y231" i="8"/>
  <c r="B231" i="27" s="1"/>
  <c r="A231" s="1"/>
  <c r="Y235" i="8"/>
  <c r="X235" s="1"/>
  <c r="Y239"/>
  <c r="Y243"/>
  <c r="X243" s="1"/>
  <c r="Y247"/>
  <c r="B247" i="27" s="1"/>
  <c r="A247" s="1"/>
  <c r="Y251" i="8"/>
  <c r="X251" s="1"/>
  <c r="Y255"/>
  <c r="B255" i="27" s="1"/>
  <c r="A255" s="1"/>
  <c r="Y259" i="8"/>
  <c r="B259" i="27" s="1"/>
  <c r="A259" s="1"/>
  <c r="Y263" i="8"/>
  <c r="X263" s="1"/>
  <c r="Y267"/>
  <c r="B267" i="27" s="1"/>
  <c r="A267" s="1"/>
  <c r="Y271" i="8"/>
  <c r="B271" i="27" s="1"/>
  <c r="A271" s="1"/>
  <c r="Y275" i="8"/>
  <c r="B275" i="27" s="1"/>
  <c r="A275" s="1"/>
  <c r="Y279" i="8"/>
  <c r="B279" i="27" s="1"/>
  <c r="A279" s="1"/>
  <c r="Y283" i="8"/>
  <c r="B283" i="27" s="1"/>
  <c r="A283" s="1"/>
  <c r="Z285" i="8"/>
  <c r="C285" i="27" s="1"/>
  <c r="Z205" i="8"/>
  <c r="C205" i="27" s="1"/>
  <c r="Z157" i="8"/>
  <c r="C157" i="27" s="1"/>
  <c r="Z26" i="8"/>
  <c r="C26" i="27" s="1"/>
  <c r="Z42" i="8"/>
  <c r="C42" i="27" s="1"/>
  <c r="Z58" i="8"/>
  <c r="C58" i="27" s="1"/>
  <c r="Z74" i="8"/>
  <c r="C74" i="27" s="1"/>
  <c r="Z90" i="8"/>
  <c r="C90" i="27" s="1"/>
  <c r="Z106" i="8"/>
  <c r="C106" i="27" s="1"/>
  <c r="Z122" i="8"/>
  <c r="C122" i="27" s="1"/>
  <c r="Z138" i="8"/>
  <c r="C138" i="27" s="1"/>
  <c r="Z154" i="8"/>
  <c r="C154" i="27" s="1"/>
  <c r="Z170" i="8"/>
  <c r="C170" i="27" s="1"/>
  <c r="Z186" i="8"/>
  <c r="C186" i="27" s="1"/>
  <c r="Z202" i="8"/>
  <c r="C202" i="27" s="1"/>
  <c r="Y8" i="8"/>
  <c r="X8" s="1"/>
  <c r="Y12"/>
  <c r="B12" i="27" s="1"/>
  <c r="A12" s="1"/>
  <c r="Y16" i="8"/>
  <c r="B16" i="27" s="1"/>
  <c r="A16" s="1"/>
  <c r="Y20" i="8"/>
  <c r="B20" i="27" s="1"/>
  <c r="A20" s="1"/>
  <c r="Y24" i="8"/>
  <c r="B24" i="27" s="1"/>
  <c r="A24" s="1"/>
  <c r="Y28" i="8"/>
  <c r="Y32"/>
  <c r="B32" i="27" s="1"/>
  <c r="A32" s="1"/>
  <c r="Y36" i="8"/>
  <c r="Y40"/>
  <c r="B40" i="27" s="1"/>
  <c r="A40" s="1"/>
  <c r="Y44" i="8"/>
  <c r="B44" i="27" s="1"/>
  <c r="A44" s="1"/>
  <c r="Y48" i="8"/>
  <c r="X48" s="1"/>
  <c r="Y52"/>
  <c r="B52" i="27" s="1"/>
  <c r="A52" s="1"/>
  <c r="Y56" i="8"/>
  <c r="B56" i="27" s="1"/>
  <c r="A56" s="1"/>
  <c r="Y60" i="8"/>
  <c r="B60" i="27" s="1"/>
  <c r="A60" s="1"/>
  <c r="Y64" i="8"/>
  <c r="Y68"/>
  <c r="Y72"/>
  <c r="B72" i="27" s="1"/>
  <c r="A72" s="1"/>
  <c r="Y76" i="8"/>
  <c r="Y80"/>
  <c r="X80" s="1"/>
  <c r="Y84"/>
  <c r="Y88"/>
  <c r="B88" i="27" s="1"/>
  <c r="A88" s="1"/>
  <c r="Y92" i="8"/>
  <c r="B92" i="27" s="1"/>
  <c r="A92" s="1"/>
  <c r="Y96" i="8"/>
  <c r="B96" i="27" s="1"/>
  <c r="A96" s="1"/>
  <c r="Y100" i="8"/>
  <c r="B100" i="27" s="1"/>
  <c r="A100" s="1"/>
  <c r="Y104" i="8"/>
  <c r="B104" i="27" s="1"/>
  <c r="A104" s="1"/>
  <c r="Y108" i="8"/>
  <c r="B108" i="27" s="1"/>
  <c r="A108" s="1"/>
  <c r="Y112" i="8"/>
  <c r="B112" i="27" s="1"/>
  <c r="A112" s="1"/>
  <c r="Y116" i="8"/>
  <c r="B116" i="27" s="1"/>
  <c r="A116" s="1"/>
  <c r="Y120" i="8"/>
  <c r="B120" i="27" s="1"/>
  <c r="A120" s="1"/>
  <c r="Y124" i="8"/>
  <c r="B124" i="27" s="1"/>
  <c r="A124" s="1"/>
  <c r="Y128" i="8"/>
  <c r="B128" i="27" s="1"/>
  <c r="A128" s="1"/>
  <c r="Y132" i="8"/>
  <c r="B132" i="27" s="1"/>
  <c r="A132" s="1"/>
  <c r="Y136" i="8"/>
  <c r="Y140"/>
  <c r="B140" i="27" s="1"/>
  <c r="A140" s="1"/>
  <c r="Y144" i="8"/>
  <c r="B144" i="27" s="1"/>
  <c r="A144" s="1"/>
  <c r="Y148" i="8"/>
  <c r="Y152"/>
  <c r="B152" i="27" s="1"/>
  <c r="A152" s="1"/>
  <c r="Y156" i="8"/>
  <c r="B156" i="27" s="1"/>
  <c r="A156" s="1"/>
  <c r="Y160" i="8"/>
  <c r="B160" i="27" s="1"/>
  <c r="A160" s="1"/>
  <c r="Y164" i="8"/>
  <c r="X164" s="1"/>
  <c r="Y168"/>
  <c r="B168" i="27" s="1"/>
  <c r="A168" s="1"/>
  <c r="Y172" i="8"/>
  <c r="B172" i="27" s="1"/>
  <c r="A172" s="1"/>
  <c r="Y176" i="8"/>
  <c r="B176" i="27" s="1"/>
  <c r="A176" s="1"/>
  <c r="Y180" i="8"/>
  <c r="X180" s="1"/>
  <c r="Y184"/>
  <c r="B184" i="27" s="1"/>
  <c r="A184" s="1"/>
  <c r="Y188" i="8"/>
  <c r="B188" i="27" s="1"/>
  <c r="A188" s="1"/>
  <c r="Y192" i="8"/>
  <c r="B192" i="27" s="1"/>
  <c r="A192" s="1"/>
  <c r="Y196" i="8"/>
  <c r="B196" i="27" s="1"/>
  <c r="A196" s="1"/>
  <c r="Y200" i="8"/>
  <c r="X200" s="1"/>
  <c r="Y204"/>
  <c r="B204" i="27" s="1"/>
  <c r="A204" s="1"/>
  <c r="Y208" i="8"/>
  <c r="B208" i="27" s="1"/>
  <c r="A208" s="1"/>
  <c r="Y212" i="8"/>
  <c r="B212" i="27" s="1"/>
  <c r="A212" s="1"/>
  <c r="Y216" i="8"/>
  <c r="B216" i="27" s="1"/>
  <c r="A216" s="1"/>
  <c r="Y220" i="8"/>
  <c r="B220" i="27" s="1"/>
  <c r="A220" s="1"/>
  <c r="Y224" i="8"/>
  <c r="X224" s="1"/>
  <c r="Y228"/>
  <c r="B228" i="27" s="1"/>
  <c r="A228" s="1"/>
  <c r="Y232" i="8"/>
  <c r="B232" i="27" s="1"/>
  <c r="A232" s="1"/>
  <c r="Y236" i="8"/>
  <c r="B236" i="27" s="1"/>
  <c r="A236" s="1"/>
  <c r="Y240" i="8"/>
  <c r="B240" i="27" s="1"/>
  <c r="A240" s="1"/>
  <c r="Y244" i="8"/>
  <c r="B244" i="27" s="1"/>
  <c r="A244" s="1"/>
  <c r="Y248" i="8"/>
  <c r="B248" i="27" s="1"/>
  <c r="A248" s="1"/>
  <c r="Y252" i="8"/>
  <c r="B252" i="27" s="1"/>
  <c r="A252" s="1"/>
  <c r="Y256" i="8"/>
  <c r="B256" i="27" s="1"/>
  <c r="A256" s="1"/>
  <c r="Y260" i="8"/>
  <c r="X260" s="1"/>
  <c r="Y264"/>
  <c r="B264" i="27" s="1"/>
  <c r="A264" s="1"/>
  <c r="Y268" i="8"/>
  <c r="B268" i="27" s="1"/>
  <c r="A268" s="1"/>
  <c r="Y272" i="8"/>
  <c r="B272" i="27" s="1"/>
  <c r="A272" s="1"/>
  <c r="Y276" i="8"/>
  <c r="B276" i="27" s="1"/>
  <c r="A276" s="1"/>
  <c r="Y280" i="8"/>
  <c r="B280" i="27" s="1"/>
  <c r="A280" s="1"/>
  <c r="Y284" i="8"/>
  <c r="B284" i="27" s="1"/>
  <c r="A284" s="1"/>
  <c r="Z29" i="8"/>
  <c r="C29" i="27" s="1"/>
  <c r="Z141" i="8"/>
  <c r="C141" i="27" s="1"/>
  <c r="Z14" i="8"/>
  <c r="C14" i="27" s="1"/>
  <c r="Z30" i="8"/>
  <c r="C30" i="27" s="1"/>
  <c r="Z46" i="8"/>
  <c r="C46" i="27" s="1"/>
  <c r="Z62" i="8"/>
  <c r="C62" i="27" s="1"/>
  <c r="Z78" i="8"/>
  <c r="C78" i="27" s="1"/>
  <c r="Z94" i="8"/>
  <c r="C94" i="27" s="1"/>
  <c r="Z110" i="8"/>
  <c r="C110" i="27" s="1"/>
  <c r="Z126" i="8"/>
  <c r="C126" i="27" s="1"/>
  <c r="Z142" i="8"/>
  <c r="C142" i="27" s="1"/>
  <c r="Z158" i="8"/>
  <c r="C158" i="27" s="1"/>
  <c r="Z174" i="8"/>
  <c r="C174" i="27" s="1"/>
  <c r="Z190" i="8"/>
  <c r="C190" i="27" s="1"/>
  <c r="Y9" i="8"/>
  <c r="X9" s="1"/>
  <c r="Y17"/>
  <c r="Y25"/>
  <c r="Y33"/>
  <c r="Y41"/>
  <c r="B41" i="27" s="1"/>
  <c r="A41" s="1"/>
  <c r="Y49" i="8"/>
  <c r="B49" i="27" s="1"/>
  <c r="A49" s="1"/>
  <c r="Y57" i="8"/>
  <c r="B57" i="27" s="1"/>
  <c r="A57" s="1"/>
  <c r="Y65" i="8"/>
  <c r="X65" s="1"/>
  <c r="Y73"/>
  <c r="X73" s="1"/>
  <c r="Y81"/>
  <c r="B81" i="27" s="1"/>
  <c r="A81" s="1"/>
  <c r="Y89" i="8"/>
  <c r="B89" i="27" s="1"/>
  <c r="A89" s="1"/>
  <c r="Y97" i="8"/>
  <c r="B97" i="27" s="1"/>
  <c r="A97" s="1"/>
  <c r="Y105" i="8"/>
  <c r="B105" i="27" s="1"/>
  <c r="A105" s="1"/>
  <c r="Y113" i="8"/>
  <c r="B113" i="27" s="1"/>
  <c r="A113" s="1"/>
  <c r="Y121" i="8"/>
  <c r="B121" i="27" s="1"/>
  <c r="A121" s="1"/>
  <c r="Y129" i="8"/>
  <c r="B129" i="27" s="1"/>
  <c r="A129" s="1"/>
  <c r="Y137" i="8"/>
  <c r="Y145"/>
  <c r="X145" s="1"/>
  <c r="Y153"/>
  <c r="B153" i="27" s="1"/>
  <c r="A153" s="1"/>
  <c r="Y161" i="8"/>
  <c r="B161" i="27" s="1"/>
  <c r="A161" s="1"/>
  <c r="Y169" i="8"/>
  <c r="B169" i="27" s="1"/>
  <c r="A169" s="1"/>
  <c r="Y177" i="8"/>
  <c r="X177" s="1"/>
  <c r="Y185"/>
  <c r="B185" i="27" s="1"/>
  <c r="A185" s="1"/>
  <c r="Y193" i="8"/>
  <c r="X193" s="1"/>
  <c r="Y201"/>
  <c r="B201" i="27" s="1"/>
  <c r="A201" s="1"/>
  <c r="Y209" i="8"/>
  <c r="Y217"/>
  <c r="B217" i="27" s="1"/>
  <c r="A217" s="1"/>
  <c r="Y225" i="8"/>
  <c r="Y233"/>
  <c r="Y241"/>
  <c r="Y249"/>
  <c r="B249" i="27" s="1"/>
  <c r="A249" s="1"/>
  <c r="Y257" i="8"/>
  <c r="B257" i="27" s="1"/>
  <c r="A257" s="1"/>
  <c r="Y265" i="8"/>
  <c r="Y273"/>
  <c r="X273" s="1"/>
  <c r="Y281"/>
  <c r="X281" s="1"/>
  <c r="Y297"/>
  <c r="X297" s="1"/>
  <c r="Z18"/>
  <c r="C18" i="27" s="1"/>
  <c r="Z50" i="8"/>
  <c r="C50" i="27" s="1"/>
  <c r="Z82" i="8"/>
  <c r="C82" i="27" s="1"/>
  <c r="Z114" i="8"/>
  <c r="C114" i="27" s="1"/>
  <c r="Z146" i="8"/>
  <c r="C146" i="27" s="1"/>
  <c r="Z178" i="8"/>
  <c r="C178" i="27" s="1"/>
  <c r="Z206" i="8"/>
  <c r="C206" i="27" s="1"/>
  <c r="Z222" i="8"/>
  <c r="C222" i="27" s="1"/>
  <c r="Z238" i="8"/>
  <c r="C238" i="27" s="1"/>
  <c r="Z254" i="8"/>
  <c r="C254" i="27" s="1"/>
  <c r="Z270" i="8"/>
  <c r="C270" i="27" s="1"/>
  <c r="Z286" i="8"/>
  <c r="C286" i="27" s="1"/>
  <c r="Z11" i="8"/>
  <c r="C11" i="27" s="1"/>
  <c r="Z27" i="8"/>
  <c r="C27" i="27" s="1"/>
  <c r="Z43" i="8"/>
  <c r="C43" i="27" s="1"/>
  <c r="Z59" i="8"/>
  <c r="C59" i="27" s="1"/>
  <c r="Z75" i="8"/>
  <c r="C75" i="27" s="1"/>
  <c r="Z91" i="8"/>
  <c r="C91" i="27" s="1"/>
  <c r="Z107" i="8"/>
  <c r="C107" i="27" s="1"/>
  <c r="Z119" i="8"/>
  <c r="C119" i="27" s="1"/>
  <c r="Z135" i="8"/>
  <c r="C135" i="27" s="1"/>
  <c r="Z151" i="8"/>
  <c r="C151" i="27" s="1"/>
  <c r="Z167" i="8"/>
  <c r="C167" i="27" s="1"/>
  <c r="Z183" i="8"/>
  <c r="C183" i="27" s="1"/>
  <c r="Z199" i="8"/>
  <c r="C199" i="27" s="1"/>
  <c r="Z215" i="8"/>
  <c r="C215" i="27" s="1"/>
  <c r="Z231" i="8"/>
  <c r="C231" i="27" s="1"/>
  <c r="Z247" i="8"/>
  <c r="C247" i="27" s="1"/>
  <c r="Z263" i="8"/>
  <c r="C263" i="27" s="1"/>
  <c r="Z279" i="8"/>
  <c r="C279" i="27" s="1"/>
  <c r="Z295" i="8"/>
  <c r="Z20"/>
  <c r="C20" i="27" s="1"/>
  <c r="Z36" i="8"/>
  <c r="C36" i="27" s="1"/>
  <c r="Z52" i="8"/>
  <c r="C52" i="27" s="1"/>
  <c r="Z68" i="8"/>
  <c r="C68" i="27" s="1"/>
  <c r="Z84" i="8"/>
  <c r="C84" i="27" s="1"/>
  <c r="Z100" i="8"/>
  <c r="C100" i="27" s="1"/>
  <c r="Z116" i="8"/>
  <c r="C116" i="27" s="1"/>
  <c r="Z132" i="8"/>
  <c r="C132" i="27" s="1"/>
  <c r="Z148" i="8"/>
  <c r="C148" i="27" s="1"/>
  <c r="Z164" i="8"/>
  <c r="C164" i="27" s="1"/>
  <c r="Z180" i="8"/>
  <c r="C180" i="27" s="1"/>
  <c r="Z196" i="8"/>
  <c r="C196" i="27" s="1"/>
  <c r="Z212" i="8"/>
  <c r="C212" i="27" s="1"/>
  <c r="Z228" i="8"/>
  <c r="C228" i="27" s="1"/>
  <c r="Z244" i="8"/>
  <c r="C244" i="27" s="1"/>
  <c r="Z260" i="8"/>
  <c r="C260" i="27" s="1"/>
  <c r="Z276" i="8"/>
  <c r="C276" i="27" s="1"/>
  <c r="Z292" i="8"/>
  <c r="Y10"/>
  <c r="Y18"/>
  <c r="X18" s="1"/>
  <c r="Y26"/>
  <c r="B26" i="27" s="1"/>
  <c r="A26" s="1"/>
  <c r="Y34" i="8"/>
  <c r="B34" i="27" s="1"/>
  <c r="A34" s="1"/>
  <c r="Y42" i="8"/>
  <c r="X42" s="1"/>
  <c r="Y50"/>
  <c r="B50" i="27" s="1"/>
  <c r="A50" s="1"/>
  <c r="Y58" i="8"/>
  <c r="Y66"/>
  <c r="X66" s="1"/>
  <c r="Y74"/>
  <c r="B74" i="27" s="1"/>
  <c r="A74" s="1"/>
  <c r="Y82" i="8"/>
  <c r="Y90"/>
  <c r="B90" i="27" s="1"/>
  <c r="A90" s="1"/>
  <c r="Y98" i="8"/>
  <c r="B98" i="27" s="1"/>
  <c r="A98" s="1"/>
  <c r="Y106" i="8"/>
  <c r="B106" i="27" s="1"/>
  <c r="A106" s="1"/>
  <c r="Y114" i="8"/>
  <c r="B114" i="27" s="1"/>
  <c r="A114" s="1"/>
  <c r="Y122" i="8"/>
  <c r="B122" i="27" s="1"/>
  <c r="A122" s="1"/>
  <c r="Y130" i="8"/>
  <c r="B130" i="27" s="1"/>
  <c r="A130" s="1"/>
  <c r="Y138" i="8"/>
  <c r="B138" i="27" s="1"/>
  <c r="A138" s="1"/>
  <c r="Y146" i="8"/>
  <c r="B146" i="27" s="1"/>
  <c r="A146" s="1"/>
  <c r="Y154" i="8"/>
  <c r="B154" i="27" s="1"/>
  <c r="A154" s="1"/>
  <c r="Y162" i="8"/>
  <c r="B162" i="27" s="1"/>
  <c r="A162" s="1"/>
  <c r="Y170" i="8"/>
  <c r="Y178"/>
  <c r="X178" s="1"/>
  <c r="Y186"/>
  <c r="Y194"/>
  <c r="B194" i="27" s="1"/>
  <c r="A194" s="1"/>
  <c r="Y202" i="8"/>
  <c r="B202" i="27" s="1"/>
  <c r="A202" s="1"/>
  <c r="Y210" i="8"/>
  <c r="B210" i="27" s="1"/>
  <c r="A210" s="1"/>
  <c r="Y218" i="8"/>
  <c r="Y226"/>
  <c r="X226" s="1"/>
  <c r="Y234"/>
  <c r="B234" i="27" s="1"/>
  <c r="A234" s="1"/>
  <c r="Y242" i="8"/>
  <c r="B242" i="27" s="1"/>
  <c r="A242" s="1"/>
  <c r="Y250" i="8"/>
  <c r="B250" i="27" s="1"/>
  <c r="A250" s="1"/>
  <c r="Y258" i="8"/>
  <c r="B258" i="27" s="1"/>
  <c r="A258" s="1"/>
  <c r="Y266" i="8"/>
  <c r="B266" i="27" s="1"/>
  <c r="A266" s="1"/>
  <c r="Y274" i="8"/>
  <c r="B274" i="27" s="1"/>
  <c r="A274" s="1"/>
  <c r="Y282" i="8"/>
  <c r="X282" s="1"/>
  <c r="Z269"/>
  <c r="C269" i="27" s="1"/>
  <c r="Z22" i="8"/>
  <c r="C22" i="27" s="1"/>
  <c r="Z54" i="8"/>
  <c r="C54" i="27" s="1"/>
  <c r="Z86" i="8"/>
  <c r="C86" i="27" s="1"/>
  <c r="Z118" i="8"/>
  <c r="C118" i="27" s="1"/>
  <c r="Z150" i="8"/>
  <c r="C150" i="27" s="1"/>
  <c r="Z182" i="8"/>
  <c r="C182" i="27" s="1"/>
  <c r="Z210" i="8"/>
  <c r="C210" i="27" s="1"/>
  <c r="Z226" i="8"/>
  <c r="C226" i="27" s="1"/>
  <c r="Z242" i="8"/>
  <c r="C242" i="27" s="1"/>
  <c r="Z258" i="8"/>
  <c r="C258" i="27" s="1"/>
  <c r="Z274" i="8"/>
  <c r="C274" i="27" s="1"/>
  <c r="Z290" i="8"/>
  <c r="Z15"/>
  <c r="C15" i="27" s="1"/>
  <c r="Z31" i="8"/>
  <c r="C31" i="27" s="1"/>
  <c r="Z47" i="8"/>
  <c r="C47" i="27" s="1"/>
  <c r="Z63" i="8"/>
  <c r="C63" i="27" s="1"/>
  <c r="Z79" i="8"/>
  <c r="C79" i="27" s="1"/>
  <c r="Z95" i="8"/>
  <c r="C95" i="27" s="1"/>
  <c r="Z111" i="8"/>
  <c r="C111" i="27" s="1"/>
  <c r="Z123" i="8"/>
  <c r="C123" i="27" s="1"/>
  <c r="Z139" i="8"/>
  <c r="C139" i="27" s="1"/>
  <c r="Z155" i="8"/>
  <c r="C155" i="27" s="1"/>
  <c r="Z171" i="8"/>
  <c r="C171" i="27" s="1"/>
  <c r="Z187" i="8"/>
  <c r="C187" i="27" s="1"/>
  <c r="Z203" i="8"/>
  <c r="C203" i="27" s="1"/>
  <c r="Z219" i="8"/>
  <c r="C219" i="27" s="1"/>
  <c r="Z235" i="8"/>
  <c r="C235" i="27" s="1"/>
  <c r="Z251" i="8"/>
  <c r="C251" i="27" s="1"/>
  <c r="Z267" i="8"/>
  <c r="C267" i="27" s="1"/>
  <c r="Z283" i="8"/>
  <c r="C283" i="27" s="1"/>
  <c r="Z299" i="8"/>
  <c r="Z24"/>
  <c r="C24" i="27" s="1"/>
  <c r="Z40" i="8"/>
  <c r="C40" i="27" s="1"/>
  <c r="Z56" i="8"/>
  <c r="C56" i="27" s="1"/>
  <c r="Z72" i="8"/>
  <c r="C72" i="27" s="1"/>
  <c r="Z88" i="8"/>
  <c r="C88" i="27" s="1"/>
  <c r="Z104" i="8"/>
  <c r="C104" i="27" s="1"/>
  <c r="Z120" i="8"/>
  <c r="C120" i="27" s="1"/>
  <c r="Z136" i="8"/>
  <c r="C136" i="27" s="1"/>
  <c r="Z152" i="8"/>
  <c r="C152" i="27" s="1"/>
  <c r="Z168" i="8"/>
  <c r="C168" i="27" s="1"/>
  <c r="Z184" i="8"/>
  <c r="C184" i="27" s="1"/>
  <c r="Z200" i="8"/>
  <c r="C200" i="27" s="1"/>
  <c r="Z216" i="8"/>
  <c r="C216" i="27" s="1"/>
  <c r="Z232" i="8"/>
  <c r="C232" i="27" s="1"/>
  <c r="Z248" i="8"/>
  <c r="C248" i="27" s="1"/>
  <c r="Z264" i="8"/>
  <c r="C264" i="27" s="1"/>
  <c r="Z280" i="8"/>
  <c r="C280" i="27" s="1"/>
  <c r="Z296" i="8"/>
  <c r="Z49"/>
  <c r="C49" i="27" s="1"/>
  <c r="Z113" i="8"/>
  <c r="C113" i="27" s="1"/>
  <c r="Z177" i="8"/>
  <c r="C177" i="27" s="1"/>
  <c r="Z241" i="8"/>
  <c r="C241" i="27" s="1"/>
  <c r="Y290" i="8"/>
  <c r="X290" s="1"/>
  <c r="Z37"/>
  <c r="C37" i="27" s="1"/>
  <c r="Z101" i="8"/>
  <c r="C101" i="27" s="1"/>
  <c r="Z165" i="8"/>
  <c r="C165" i="27" s="1"/>
  <c r="Z229" i="8"/>
  <c r="C229" i="27" s="1"/>
  <c r="Z293" i="8"/>
  <c r="Z25"/>
  <c r="C25" i="27" s="1"/>
  <c r="Z89" i="8"/>
  <c r="C89" i="27" s="1"/>
  <c r="Z153" i="8"/>
  <c r="C153" i="27" s="1"/>
  <c r="Z217" i="8"/>
  <c r="C217" i="27" s="1"/>
  <c r="Z281" i="8"/>
  <c r="C281" i="27" s="1"/>
  <c r="Y296" i="8"/>
  <c r="X296" s="1"/>
  <c r="Z189"/>
  <c r="C189" i="27" s="1"/>
  <c r="Z221" i="8"/>
  <c r="C221" i="27" s="1"/>
  <c r="Z109" i="8"/>
  <c r="C109" i="27" s="1"/>
  <c r="Z10" i="8"/>
  <c r="C10" i="27" s="1"/>
  <c r="Z5" i="8"/>
  <c r="C5" i="27" s="1"/>
  <c r="Y286" i="8"/>
  <c r="B286" i="27" s="1"/>
  <c r="A286" s="1"/>
  <c r="Y270" i="8"/>
  <c r="X270" s="1"/>
  <c r="Y254"/>
  <c r="X254" s="1"/>
  <c r="Y238"/>
  <c r="B238" i="27" s="1"/>
  <c r="A238" s="1"/>
  <c r="Y222" i="8"/>
  <c r="B222" i="27" s="1"/>
  <c r="A222" s="1"/>
  <c r="Y206" i="8"/>
  <c r="B206" i="27" s="1"/>
  <c r="A206" s="1"/>
  <c r="Y190" i="8"/>
  <c r="B190" i="27" s="1"/>
  <c r="A190" s="1"/>
  <c r="Y174" i="8"/>
  <c r="B174" i="27" s="1"/>
  <c r="A174" s="1"/>
  <c r="Y158" i="8"/>
  <c r="X158" s="1"/>
  <c r="Y142"/>
  <c r="B142" i="27" s="1"/>
  <c r="A142" s="1"/>
  <c r="Y126" i="8"/>
  <c r="B126" i="27" s="1"/>
  <c r="A126" s="1"/>
  <c r="Y110" i="8"/>
  <c r="B110" i="27" s="1"/>
  <c r="A110" s="1"/>
  <c r="Y94" i="8"/>
  <c r="B94" i="27" s="1"/>
  <c r="A94" s="1"/>
  <c r="Y78" i="8"/>
  <c r="X78" s="1"/>
  <c r="Y62"/>
  <c r="B62" i="27" s="1"/>
  <c r="A62" s="1"/>
  <c r="Y46" i="8"/>
  <c r="B46" i="27" s="1"/>
  <c r="A46" s="1"/>
  <c r="Y30" i="8"/>
  <c r="X30" s="1"/>
  <c r="Y14"/>
  <c r="B14" i="27" s="1"/>
  <c r="A14" s="1"/>
  <c r="Y285" i="8"/>
  <c r="Y269"/>
  <c r="B269" i="27" s="1"/>
  <c r="A269" s="1"/>
  <c r="Y253" i="8"/>
  <c r="Y237"/>
  <c r="B237" i="27" s="1"/>
  <c r="A237" s="1"/>
  <c r="Y221" i="8"/>
  <c r="B221" i="27" s="1"/>
  <c r="A221" s="1"/>
  <c r="Y205" i="8"/>
  <c r="X205" s="1"/>
  <c r="Y189"/>
  <c r="B189" i="27" s="1"/>
  <c r="A189" s="1"/>
  <c r="Y173" i="8"/>
  <c r="X173" s="1"/>
  <c r="Y157"/>
  <c r="Y141"/>
  <c r="X141" s="1"/>
  <c r="Y125"/>
  <c r="B125" i="27" s="1"/>
  <c r="A125" s="1"/>
  <c r="Y109" i="8"/>
  <c r="Y93"/>
  <c r="B93" i="27" s="1"/>
  <c r="A93" s="1"/>
  <c r="Y77" i="8"/>
  <c r="B77" i="27" s="1"/>
  <c r="A77" s="1"/>
  <c r="Y61" i="8"/>
  <c r="B61" i="27" s="1"/>
  <c r="A61" s="1"/>
  <c r="Y45" i="8"/>
  <c r="B45" i="27" s="1"/>
  <c r="A45" s="1"/>
  <c r="Y29" i="8"/>
  <c r="Y13"/>
  <c r="B13" i="27" s="1"/>
  <c r="A13" s="1"/>
  <c r="Y3" i="8"/>
  <c r="X3" s="1"/>
  <c r="B4"/>
  <c r="A4" s="1"/>
  <c r="B8"/>
  <c r="A8" s="1"/>
  <c r="B12"/>
  <c r="B12" i="25" s="1"/>
  <c r="B22" i="8"/>
  <c r="B22" i="25" s="1"/>
  <c r="B26" i="8"/>
  <c r="A26" s="1"/>
  <c r="B30"/>
  <c r="B30" i="25" s="1"/>
  <c r="B34" i="8"/>
  <c r="A34" s="1"/>
  <c r="B44"/>
  <c r="A44" s="1"/>
  <c r="B48"/>
  <c r="B48" i="25" s="1"/>
  <c r="B52" i="8"/>
  <c r="A52" s="1"/>
  <c r="B56"/>
  <c r="A56" s="1"/>
  <c r="B60"/>
  <c r="A60" s="1"/>
  <c r="B64"/>
  <c r="B64" i="25" s="1"/>
  <c r="B68" i="8"/>
  <c r="B68" i="25" s="1"/>
  <c r="A68" s="1"/>
  <c r="G68" s="1"/>
  <c r="B72" i="8"/>
  <c r="A72" s="1"/>
  <c r="B76"/>
  <c r="A76" s="1"/>
  <c r="B80"/>
  <c r="B84"/>
  <c r="B84" i="25" s="1"/>
  <c r="B88" i="8"/>
  <c r="B88" i="25" s="1"/>
  <c r="A88" s="1"/>
  <c r="G88" s="1"/>
  <c r="B92" i="8"/>
  <c r="A92" s="1"/>
  <c r="B96"/>
  <c r="A96" s="1"/>
  <c r="B100"/>
  <c r="B100" i="25" s="1"/>
  <c r="A100" s="1"/>
  <c r="G100" s="1"/>
  <c r="B104" i="8"/>
  <c r="B104" i="25" s="1"/>
  <c r="A104" s="1"/>
  <c r="G104" s="1"/>
  <c r="B117" i="8"/>
  <c r="A117" s="1"/>
  <c r="B121"/>
  <c r="B121" i="25" s="1"/>
  <c r="B125" i="8"/>
  <c r="A125" s="1"/>
  <c r="B129"/>
  <c r="B133"/>
  <c r="B133" i="25" s="1"/>
  <c r="B137" i="8"/>
  <c r="B141"/>
  <c r="B144"/>
  <c r="A144" s="1"/>
  <c r="B147"/>
  <c r="B151"/>
  <c r="B155"/>
  <c r="B159"/>
  <c r="B163"/>
  <c r="B163" i="25" s="1"/>
  <c r="A163" s="1"/>
  <c r="G163" s="1"/>
  <c r="B167" i="8"/>
  <c r="A167" s="1"/>
  <c r="B171"/>
  <c r="B175"/>
  <c r="B179"/>
  <c r="B179" i="25" s="1"/>
  <c r="A179" s="1"/>
  <c r="G179" s="1"/>
  <c r="B183" i="8"/>
  <c r="B183" i="25" s="1"/>
  <c r="B187" i="8"/>
  <c r="B191"/>
  <c r="B195"/>
  <c r="B195" i="25" s="1"/>
  <c r="B199" i="8"/>
  <c r="B199" i="25" s="1"/>
  <c r="B203" i="8"/>
  <c r="B207"/>
  <c r="B211"/>
  <c r="B215"/>
  <c r="B219"/>
  <c r="B223"/>
  <c r="A223" s="1"/>
  <c r="B227"/>
  <c r="B227" i="25" s="1"/>
  <c r="A227" s="1"/>
  <c r="G227" s="1"/>
  <c r="B231" i="8"/>
  <c r="B231" i="25" s="1"/>
  <c r="A231" s="1"/>
  <c r="G231" s="1"/>
  <c r="B235" i="8"/>
  <c r="B235" i="25" s="1"/>
  <c r="B239" i="8"/>
  <c r="B243"/>
  <c r="B243" i="25" s="1"/>
  <c r="A243" s="1"/>
  <c r="G243" s="1"/>
  <c r="B247" i="8"/>
  <c r="B251"/>
  <c r="B255"/>
  <c r="B259"/>
  <c r="B259" i="25" s="1"/>
  <c r="A259" s="1"/>
  <c r="G259" s="1"/>
  <c r="B263" i="8"/>
  <c r="B266"/>
  <c r="B269"/>
  <c r="B273"/>
  <c r="B273" i="25" s="1"/>
  <c r="A273" s="1"/>
  <c r="G273" s="1"/>
  <c r="B277" i="8"/>
  <c r="B281"/>
  <c r="B281" i="25" s="1"/>
  <c r="B285" i="8"/>
  <c r="A285" s="1"/>
  <c r="C12"/>
  <c r="C12" i="25" s="1"/>
  <c r="B5" i="8"/>
  <c r="A5" s="1"/>
  <c r="B9"/>
  <c r="B9" i="25" s="1"/>
  <c r="B13" i="8"/>
  <c r="B23"/>
  <c r="A23" s="1"/>
  <c r="B27"/>
  <c r="B31"/>
  <c r="B31" i="25" s="1"/>
  <c r="A31" s="1"/>
  <c r="G31" s="1"/>
  <c r="B35" i="8"/>
  <c r="A35" s="1"/>
  <c r="B45"/>
  <c r="B45" i="25" s="1"/>
  <c r="B49" i="8"/>
  <c r="B53"/>
  <c r="A53" s="1"/>
  <c r="B57"/>
  <c r="A57" s="1"/>
  <c r="B61"/>
  <c r="B61" i="25" s="1"/>
  <c r="B65" i="8"/>
  <c r="B69"/>
  <c r="B69" i="25" s="1"/>
  <c r="A69" s="1"/>
  <c r="G69" s="1"/>
  <c r="B73" i="8"/>
  <c r="B77"/>
  <c r="B77" i="25" s="1"/>
  <c r="B81" i="8"/>
  <c r="B81" i="25" s="1"/>
  <c r="B85" i="8"/>
  <c r="B89"/>
  <c r="B89" i="25" s="1"/>
  <c r="B93" i="8"/>
  <c r="A93" s="1"/>
  <c r="B97"/>
  <c r="B101"/>
  <c r="B101" i="25" s="1"/>
  <c r="B105" i="8"/>
  <c r="B108"/>
  <c r="B111"/>
  <c r="B114"/>
  <c r="B118"/>
  <c r="B122"/>
  <c r="B126"/>
  <c r="B130"/>
  <c r="B130" i="25" s="1"/>
  <c r="B134" i="8"/>
  <c r="B134" i="25" s="1"/>
  <c r="A134" s="1"/>
  <c r="G134" s="1"/>
  <c r="B138" i="8"/>
  <c r="B138" i="25" s="1"/>
  <c r="A138" s="1"/>
  <c r="G138" s="1"/>
  <c r="B142" i="8"/>
  <c r="B145"/>
  <c r="B145" i="25" s="1"/>
  <c r="A145" s="1"/>
  <c r="G145" s="1"/>
  <c r="B148" i="8"/>
  <c r="B152"/>
  <c r="B152" i="25" s="1"/>
  <c r="A152" s="1"/>
  <c r="G152" s="1"/>
  <c r="B156" i="8"/>
  <c r="B156" i="25" s="1"/>
  <c r="B160" i="8"/>
  <c r="B160" i="25" s="1"/>
  <c r="A160" s="1"/>
  <c r="G160" s="1"/>
  <c r="B164" i="8"/>
  <c r="A164" s="1"/>
  <c r="B168"/>
  <c r="A168" s="1"/>
  <c r="B172"/>
  <c r="A172" s="1"/>
  <c r="B176"/>
  <c r="B180"/>
  <c r="B180" i="25" s="1"/>
  <c r="A180" s="1"/>
  <c r="G180" s="1"/>
  <c r="B184" i="8"/>
  <c r="B188"/>
  <c r="B192"/>
  <c r="B196"/>
  <c r="B200"/>
  <c r="B200" i="25" s="1"/>
  <c r="B204" i="8"/>
  <c r="A204" s="1"/>
  <c r="B208"/>
  <c r="B212"/>
  <c r="B216"/>
  <c r="B216" i="25" s="1"/>
  <c r="B220" i="8"/>
  <c r="A220" s="1"/>
  <c r="B224"/>
  <c r="B224" i="25" s="1"/>
  <c r="B228" i="8"/>
  <c r="B228" i="25" s="1"/>
  <c r="A228" s="1"/>
  <c r="G228" s="1"/>
  <c r="B232" i="8"/>
  <c r="B236"/>
  <c r="B236" i="25" s="1"/>
  <c r="A236" s="1"/>
  <c r="G236" s="1"/>
  <c r="B240" i="8"/>
  <c r="B244"/>
  <c r="B244" i="25" s="1"/>
  <c r="A244" s="1"/>
  <c r="G244" s="1"/>
  <c r="B248" i="8"/>
  <c r="B248" i="25" s="1"/>
  <c r="A248" s="1"/>
  <c r="G248" s="1"/>
  <c r="B252" i="8"/>
  <c r="B256"/>
  <c r="B256" i="25" s="1"/>
  <c r="A256" s="1"/>
  <c r="G256" s="1"/>
  <c r="B260" i="8"/>
  <c r="B270"/>
  <c r="A270" s="1"/>
  <c r="B274"/>
  <c r="B278"/>
  <c r="A278" s="1"/>
  <c r="B282"/>
  <c r="B282" i="25" s="1"/>
  <c r="B286" i="8"/>
  <c r="B286" i="25" s="1"/>
  <c r="A286" s="1"/>
  <c r="G286" s="1"/>
  <c r="X118" i="8"/>
  <c r="B284"/>
  <c r="B284" i="25" s="1"/>
  <c r="A284" s="1"/>
  <c r="G284" s="1"/>
  <c r="B276" i="8"/>
  <c r="B268"/>
  <c r="B268" i="25" s="1"/>
  <c r="A268" s="1"/>
  <c r="G268" s="1"/>
  <c r="B262" i="8"/>
  <c r="B254"/>
  <c r="A254" s="1"/>
  <c r="B246"/>
  <c r="B238"/>
  <c r="B238" i="25" s="1"/>
  <c r="A238" s="1"/>
  <c r="G238" s="1"/>
  <c r="B230" i="8"/>
  <c r="B222"/>
  <c r="A222" s="1"/>
  <c r="B214"/>
  <c r="B206"/>
  <c r="B206" i="25" s="1"/>
  <c r="B198" i="8"/>
  <c r="B190"/>
  <c r="B182"/>
  <c r="B174"/>
  <c r="B174" i="25" s="1"/>
  <c r="A174" s="1"/>
  <c r="G174" s="1"/>
  <c r="B166" i="8"/>
  <c r="B158"/>
  <c r="A158" s="1"/>
  <c r="B150"/>
  <c r="A150" s="1"/>
  <c r="B136"/>
  <c r="A136" s="1"/>
  <c r="B128"/>
  <c r="A128" s="1"/>
  <c r="B120"/>
  <c r="B113"/>
  <c r="B107"/>
  <c r="B99"/>
  <c r="B91"/>
  <c r="B83"/>
  <c r="B83" i="25" s="1"/>
  <c r="B75" i="8"/>
  <c r="B75" i="25" s="1"/>
  <c r="B67" i="8"/>
  <c r="B67" i="25" s="1"/>
  <c r="B59" i="8"/>
  <c r="B59" i="25" s="1"/>
  <c r="B51" i="8"/>
  <c r="A51" s="1"/>
  <c r="B37"/>
  <c r="B37" i="25" s="1"/>
  <c r="B29" i="8"/>
  <c r="A29" s="1"/>
  <c r="B21"/>
  <c r="B7"/>
  <c r="O4"/>
  <c r="B4" i="19" s="1"/>
  <c r="A4" s="1"/>
  <c r="G4" s="1"/>
  <c r="O14" i="8"/>
  <c r="B14" i="19" s="1"/>
  <c r="A14" s="1"/>
  <c r="G14" s="1"/>
  <c r="O18" i="8"/>
  <c r="B18" i="19" s="1"/>
  <c r="A18" s="1"/>
  <c r="G18" s="1"/>
  <c r="O28" i="8"/>
  <c r="B28" i="19" s="1"/>
  <c r="A28" s="1"/>
  <c r="G28" s="1"/>
  <c r="O38" i="8"/>
  <c r="B38" i="19" s="1"/>
  <c r="A38" s="1"/>
  <c r="G38" s="1"/>
  <c r="O42" i="8"/>
  <c r="B42" i="19" s="1"/>
  <c r="O46" i="8"/>
  <c r="N46" s="1"/>
  <c r="O50"/>
  <c r="B50" i="19" s="1"/>
  <c r="O54" i="8"/>
  <c r="N54" s="1"/>
  <c r="O64"/>
  <c r="B64" i="19" s="1"/>
  <c r="O68" i="8"/>
  <c r="N68" s="1"/>
  <c r="O72"/>
  <c r="N72" s="1"/>
  <c r="O76"/>
  <c r="B76" i="19" s="1"/>
  <c r="A76" s="1"/>
  <c r="G76" s="1"/>
  <c r="O83" i="8"/>
  <c r="N83" s="1"/>
  <c r="O87"/>
  <c r="B87" i="19" s="1"/>
  <c r="O91" i="8"/>
  <c r="O101"/>
  <c r="B101" i="19" s="1"/>
  <c r="A101" s="1"/>
  <c r="G101" s="1"/>
  <c r="O105" i="8"/>
  <c r="O109"/>
  <c r="O113"/>
  <c r="O117"/>
  <c r="O121"/>
  <c r="O125"/>
  <c r="O129"/>
  <c r="B129" i="19" s="1"/>
  <c r="O133" i="8"/>
  <c r="O137"/>
  <c r="O141"/>
  <c r="O145"/>
  <c r="O149"/>
  <c r="O153"/>
  <c r="O157"/>
  <c r="B157" i="19" s="1"/>
  <c r="O161" i="8"/>
  <c r="O165"/>
  <c r="O169"/>
  <c r="O173"/>
  <c r="B173" i="19" s="1"/>
  <c r="O177" i="8"/>
  <c r="O181"/>
  <c r="O185"/>
  <c r="O188"/>
  <c r="O192"/>
  <c r="O196"/>
  <c r="O200"/>
  <c r="O204"/>
  <c r="B204" i="19" s="1"/>
  <c r="O208" i="8"/>
  <c r="O212"/>
  <c r="O216"/>
  <c r="O220"/>
  <c r="N220" s="1"/>
  <c r="O224"/>
  <c r="O228"/>
  <c r="O232"/>
  <c r="O236"/>
  <c r="O240"/>
  <c r="O244"/>
  <c r="O248"/>
  <c r="O252"/>
  <c r="O256"/>
  <c r="O260"/>
  <c r="O264"/>
  <c r="N264" s="1"/>
  <c r="O268"/>
  <c r="B268" i="19" s="1"/>
  <c r="A268" s="1"/>
  <c r="G268" s="1"/>
  <c r="O272" i="8"/>
  <c r="O276"/>
  <c r="O280"/>
  <c r="O284"/>
  <c r="O5"/>
  <c r="B5" i="19" s="1"/>
  <c r="A5" s="1"/>
  <c r="G5" s="1"/>
  <c r="O15" i="8"/>
  <c r="N15" s="1"/>
  <c r="O19"/>
  <c r="O29"/>
  <c r="O39"/>
  <c r="B39" i="19" s="1"/>
  <c r="A39" s="1"/>
  <c r="G39" s="1"/>
  <c r="O43" i="8"/>
  <c r="O47"/>
  <c r="N47" s="1"/>
  <c r="O51"/>
  <c r="B51" i="19" s="1"/>
  <c r="A51" s="1"/>
  <c r="G51" s="1"/>
  <c r="O55" i="8"/>
  <c r="O65"/>
  <c r="N65" s="1"/>
  <c r="O69"/>
  <c r="N69" s="1"/>
  <c r="O73"/>
  <c r="O77"/>
  <c r="B77" i="19" s="1"/>
  <c r="O84" i="8"/>
  <c r="B84" i="19" s="1"/>
  <c r="O88" i="8"/>
  <c r="B88" i="19" s="1"/>
  <c r="O92" i="8"/>
  <c r="B92" i="19" s="1"/>
  <c r="O95" i="8"/>
  <c r="B95" i="19" s="1"/>
  <c r="A95" s="1"/>
  <c r="G95" s="1"/>
  <c r="O98" i="8"/>
  <c r="B98" i="19" s="1"/>
  <c r="A98" s="1"/>
  <c r="G98" s="1"/>
  <c r="O102" i="8"/>
  <c r="O106"/>
  <c r="O110"/>
  <c r="O114"/>
  <c r="O118"/>
  <c r="O122"/>
  <c r="O126"/>
  <c r="O130"/>
  <c r="O134"/>
  <c r="O138"/>
  <c r="O142"/>
  <c r="O146"/>
  <c r="O150"/>
  <c r="O154"/>
  <c r="O158"/>
  <c r="B158" i="19" s="1"/>
  <c r="O162" i="8"/>
  <c r="O166"/>
  <c r="O170"/>
  <c r="O174"/>
  <c r="O178"/>
  <c r="O182"/>
  <c r="O186"/>
  <c r="O189"/>
  <c r="O193"/>
  <c r="O197"/>
  <c r="O201"/>
  <c r="O205"/>
  <c r="O209"/>
  <c r="O213"/>
  <c r="B213" i="19" s="1"/>
  <c r="O217" i="8"/>
  <c r="B217" i="19" s="1"/>
  <c r="O221" i="8"/>
  <c r="N221" s="1"/>
  <c r="O225"/>
  <c r="O229"/>
  <c r="O233"/>
  <c r="O237"/>
  <c r="O241"/>
  <c r="B241" i="19" s="1"/>
  <c r="O245" i="8"/>
  <c r="B245" i="19" s="1"/>
  <c r="O249" i="8"/>
  <c r="O253"/>
  <c r="O257"/>
  <c r="O261"/>
  <c r="O265"/>
  <c r="O269"/>
  <c r="O273"/>
  <c r="O277"/>
  <c r="O281"/>
  <c r="O285"/>
  <c r="O6"/>
  <c r="B6" i="19" s="1"/>
  <c r="A6" s="1"/>
  <c r="G6" s="1"/>
  <c r="O26" i="8"/>
  <c r="N26" s="1"/>
  <c r="O40"/>
  <c r="B40" i="19" s="1"/>
  <c r="O48" i="8"/>
  <c r="N48" s="1"/>
  <c r="O62"/>
  <c r="B62" i="19" s="1"/>
  <c r="O70" i="8"/>
  <c r="N70" s="1"/>
  <c r="O78"/>
  <c r="B78" i="19" s="1"/>
  <c r="A78" s="1"/>
  <c r="G78" s="1"/>
  <c r="O89" i="8"/>
  <c r="B89" i="19" s="1"/>
  <c r="A89" s="1"/>
  <c r="G89" s="1"/>
  <c r="O96" i="8"/>
  <c r="B96" i="19" s="1"/>
  <c r="O103" i="8"/>
  <c r="O111"/>
  <c r="B111" i="19" s="1"/>
  <c r="A111" s="1"/>
  <c r="G111" s="1"/>
  <c r="O119" i="8"/>
  <c r="O127"/>
  <c r="O135"/>
  <c r="O143"/>
  <c r="O151"/>
  <c r="N151" s="1"/>
  <c r="O159"/>
  <c r="O167"/>
  <c r="O175"/>
  <c r="O183"/>
  <c r="O190"/>
  <c r="O198"/>
  <c r="B198" i="19" s="1"/>
  <c r="O206" i="8"/>
  <c r="O214"/>
  <c r="O222"/>
  <c r="O230"/>
  <c r="O238"/>
  <c r="O246"/>
  <c r="O254"/>
  <c r="O262"/>
  <c r="O270"/>
  <c r="O278"/>
  <c r="O286"/>
  <c r="O7"/>
  <c r="B7" i="19" s="1"/>
  <c r="A7" s="1"/>
  <c r="G7" s="1"/>
  <c r="O27" i="8"/>
  <c r="B27" i="19" s="1"/>
  <c r="A27" s="1"/>
  <c r="G27" s="1"/>
  <c r="O41" i="8"/>
  <c r="B41" i="19" s="1"/>
  <c r="O49" i="8"/>
  <c r="O63"/>
  <c r="N63" s="1"/>
  <c r="O71"/>
  <c r="N71" s="1"/>
  <c r="O79"/>
  <c r="O90"/>
  <c r="B90" i="19" s="1"/>
  <c r="A90" s="1"/>
  <c r="G90" s="1"/>
  <c r="O97" i="8"/>
  <c r="O104"/>
  <c r="O112"/>
  <c r="O120"/>
  <c r="O128"/>
  <c r="O136"/>
  <c r="B136" i="19" s="1"/>
  <c r="O144" i="8"/>
  <c r="O152"/>
  <c r="O160"/>
  <c r="O168"/>
  <c r="O176"/>
  <c r="O184"/>
  <c r="N184" s="1"/>
  <c r="O191"/>
  <c r="O199"/>
  <c r="O207"/>
  <c r="O215"/>
  <c r="O223"/>
  <c r="O231"/>
  <c r="N231" s="1"/>
  <c r="O239"/>
  <c r="O247"/>
  <c r="O255"/>
  <c r="O263"/>
  <c r="O271"/>
  <c r="B271" i="19" s="1"/>
  <c r="O279" i="8"/>
  <c r="P13"/>
  <c r="C13" i="19" s="1"/>
  <c r="P21" i="8"/>
  <c r="C21" i="19" s="1"/>
  <c r="P29" i="8"/>
  <c r="C29" i="19" s="1"/>
  <c r="P37" i="8"/>
  <c r="C37" i="19" s="1"/>
  <c r="P45" i="8"/>
  <c r="C45" i="19" s="1"/>
  <c r="P53" i="8"/>
  <c r="C53" i="19" s="1"/>
  <c r="P61" i="8"/>
  <c r="C61" i="19" s="1"/>
  <c r="P67" i="8"/>
  <c r="C67" i="19" s="1"/>
  <c r="P75" i="8"/>
  <c r="C75" i="19" s="1"/>
  <c r="P83" i="8"/>
  <c r="C83" i="19" s="1"/>
  <c r="P91" i="8"/>
  <c r="C91" i="19" s="1"/>
  <c r="P99" i="8"/>
  <c r="C99" i="19" s="1"/>
  <c r="P107" i="8"/>
  <c r="C107" i="19" s="1"/>
  <c r="P115" i="8"/>
  <c r="C115" i="19" s="1"/>
  <c r="P123" i="8"/>
  <c r="C123" i="19" s="1"/>
  <c r="P131" i="8"/>
  <c r="C131" i="19" s="1"/>
  <c r="P139" i="8"/>
  <c r="C139" i="19" s="1"/>
  <c r="P147" i="8"/>
  <c r="C147" i="19" s="1"/>
  <c r="P155" i="8"/>
  <c r="C155" i="19" s="1"/>
  <c r="P163" i="8"/>
  <c r="C163" i="19" s="1"/>
  <c r="P12" i="8"/>
  <c r="C12" i="19" s="1"/>
  <c r="P20" i="8"/>
  <c r="C20" i="19" s="1"/>
  <c r="P28" i="8"/>
  <c r="C28" i="19" s="1"/>
  <c r="P36" i="8"/>
  <c r="C36" i="19" s="1"/>
  <c r="P44" i="8"/>
  <c r="C44" i="19" s="1"/>
  <c r="P52" i="8"/>
  <c r="C52" i="19" s="1"/>
  <c r="P60" i="8"/>
  <c r="C60" i="19" s="1"/>
  <c r="P68" i="8"/>
  <c r="C68" i="19" s="1"/>
  <c r="P76" i="8"/>
  <c r="C76" i="19" s="1"/>
  <c r="P84" i="8"/>
  <c r="C84" i="19" s="1"/>
  <c r="P92" i="8"/>
  <c r="C92" i="19" s="1"/>
  <c r="P100" i="8"/>
  <c r="C100" i="19" s="1"/>
  <c r="O16" i="8"/>
  <c r="B16" i="19" s="1"/>
  <c r="A16" s="1"/>
  <c r="G16" s="1"/>
  <c r="O44" i="8"/>
  <c r="N44" s="1"/>
  <c r="O66"/>
  <c r="B66" i="19" s="1"/>
  <c r="O85" i="8"/>
  <c r="O99"/>
  <c r="O115"/>
  <c r="O131"/>
  <c r="O147"/>
  <c r="O163"/>
  <c r="O179"/>
  <c r="O194"/>
  <c r="O210"/>
  <c r="O226"/>
  <c r="O242"/>
  <c r="O258"/>
  <c r="B258" i="19" s="1"/>
  <c r="O274" i="8"/>
  <c r="P17"/>
  <c r="C17" i="19" s="1"/>
  <c r="P27" i="8"/>
  <c r="C27" i="19" s="1"/>
  <c r="P39" i="8"/>
  <c r="C39" i="19" s="1"/>
  <c r="P49" i="8"/>
  <c r="C49" i="19" s="1"/>
  <c r="P59" i="8"/>
  <c r="C59" i="19" s="1"/>
  <c r="P69" i="8"/>
  <c r="C69" i="19" s="1"/>
  <c r="P79" i="8"/>
  <c r="C79" i="19" s="1"/>
  <c r="P89" i="8"/>
  <c r="C89" i="19" s="1"/>
  <c r="P101" i="8"/>
  <c r="C101" i="19" s="1"/>
  <c r="P111" i="8"/>
  <c r="C111" i="19" s="1"/>
  <c r="P121" i="8"/>
  <c r="C121" i="19" s="1"/>
  <c r="P133" i="8"/>
  <c r="C133" i="19" s="1"/>
  <c r="P143" i="8"/>
  <c r="C143" i="19" s="1"/>
  <c r="P153" i="8"/>
  <c r="C153" i="19" s="1"/>
  <c r="P16" i="8"/>
  <c r="C16" i="19" s="1"/>
  <c r="P26" i="8"/>
  <c r="C26" i="19" s="1"/>
  <c r="P38" i="8"/>
  <c r="C38" i="19" s="1"/>
  <c r="P48" i="8"/>
  <c r="C48" i="19" s="1"/>
  <c r="P58" i="8"/>
  <c r="C58" i="19" s="1"/>
  <c r="P70" i="8"/>
  <c r="C70" i="19" s="1"/>
  <c r="P80" i="8"/>
  <c r="C80" i="19" s="1"/>
  <c r="P90" i="8"/>
  <c r="C90" i="19" s="1"/>
  <c r="P108" i="8"/>
  <c r="C108" i="19" s="1"/>
  <c r="P116" i="8"/>
  <c r="C116" i="19" s="1"/>
  <c r="P124" i="8"/>
  <c r="C124" i="19" s="1"/>
  <c r="P132" i="8"/>
  <c r="C132" i="19" s="1"/>
  <c r="P140" i="8"/>
  <c r="C140" i="19" s="1"/>
  <c r="P148" i="8"/>
  <c r="C148" i="19" s="1"/>
  <c r="P156" i="8"/>
  <c r="C156" i="19" s="1"/>
  <c r="P164" i="8"/>
  <c r="C164" i="19" s="1"/>
  <c r="P172" i="8"/>
  <c r="C172" i="19" s="1"/>
  <c r="P180" i="8"/>
  <c r="C180" i="19" s="1"/>
  <c r="P185" i="8"/>
  <c r="C185" i="19" s="1"/>
  <c r="P193" i="8"/>
  <c r="C193" i="19" s="1"/>
  <c r="P201" i="8"/>
  <c r="C201" i="19" s="1"/>
  <c r="P209" i="8"/>
  <c r="C209" i="19" s="1"/>
  <c r="P217" i="8"/>
  <c r="C217" i="19" s="1"/>
  <c r="P225" i="8"/>
  <c r="C225" i="19" s="1"/>
  <c r="P233" i="8"/>
  <c r="C233" i="19" s="1"/>
  <c r="P241" i="8"/>
  <c r="C241" i="19" s="1"/>
  <c r="P249" i="8"/>
  <c r="C249" i="19" s="1"/>
  <c r="P257" i="8"/>
  <c r="C257" i="19" s="1"/>
  <c r="P265" i="8"/>
  <c r="C265" i="19" s="1"/>
  <c r="P273" i="8"/>
  <c r="C273" i="19" s="1"/>
  <c r="P281" i="8"/>
  <c r="C281" i="19" s="1"/>
  <c r="P5" i="8"/>
  <c r="C5" i="19" s="1"/>
  <c r="P165" i="8"/>
  <c r="C165" i="19" s="1"/>
  <c r="P179" i="8"/>
  <c r="C179" i="19" s="1"/>
  <c r="P177" i="8"/>
  <c r="C177" i="19" s="1"/>
  <c r="P188" i="8"/>
  <c r="C188" i="19" s="1"/>
  <c r="P196" i="8"/>
  <c r="C196" i="19" s="1"/>
  <c r="P204" i="8"/>
  <c r="C204" i="19" s="1"/>
  <c r="P212" i="8"/>
  <c r="C212" i="19" s="1"/>
  <c r="P220" i="8"/>
  <c r="C220" i="19" s="1"/>
  <c r="P228" i="8"/>
  <c r="C228" i="19" s="1"/>
  <c r="P236" i="8"/>
  <c r="C236" i="19" s="1"/>
  <c r="P244" i="8"/>
  <c r="C244" i="19" s="1"/>
  <c r="P252" i="8"/>
  <c r="C252" i="19" s="1"/>
  <c r="P260" i="8"/>
  <c r="C260" i="19" s="1"/>
  <c r="P268" i="8"/>
  <c r="C268" i="19" s="1"/>
  <c r="P276" i="8"/>
  <c r="C276" i="19" s="1"/>
  <c r="P284" i="8"/>
  <c r="C284" i="19" s="1"/>
  <c r="P8" i="8"/>
  <c r="C8" i="19" s="1"/>
  <c r="O290" i="8"/>
  <c r="N290" s="1"/>
  <c r="O294"/>
  <c r="N294" s="1"/>
  <c r="O299"/>
  <c r="N299" s="1"/>
  <c r="P290"/>
  <c r="P294"/>
  <c r="P299"/>
  <c r="O17"/>
  <c r="B17" i="19" s="1"/>
  <c r="A17" s="1"/>
  <c r="G17" s="1"/>
  <c r="O45" i="8"/>
  <c r="N45" s="1"/>
  <c r="O67"/>
  <c r="O86"/>
  <c r="B86" i="19" s="1"/>
  <c r="A86" s="1"/>
  <c r="G86" s="1"/>
  <c r="O100" i="8"/>
  <c r="O116"/>
  <c r="O132"/>
  <c r="O148"/>
  <c r="O164"/>
  <c r="O180"/>
  <c r="N180" s="1"/>
  <c r="O195"/>
  <c r="B195" i="19" s="1"/>
  <c r="O211" i="8"/>
  <c r="O227"/>
  <c r="B227" i="19" s="1"/>
  <c r="O243" i="8"/>
  <c r="O259"/>
  <c r="O275"/>
  <c r="B275" i="19" s="1"/>
  <c r="A275" s="1"/>
  <c r="G275" s="1"/>
  <c r="P2" i="8"/>
  <c r="C2" i="19" s="1"/>
  <c r="C175" i="18" s="1"/>
  <c r="P19" i="8"/>
  <c r="C19" i="19" s="1"/>
  <c r="P31" i="8"/>
  <c r="C31" i="19" s="1"/>
  <c r="P41" i="8"/>
  <c r="C41" i="19" s="1"/>
  <c r="P51" i="8"/>
  <c r="C51" i="19" s="1"/>
  <c r="P63" i="8"/>
  <c r="C63" i="19" s="1"/>
  <c r="P71" i="8"/>
  <c r="C71" i="19" s="1"/>
  <c r="P81" i="8"/>
  <c r="C81" i="19" s="1"/>
  <c r="P93" i="8"/>
  <c r="C93" i="19" s="1"/>
  <c r="P103" i="8"/>
  <c r="C103" i="19" s="1"/>
  <c r="P113" i="8"/>
  <c r="C113" i="19" s="1"/>
  <c r="P125" i="8"/>
  <c r="C125" i="19" s="1"/>
  <c r="P135" i="8"/>
  <c r="C135" i="19" s="1"/>
  <c r="P145" i="8"/>
  <c r="C145" i="19" s="1"/>
  <c r="P157" i="8"/>
  <c r="C157" i="19" s="1"/>
  <c r="P18" i="8"/>
  <c r="C18" i="19" s="1"/>
  <c r="P30" i="8"/>
  <c r="C30" i="19" s="1"/>
  <c r="P40" i="8"/>
  <c r="C40" i="19" s="1"/>
  <c r="P50" i="8"/>
  <c r="C50" i="19" s="1"/>
  <c r="P62" i="8"/>
  <c r="C62" i="19" s="1"/>
  <c r="P72" i="8"/>
  <c r="C72" i="19" s="1"/>
  <c r="P82" i="8"/>
  <c r="C82" i="19" s="1"/>
  <c r="P94" i="8"/>
  <c r="C94" i="19" s="1"/>
  <c r="P102" i="8"/>
  <c r="C102" i="19" s="1"/>
  <c r="P110" i="8"/>
  <c r="C110" i="19" s="1"/>
  <c r="P118" i="8"/>
  <c r="C118" i="19" s="1"/>
  <c r="P126" i="8"/>
  <c r="C126" i="19" s="1"/>
  <c r="P134" i="8"/>
  <c r="C134" i="19" s="1"/>
  <c r="P142" i="8"/>
  <c r="C142" i="19" s="1"/>
  <c r="P150" i="8"/>
  <c r="C150" i="19" s="1"/>
  <c r="P158" i="8"/>
  <c r="C158" i="19" s="1"/>
  <c r="P166" i="8"/>
  <c r="C166" i="19" s="1"/>
  <c r="P174" i="8"/>
  <c r="C174" i="19" s="1"/>
  <c r="P187" i="8"/>
  <c r="C187" i="19" s="1"/>
  <c r="P195" i="8"/>
  <c r="C195" i="19" s="1"/>
  <c r="P203" i="8"/>
  <c r="C203" i="19" s="1"/>
  <c r="P211" i="8"/>
  <c r="C211" i="19" s="1"/>
  <c r="P219" i="8"/>
  <c r="C219" i="19" s="1"/>
  <c r="P227" i="8"/>
  <c r="C227" i="19" s="1"/>
  <c r="P235" i="8"/>
  <c r="C235" i="19" s="1"/>
  <c r="P243" i="8"/>
  <c r="C243" i="19" s="1"/>
  <c r="P251" i="8"/>
  <c r="C251" i="19" s="1"/>
  <c r="P259" i="8"/>
  <c r="C259" i="19" s="1"/>
  <c r="P267" i="8"/>
  <c r="C267" i="19" s="1"/>
  <c r="P275" i="8"/>
  <c r="C275" i="19" s="1"/>
  <c r="P283" i="8"/>
  <c r="C283" i="19" s="1"/>
  <c r="P7" i="8"/>
  <c r="C7" i="19" s="1"/>
  <c r="P167" i="8"/>
  <c r="C167" i="19" s="1"/>
  <c r="P182" i="8"/>
  <c r="C182" i="19" s="1"/>
  <c r="P190" i="8"/>
  <c r="C190" i="19" s="1"/>
  <c r="P198" i="8"/>
  <c r="C198" i="19" s="1"/>
  <c r="P206" i="8"/>
  <c r="C206" i="19" s="1"/>
  <c r="P214" i="8"/>
  <c r="C214" i="19" s="1"/>
  <c r="P222" i="8"/>
  <c r="C222" i="19" s="1"/>
  <c r="P230" i="8"/>
  <c r="C230" i="19" s="1"/>
  <c r="P238" i="8"/>
  <c r="C238" i="19" s="1"/>
  <c r="P246" i="8"/>
  <c r="C246" i="19" s="1"/>
  <c r="P254" i="8"/>
  <c r="C254" i="19" s="1"/>
  <c r="P262" i="8"/>
  <c r="C262" i="19" s="1"/>
  <c r="P270" i="8"/>
  <c r="C270" i="19" s="1"/>
  <c r="P278" i="8"/>
  <c r="C278" i="19" s="1"/>
  <c r="P286" i="8"/>
  <c r="C286" i="19" s="1"/>
  <c r="P10" i="8"/>
  <c r="C10" i="19" s="1"/>
  <c r="O291" i="8"/>
  <c r="N291" s="1"/>
  <c r="O296"/>
  <c r="N296" s="1"/>
  <c r="O300"/>
  <c r="N300" s="1"/>
  <c r="P291"/>
  <c r="P296"/>
  <c r="P300"/>
  <c r="O30"/>
  <c r="B30" i="19" s="1"/>
  <c r="O74" i="8"/>
  <c r="B74" i="19" s="1"/>
  <c r="A74" s="1"/>
  <c r="G74" s="1"/>
  <c r="O107" i="8"/>
  <c r="N107" s="1"/>
  <c r="O139"/>
  <c r="O171"/>
  <c r="O202"/>
  <c r="N202" s="1"/>
  <c r="O234"/>
  <c r="B234" i="19" s="1"/>
  <c r="A234" s="1"/>
  <c r="G234" s="1"/>
  <c r="O266" i="8"/>
  <c r="P33"/>
  <c r="C33" i="19" s="1"/>
  <c r="P55" i="8"/>
  <c r="C55" i="19" s="1"/>
  <c r="P73" i="8"/>
  <c r="C73" i="19" s="1"/>
  <c r="P95" i="8"/>
  <c r="C95" i="19" s="1"/>
  <c r="P117" i="8"/>
  <c r="C117" i="19" s="1"/>
  <c r="P137" i="8"/>
  <c r="C137" i="19" s="1"/>
  <c r="P159" i="8"/>
  <c r="C159" i="19" s="1"/>
  <c r="P22" i="8"/>
  <c r="C22" i="19" s="1"/>
  <c r="P42" i="8"/>
  <c r="C42" i="19" s="1"/>
  <c r="P64" i="8"/>
  <c r="C64" i="19" s="1"/>
  <c r="P86" i="8"/>
  <c r="C86" i="19" s="1"/>
  <c r="P104" i="8"/>
  <c r="C104" i="19" s="1"/>
  <c r="P120" i="8"/>
  <c r="C120" i="19" s="1"/>
  <c r="P136" i="8"/>
  <c r="C136" i="19" s="1"/>
  <c r="P152" i="8"/>
  <c r="C152" i="19" s="1"/>
  <c r="P168" i="8"/>
  <c r="C168" i="19" s="1"/>
  <c r="P175" i="8"/>
  <c r="C175" i="19" s="1"/>
  <c r="P181" i="8"/>
  <c r="C181" i="19" s="1"/>
  <c r="P197" i="8"/>
  <c r="C197" i="19" s="1"/>
  <c r="P213" i="8"/>
  <c r="C213" i="19" s="1"/>
  <c r="P229" i="8"/>
  <c r="C229" i="19" s="1"/>
  <c r="P245" i="8"/>
  <c r="C245" i="19" s="1"/>
  <c r="P261" i="8"/>
  <c r="C261" i="19" s="1"/>
  <c r="P277" i="8"/>
  <c r="C277" i="19" s="1"/>
  <c r="P9" i="8"/>
  <c r="C9" i="19" s="1"/>
  <c r="P184" i="8"/>
  <c r="C184" i="19" s="1"/>
  <c r="P200" i="8"/>
  <c r="C200" i="19" s="1"/>
  <c r="P216" i="8"/>
  <c r="C216" i="19" s="1"/>
  <c r="P232" i="8"/>
  <c r="C232" i="19" s="1"/>
  <c r="P248" i="8"/>
  <c r="C248" i="19" s="1"/>
  <c r="P264" i="8"/>
  <c r="C264" i="19" s="1"/>
  <c r="P280" i="8"/>
  <c r="C280" i="19" s="1"/>
  <c r="O287" i="8"/>
  <c r="N287" s="1"/>
  <c r="O297"/>
  <c r="N297" s="1"/>
  <c r="P292"/>
  <c r="O31"/>
  <c r="O75"/>
  <c r="N75" s="1"/>
  <c r="O108"/>
  <c r="O140"/>
  <c r="O172"/>
  <c r="O203"/>
  <c r="O235"/>
  <c r="B235" i="19" s="1"/>
  <c r="A235" s="1"/>
  <c r="G235" s="1"/>
  <c r="O267" i="8"/>
  <c r="P15"/>
  <c r="C15" i="19" s="1"/>
  <c r="P35" i="8"/>
  <c r="C35" i="19" s="1"/>
  <c r="P57" i="8"/>
  <c r="C57" i="19" s="1"/>
  <c r="P77" i="8"/>
  <c r="C77" i="19" s="1"/>
  <c r="P97" i="8"/>
  <c r="C97" i="19" s="1"/>
  <c r="P119" i="8"/>
  <c r="C119" i="19" s="1"/>
  <c r="P141" i="8"/>
  <c r="C141" i="19" s="1"/>
  <c r="P161" i="8"/>
  <c r="C161" i="19" s="1"/>
  <c r="P24" i="8"/>
  <c r="C24" i="19" s="1"/>
  <c r="P46" i="8"/>
  <c r="C46" i="19" s="1"/>
  <c r="P66" i="8"/>
  <c r="C66" i="19" s="1"/>
  <c r="P88" i="8"/>
  <c r="C88" i="19" s="1"/>
  <c r="P106" i="8"/>
  <c r="C106" i="19" s="1"/>
  <c r="P122" i="8"/>
  <c r="C122" i="19" s="1"/>
  <c r="P138" i="8"/>
  <c r="C138" i="19" s="1"/>
  <c r="P154" i="8"/>
  <c r="C154" i="19" s="1"/>
  <c r="P170" i="8"/>
  <c r="C170" i="19" s="1"/>
  <c r="P183" i="8"/>
  <c r="C183" i="19" s="1"/>
  <c r="P199" i="8"/>
  <c r="C199" i="19" s="1"/>
  <c r="P215" i="8"/>
  <c r="C215" i="19" s="1"/>
  <c r="P231" i="8"/>
  <c r="C231" i="19" s="1"/>
  <c r="P247" i="8"/>
  <c r="C247" i="19" s="1"/>
  <c r="P263" i="8"/>
  <c r="C263" i="19" s="1"/>
  <c r="P279" i="8"/>
  <c r="C279" i="19" s="1"/>
  <c r="P11" i="8"/>
  <c r="C11" i="19" s="1"/>
  <c r="P186" i="8"/>
  <c r="C186" i="19" s="1"/>
  <c r="P202" i="8"/>
  <c r="C202" i="19" s="1"/>
  <c r="P218" i="8"/>
  <c r="C218" i="19" s="1"/>
  <c r="P234" i="8"/>
  <c r="C234" i="19" s="1"/>
  <c r="P250" i="8"/>
  <c r="C250" i="19" s="1"/>
  <c r="P266" i="8"/>
  <c r="C266" i="19" s="1"/>
  <c r="P282" i="8"/>
  <c r="C282" i="19" s="1"/>
  <c r="O288" i="8"/>
  <c r="N288" s="1"/>
  <c r="O298"/>
  <c r="N298" s="1"/>
  <c r="P293"/>
  <c r="O2"/>
  <c r="B2" i="19" s="1"/>
  <c r="O52" i="8"/>
  <c r="B52" i="19" s="1"/>
  <c r="O93" i="8"/>
  <c r="B93" i="19" s="1"/>
  <c r="O123" i="8"/>
  <c r="O155"/>
  <c r="O218"/>
  <c r="O250"/>
  <c r="O282"/>
  <c r="P43"/>
  <c r="C43" i="19" s="1"/>
  <c r="P65" i="8"/>
  <c r="C65" i="19" s="1"/>
  <c r="P105" i="8"/>
  <c r="C105" i="19" s="1"/>
  <c r="P149" i="8"/>
  <c r="C149" i="19" s="1"/>
  <c r="P32" i="8"/>
  <c r="C32" i="19" s="1"/>
  <c r="P74" i="8"/>
  <c r="C74" i="19" s="1"/>
  <c r="P112" i="8"/>
  <c r="C112" i="19" s="1"/>
  <c r="P144" i="8"/>
  <c r="C144" i="19" s="1"/>
  <c r="P176" i="8"/>
  <c r="C176" i="19" s="1"/>
  <c r="P189" i="8"/>
  <c r="C189" i="19" s="1"/>
  <c r="P221" i="8"/>
  <c r="C221" i="19" s="1"/>
  <c r="P253" i="8"/>
  <c r="C253" i="19" s="1"/>
  <c r="P269" i="8"/>
  <c r="C269" i="19" s="1"/>
  <c r="P171" i="8"/>
  <c r="C171" i="19" s="1"/>
  <c r="P208" i="8"/>
  <c r="C208" i="19" s="1"/>
  <c r="P240" i="8"/>
  <c r="C240" i="19" s="1"/>
  <c r="P272" i="8"/>
  <c r="C272" i="19" s="1"/>
  <c r="O292" i="8"/>
  <c r="N292" s="1"/>
  <c r="P297"/>
  <c r="P23"/>
  <c r="C23" i="19" s="1"/>
  <c r="P85" i="8"/>
  <c r="C85" i="19" s="1"/>
  <c r="P127" i="8"/>
  <c r="C127" i="19" s="1"/>
  <c r="P54" i="8"/>
  <c r="C54" i="19" s="1"/>
  <c r="P96" i="8"/>
  <c r="C96" i="19" s="1"/>
  <c r="P128" i="8"/>
  <c r="C128" i="19" s="1"/>
  <c r="P160" i="8"/>
  <c r="C160" i="19" s="1"/>
  <c r="P169" i="8"/>
  <c r="C169" i="19" s="1"/>
  <c r="P205" i="8"/>
  <c r="C205" i="19" s="1"/>
  <c r="P237" i="8"/>
  <c r="C237" i="19" s="1"/>
  <c r="P285" i="8"/>
  <c r="C285" i="19" s="1"/>
  <c r="P192" i="8"/>
  <c r="C192" i="19" s="1"/>
  <c r="P224" i="8"/>
  <c r="C224" i="19" s="1"/>
  <c r="P256" i="8"/>
  <c r="C256" i="19" s="1"/>
  <c r="P4" i="8"/>
  <c r="C4" i="19" s="1"/>
  <c r="P287" i="8"/>
  <c r="P6"/>
  <c r="C6" i="19" s="1"/>
  <c r="P255" i="8"/>
  <c r="C255" i="19" s="1"/>
  <c r="P98" i="8"/>
  <c r="C98" i="19" s="1"/>
  <c r="P151" i="8"/>
  <c r="C151" i="19" s="1"/>
  <c r="O283" i="8"/>
  <c r="O156"/>
  <c r="O3"/>
  <c r="B3" i="19" s="1"/>
  <c r="O187" i="8"/>
  <c r="O53"/>
  <c r="B53" i="19" s="1"/>
  <c r="P226" i="8"/>
  <c r="C226" i="19" s="1"/>
  <c r="P191" i="8"/>
  <c r="C191" i="19" s="1"/>
  <c r="P162" i="8"/>
  <c r="C162" i="19" s="1"/>
  <c r="P14" i="8"/>
  <c r="C14" i="19" s="1"/>
  <c r="P298" i="8"/>
  <c r="P274"/>
  <c r="C274" i="19" s="1"/>
  <c r="P210" i="8"/>
  <c r="C210" i="19" s="1"/>
  <c r="P239" i="8"/>
  <c r="C239" i="19" s="1"/>
  <c r="P173" i="8"/>
  <c r="C173" i="19" s="1"/>
  <c r="P146" i="8"/>
  <c r="C146" i="19" s="1"/>
  <c r="P78" i="8"/>
  <c r="C78" i="19" s="1"/>
  <c r="P129" i="8"/>
  <c r="C129" i="19" s="1"/>
  <c r="P47" i="8"/>
  <c r="C47" i="19" s="1"/>
  <c r="O251" i="8"/>
  <c r="O124"/>
  <c r="P288"/>
  <c r="P258"/>
  <c r="C258" i="19" s="1"/>
  <c r="P194" i="8"/>
  <c r="C194" i="19" s="1"/>
  <c r="P3" i="8"/>
  <c r="C3" i="19" s="1"/>
  <c r="P223" i="8"/>
  <c r="C223" i="19" s="1"/>
  <c r="P130" i="8"/>
  <c r="C130" i="19" s="1"/>
  <c r="P56" i="8"/>
  <c r="C56" i="19" s="1"/>
  <c r="P109" i="8"/>
  <c r="C109" i="19" s="1"/>
  <c r="P25" i="8"/>
  <c r="C25" i="19" s="1"/>
  <c r="O219" i="8"/>
  <c r="O94"/>
  <c r="O20"/>
  <c r="N20" s="1"/>
  <c r="X229"/>
  <c r="J106"/>
  <c r="J45"/>
  <c r="B2" i="13"/>
  <c r="J2" i="8"/>
  <c r="J9"/>
  <c r="B5" i="13"/>
  <c r="A5" s="1"/>
  <c r="B11"/>
  <c r="A11" s="1"/>
  <c r="J11" i="8"/>
  <c r="B3" i="13"/>
  <c r="J3" i="8"/>
  <c r="G2"/>
  <c r="G3"/>
  <c r="G4"/>
  <c r="G5"/>
  <c r="G6"/>
  <c r="G7"/>
  <c r="G26"/>
  <c r="G27"/>
  <c r="G28"/>
  <c r="G29"/>
  <c r="G30"/>
  <c r="G31"/>
  <c r="G50"/>
  <c r="G51"/>
  <c r="G52"/>
  <c r="G53"/>
  <c r="G54"/>
  <c r="G55"/>
  <c r="G74"/>
  <c r="G75"/>
  <c r="G76"/>
  <c r="G77"/>
  <c r="G78"/>
  <c r="G79"/>
  <c r="G14"/>
  <c r="G15"/>
  <c r="G16"/>
  <c r="G17"/>
  <c r="G18"/>
  <c r="G19"/>
  <c r="G38"/>
  <c r="G39"/>
  <c r="G40"/>
  <c r="G41"/>
  <c r="G42"/>
  <c r="G43"/>
  <c r="G62"/>
  <c r="G63"/>
  <c r="G64"/>
  <c r="G65"/>
  <c r="G66"/>
  <c r="G67"/>
  <c r="Y7"/>
  <c r="Z2"/>
  <c r="C2" i="27" s="1"/>
  <c r="Y2" i="8"/>
  <c r="X5"/>
  <c r="B5" i="27"/>
  <c r="A5" s="1"/>
  <c r="B14" i="8"/>
  <c r="B15"/>
  <c r="B16"/>
  <c r="B17"/>
  <c r="B18"/>
  <c r="B19"/>
  <c r="B38"/>
  <c r="B39"/>
  <c r="B40"/>
  <c r="B41"/>
  <c r="B42"/>
  <c r="B43"/>
  <c r="O82"/>
  <c r="O81"/>
  <c r="O80"/>
  <c r="O61"/>
  <c r="O60"/>
  <c r="O59"/>
  <c r="O58"/>
  <c r="O57"/>
  <c r="O56"/>
  <c r="O37"/>
  <c r="O36"/>
  <c r="O35"/>
  <c r="O34"/>
  <c r="O33"/>
  <c r="O32"/>
  <c r="O13"/>
  <c r="O12"/>
  <c r="O11"/>
  <c r="O10"/>
  <c r="O9"/>
  <c r="O8"/>
  <c r="O25"/>
  <c r="O24"/>
  <c r="O23"/>
  <c r="O22"/>
  <c r="O21"/>
  <c r="D148" i="28"/>
  <c r="E148" s="1"/>
  <c r="D83"/>
  <c r="E83" s="1"/>
  <c r="D64"/>
  <c r="E64" s="1"/>
  <c r="D99"/>
  <c r="E99" s="1"/>
  <c r="D133"/>
  <c r="E133" s="1"/>
  <c r="D192"/>
  <c r="E192" s="1"/>
  <c r="D175"/>
  <c r="E175" s="1"/>
  <c r="D180"/>
  <c r="E180" s="1"/>
  <c r="D118"/>
  <c r="E118" s="1"/>
  <c r="D242"/>
  <c r="E242" s="1"/>
  <c r="D181"/>
  <c r="E181" s="1"/>
  <c r="D11"/>
  <c r="D182"/>
  <c r="E182" s="1"/>
  <c r="D221"/>
  <c r="E221" s="1"/>
  <c r="D43"/>
  <c r="E43" s="1"/>
  <c r="D116"/>
  <c r="E116" s="1"/>
  <c r="D145"/>
  <c r="E145" s="1"/>
  <c r="D129"/>
  <c r="E129" s="1"/>
  <c r="D210"/>
  <c r="E210" s="1"/>
  <c r="D4"/>
  <c r="E4" s="1"/>
  <c r="D89"/>
  <c r="E89" s="1"/>
  <c r="D241"/>
  <c r="E241" s="1"/>
  <c r="D227"/>
  <c r="E227" s="1"/>
  <c r="D203"/>
  <c r="E203" s="1"/>
  <c r="D166"/>
  <c r="E166" s="1"/>
  <c r="D157"/>
  <c r="E157" s="1"/>
  <c r="D137"/>
  <c r="E137" s="1"/>
  <c r="D124"/>
  <c r="E124" s="1"/>
  <c r="D114"/>
  <c r="E114" s="1"/>
  <c r="D244"/>
  <c r="E244" s="1"/>
  <c r="D217"/>
  <c r="E217" s="1"/>
  <c r="D202"/>
  <c r="E202" s="1"/>
  <c r="D191"/>
  <c r="E191" s="1"/>
  <c r="D168"/>
  <c r="E168" s="1"/>
  <c r="D159"/>
  <c r="E159" s="1"/>
  <c r="D119"/>
  <c r="E119" s="1"/>
  <c r="D109"/>
  <c r="E109" s="1"/>
  <c r="D95"/>
  <c r="E95" s="1"/>
  <c r="D7"/>
  <c r="E7" s="1"/>
  <c r="D24"/>
  <c r="E24" s="1"/>
  <c r="D36"/>
  <c r="E36" s="1"/>
  <c r="D48"/>
  <c r="E48" s="1"/>
  <c r="D60"/>
  <c r="E60" s="1"/>
  <c r="D72"/>
  <c r="E72" s="1"/>
  <c r="D84"/>
  <c r="E84" s="1"/>
  <c r="D17"/>
  <c r="E17" s="1"/>
  <c r="D33"/>
  <c r="E33" s="1"/>
  <c r="D49"/>
  <c r="E49" s="1"/>
  <c r="D61"/>
  <c r="E61" s="1"/>
  <c r="D73"/>
  <c r="E73" s="1"/>
  <c r="D85"/>
  <c r="E85" s="1"/>
  <c r="D18"/>
  <c r="E18" s="1"/>
  <c r="D30"/>
  <c r="E30" s="1"/>
  <c r="D46"/>
  <c r="E46" s="1"/>
  <c r="D74"/>
  <c r="E74" s="1"/>
  <c r="D10"/>
  <c r="E10" s="1"/>
  <c r="D19"/>
  <c r="E19" s="1"/>
  <c r="D35"/>
  <c r="E35" s="1"/>
  <c r="D51"/>
  <c r="E51" s="1"/>
  <c r="D63"/>
  <c r="E63" s="1"/>
  <c r="D75"/>
  <c r="E75" s="1"/>
  <c r="D249"/>
  <c r="E249" s="1"/>
  <c r="D239"/>
  <c r="E239" s="1"/>
  <c r="D229"/>
  <c r="E229" s="1"/>
  <c r="D213"/>
  <c r="E213" s="1"/>
  <c r="D193"/>
  <c r="E193" s="1"/>
  <c r="D178"/>
  <c r="E178" s="1"/>
  <c r="D149"/>
  <c r="E149" s="1"/>
  <c r="D136"/>
  <c r="E136" s="1"/>
  <c r="D126"/>
  <c r="E126" s="1"/>
  <c r="D108"/>
  <c r="E108" s="1"/>
  <c r="D91"/>
  <c r="E91" s="1"/>
  <c r="D246"/>
  <c r="E246" s="1"/>
  <c r="D231"/>
  <c r="E231" s="1"/>
  <c r="D222"/>
  <c r="E222" s="1"/>
  <c r="D207"/>
  <c r="E207" s="1"/>
  <c r="D170"/>
  <c r="E170" s="1"/>
  <c r="D138"/>
  <c r="E138" s="1"/>
  <c r="D128"/>
  <c r="E128" s="1"/>
  <c r="D121"/>
  <c r="E121" s="1"/>
  <c r="D111"/>
  <c r="E111" s="1"/>
  <c r="D94"/>
  <c r="E94" s="1"/>
  <c r="D245"/>
  <c r="E245" s="1"/>
  <c r="D234"/>
  <c r="E234" s="1"/>
  <c r="D218"/>
  <c r="E218" s="1"/>
  <c r="D198"/>
  <c r="E198" s="1"/>
  <c r="D176"/>
  <c r="E176" s="1"/>
  <c r="D163"/>
  <c r="E163" s="1"/>
  <c r="D153"/>
  <c r="E153" s="1"/>
  <c r="D120"/>
  <c r="E120" s="1"/>
  <c r="D206"/>
  <c r="E206" s="1"/>
  <c r="D186"/>
  <c r="E186" s="1"/>
  <c r="D173"/>
  <c r="E173" s="1"/>
  <c r="D147"/>
  <c r="E147" s="1"/>
  <c r="D131"/>
  <c r="E131" s="1"/>
  <c r="D106"/>
  <c r="E106" s="1"/>
  <c r="D90"/>
  <c r="E90" s="1"/>
  <c r="D230"/>
  <c r="E230" s="1"/>
  <c r="D205"/>
  <c r="E205" s="1"/>
  <c r="D194"/>
  <c r="E194" s="1"/>
  <c r="D179"/>
  <c r="E179" s="1"/>
  <c r="D150"/>
  <c r="E150" s="1"/>
  <c r="D130"/>
  <c r="E130" s="1"/>
  <c r="D98"/>
  <c r="E98" s="1"/>
  <c r="D12"/>
  <c r="E12" s="1"/>
  <c r="D32"/>
  <c r="E32" s="1"/>
  <c r="D44"/>
  <c r="E44" s="1"/>
  <c r="D80"/>
  <c r="E80" s="1"/>
  <c r="D13"/>
  <c r="E13" s="1"/>
  <c r="D37"/>
  <c r="E37" s="1"/>
  <c r="D57"/>
  <c r="E57" s="1"/>
  <c r="D69"/>
  <c r="E69" s="1"/>
  <c r="D5"/>
  <c r="E5" s="1"/>
  <c r="D22"/>
  <c r="E22" s="1"/>
  <c r="D42"/>
  <c r="E42" s="1"/>
  <c r="D62"/>
  <c r="E62" s="1"/>
  <c r="D82"/>
  <c r="E82" s="1"/>
  <c r="D15"/>
  <c r="E15" s="1"/>
  <c r="D39"/>
  <c r="E39" s="1"/>
  <c r="D55"/>
  <c r="E55" s="1"/>
  <c r="D247"/>
  <c r="E247" s="1"/>
  <c r="D236"/>
  <c r="E236" s="1"/>
  <c r="D216"/>
  <c r="E216" s="1"/>
  <c r="D201"/>
  <c r="E201" s="1"/>
  <c r="D190"/>
  <c r="E190" s="1"/>
  <c r="D161"/>
  <c r="E161" s="1"/>
  <c r="D146"/>
  <c r="E146" s="1"/>
  <c r="D104"/>
  <c r="E104" s="1"/>
  <c r="D2"/>
  <c r="E2" s="1"/>
  <c r="D235"/>
  <c r="E235" s="1"/>
  <c r="D215"/>
  <c r="E215" s="1"/>
  <c r="D195"/>
  <c r="E195" s="1"/>
  <c r="D174"/>
  <c r="E174" s="1"/>
  <c r="D154"/>
  <c r="E154" s="1"/>
  <c r="D142"/>
  <c r="E142" s="1"/>
  <c r="D103"/>
  <c r="E103" s="1"/>
  <c r="D200"/>
  <c r="E200" s="1"/>
  <c r="D141"/>
  <c r="E141" s="1"/>
  <c r="D93"/>
  <c r="E93" s="1"/>
  <c r="D237"/>
  <c r="E237" s="1"/>
  <c r="D208"/>
  <c r="E208" s="1"/>
  <c r="D188"/>
  <c r="E188" s="1"/>
  <c r="D123"/>
  <c r="E123" s="1"/>
  <c r="D105"/>
  <c r="E105" s="1"/>
  <c r="D3"/>
  <c r="E3" s="1"/>
  <c r="D76"/>
  <c r="E76" s="1"/>
  <c r="D21"/>
  <c r="E21" s="1"/>
  <c r="D45"/>
  <c r="E45" s="1"/>
  <c r="D9"/>
  <c r="E9" s="1"/>
  <c r="D34"/>
  <c r="E34" s="1"/>
  <c r="D58"/>
  <c r="E58" s="1"/>
  <c r="D86"/>
  <c r="E86" s="1"/>
  <c r="D27"/>
  <c r="E27" s="1"/>
  <c r="D79"/>
  <c r="E79" s="1"/>
  <c r="D243"/>
  <c r="E243" s="1"/>
  <c r="D219"/>
  <c r="E219" s="1"/>
  <c r="D199"/>
  <c r="E199" s="1"/>
  <c r="D184"/>
  <c r="E184" s="1"/>
  <c r="D167"/>
  <c r="E167" s="1"/>
  <c r="D139"/>
  <c r="E139" s="1"/>
  <c r="D115"/>
  <c r="E115" s="1"/>
  <c r="D88"/>
  <c r="E88" s="1"/>
  <c r="D209"/>
  <c r="E209" s="1"/>
  <c r="D177"/>
  <c r="E177" s="1"/>
  <c r="D151"/>
  <c r="E151" s="1"/>
  <c r="D135"/>
  <c r="E135" s="1"/>
  <c r="D100"/>
  <c r="E100" s="1"/>
  <c r="D251"/>
  <c r="E251" s="1"/>
  <c r="D224"/>
  <c r="E224" s="1"/>
  <c r="D183"/>
  <c r="E183" s="1"/>
  <c r="D160"/>
  <c r="E160" s="1"/>
  <c r="D127"/>
  <c r="E127" s="1"/>
  <c r="D110"/>
  <c r="E110" s="1"/>
  <c r="D250"/>
  <c r="E250" s="1"/>
  <c r="D233"/>
  <c r="E233" s="1"/>
  <c r="D220"/>
  <c r="E220" s="1"/>
  <c r="D185"/>
  <c r="E185" s="1"/>
  <c r="D165"/>
  <c r="E165" s="1"/>
  <c r="D143"/>
  <c r="E143" s="1"/>
  <c r="D102"/>
  <c r="E102" s="1"/>
  <c r="D16"/>
  <c r="E16" s="1"/>
  <c r="D40"/>
  <c r="E40" s="1"/>
  <c r="D56"/>
  <c r="E56" s="1"/>
  <c r="D25"/>
  <c r="E25" s="1"/>
  <c r="D53"/>
  <c r="E53" s="1"/>
  <c r="D77"/>
  <c r="E77" s="1"/>
  <c r="D14"/>
  <c r="E14" s="1"/>
  <c r="D38"/>
  <c r="E38" s="1"/>
  <c r="D66"/>
  <c r="E66" s="1"/>
  <c r="D6"/>
  <c r="E6" s="1"/>
  <c r="D31"/>
  <c r="E31" s="1"/>
  <c r="D238"/>
  <c r="E238" s="1"/>
  <c r="D169"/>
  <c r="E169" s="1"/>
  <c r="D144"/>
  <c r="E144" s="1"/>
  <c r="D117"/>
  <c r="E117" s="1"/>
  <c r="D96"/>
  <c r="E96" s="1"/>
  <c r="D240"/>
  <c r="E240" s="1"/>
  <c r="D223"/>
  <c r="E223" s="1"/>
  <c r="D211"/>
  <c r="E211" s="1"/>
  <c r="D172"/>
  <c r="E172" s="1"/>
  <c r="D156"/>
  <c r="E156" s="1"/>
  <c r="D134"/>
  <c r="E134" s="1"/>
  <c r="D113"/>
  <c r="E113" s="1"/>
  <c r="D92"/>
  <c r="E92" s="1"/>
  <c r="D28"/>
  <c r="E28" s="1"/>
  <c r="D52"/>
  <c r="E52" s="1"/>
  <c r="D68"/>
  <c r="E68" s="1"/>
  <c r="D8"/>
  <c r="E8" s="1"/>
  <c r="D41"/>
  <c r="E41" s="1"/>
  <c r="D65"/>
  <c r="E65" s="1"/>
  <c r="D81"/>
  <c r="E81" s="1"/>
  <c r="D26"/>
  <c r="E26" s="1"/>
  <c r="D54"/>
  <c r="E54" s="1"/>
  <c r="D78"/>
  <c r="E78" s="1"/>
  <c r="D23"/>
  <c r="E23" s="1"/>
  <c r="D47"/>
  <c r="E47" s="1"/>
  <c r="D71"/>
  <c r="E71" s="1"/>
  <c r="D226"/>
  <c r="E226" s="1"/>
  <c r="D204"/>
  <c r="E204" s="1"/>
  <c r="D187"/>
  <c r="E187" s="1"/>
  <c r="D171"/>
  <c r="E171" s="1"/>
  <c r="D122"/>
  <c r="E122" s="1"/>
  <c r="D97"/>
  <c r="E97" s="1"/>
  <c r="D212"/>
  <c r="E212" s="1"/>
  <c r="D189"/>
  <c r="E189" s="1"/>
  <c r="D158"/>
  <c r="E158" s="1"/>
  <c r="D125"/>
  <c r="E125" s="1"/>
  <c r="D107"/>
  <c r="E107" s="1"/>
  <c r="D87"/>
  <c r="E87" s="1"/>
  <c r="D164"/>
  <c r="E164" s="1"/>
  <c r="D225"/>
  <c r="E225" s="1"/>
  <c r="D101"/>
  <c r="E101" s="1"/>
  <c r="D152"/>
  <c r="E152" s="1"/>
  <c r="D232"/>
  <c r="E232" s="1"/>
  <c r="D67"/>
  <c r="E67" s="1"/>
  <c r="D70"/>
  <c r="E70" s="1"/>
  <c r="D140"/>
  <c r="E140" s="1"/>
  <c r="D214"/>
  <c r="E214" s="1"/>
  <c r="D248"/>
  <c r="E248" s="1"/>
  <c r="D132"/>
  <c r="E132" s="1"/>
  <c r="D228"/>
  <c r="E228" s="1"/>
  <c r="D112"/>
  <c r="E112" s="1"/>
  <c r="D155"/>
  <c r="E155" s="1"/>
  <c r="D196"/>
  <c r="E196" s="1"/>
  <c r="D59"/>
  <c r="E59" s="1"/>
  <c r="D50"/>
  <c r="E50" s="1"/>
  <c r="D29"/>
  <c r="E29" s="1"/>
  <c r="D20"/>
  <c r="E20" s="1"/>
  <c r="D162"/>
  <c r="E162" s="1"/>
  <c r="J5" i="27"/>
  <c r="AB4"/>
  <c r="E11" i="28"/>
  <c r="S28" i="19"/>
  <c r="S39"/>
  <c r="S86"/>
  <c r="S27"/>
  <c r="S51"/>
  <c r="S6"/>
  <c r="E19" i="17" l="1"/>
  <c r="B19"/>
  <c r="A19"/>
  <c r="C19"/>
  <c r="E51"/>
  <c r="B51"/>
  <c r="A51"/>
  <c r="C51"/>
  <c r="E83"/>
  <c r="B83"/>
  <c r="A83"/>
  <c r="C83"/>
  <c r="E24"/>
  <c r="A24"/>
  <c r="C24"/>
  <c r="B24"/>
  <c r="E56"/>
  <c r="A56"/>
  <c r="C56"/>
  <c r="B56"/>
  <c r="E88"/>
  <c r="A88"/>
  <c r="C88"/>
  <c r="B88"/>
  <c r="E29"/>
  <c r="B29"/>
  <c r="A29"/>
  <c r="C29"/>
  <c r="E61"/>
  <c r="B61"/>
  <c r="A61"/>
  <c r="C61"/>
  <c r="E10"/>
  <c r="A10"/>
  <c r="C10"/>
  <c r="B10"/>
  <c r="E104"/>
  <c r="B104"/>
  <c r="A104"/>
  <c r="C104"/>
  <c r="E136"/>
  <c r="B136"/>
  <c r="A136"/>
  <c r="C136"/>
  <c r="E168"/>
  <c r="B168"/>
  <c r="A168"/>
  <c r="C168"/>
  <c r="E23"/>
  <c r="B23"/>
  <c r="A23"/>
  <c r="C23"/>
  <c r="E55"/>
  <c r="B55"/>
  <c r="A55"/>
  <c r="C55"/>
  <c r="E87"/>
  <c r="B87"/>
  <c r="A87"/>
  <c r="C87"/>
  <c r="E28"/>
  <c r="A28"/>
  <c r="C28"/>
  <c r="B28"/>
  <c r="E60"/>
  <c r="A60"/>
  <c r="C60"/>
  <c r="B60"/>
  <c r="E92"/>
  <c r="A92"/>
  <c r="C92"/>
  <c r="B92"/>
  <c r="E33"/>
  <c r="B33"/>
  <c r="A33"/>
  <c r="C33"/>
  <c r="E65"/>
  <c r="B65"/>
  <c r="A65"/>
  <c r="C65"/>
  <c r="E26"/>
  <c r="A26"/>
  <c r="C26"/>
  <c r="B26"/>
  <c r="E108"/>
  <c r="B108"/>
  <c r="A108"/>
  <c r="C108"/>
  <c r="E140"/>
  <c r="B140"/>
  <c r="A140"/>
  <c r="C140"/>
  <c r="E172"/>
  <c r="B172"/>
  <c r="A172"/>
  <c r="C172"/>
  <c r="E75"/>
  <c r="B75"/>
  <c r="A75"/>
  <c r="C75"/>
  <c r="E48"/>
  <c r="A48"/>
  <c r="C48"/>
  <c r="B48"/>
  <c r="E21"/>
  <c r="B21"/>
  <c r="A21"/>
  <c r="C21"/>
  <c r="E85"/>
  <c r="B85"/>
  <c r="A85"/>
  <c r="C85"/>
  <c r="E128"/>
  <c r="B128"/>
  <c r="A128"/>
  <c r="C128"/>
  <c r="E184"/>
  <c r="A184"/>
  <c r="C184"/>
  <c r="B184"/>
  <c r="E216"/>
  <c r="A216"/>
  <c r="C216"/>
  <c r="B216"/>
  <c r="E248"/>
  <c r="A248"/>
  <c r="C248"/>
  <c r="B248"/>
  <c r="E159"/>
  <c r="A159"/>
  <c r="C159"/>
  <c r="B159"/>
  <c r="E247"/>
  <c r="B247"/>
  <c r="A247"/>
  <c r="C247"/>
  <c r="E101"/>
  <c r="A101"/>
  <c r="C101"/>
  <c r="B101"/>
  <c r="E133"/>
  <c r="A133"/>
  <c r="C133"/>
  <c r="B133"/>
  <c r="E165"/>
  <c r="A165"/>
  <c r="C165"/>
  <c r="B165"/>
  <c r="E197"/>
  <c r="B197"/>
  <c r="A197"/>
  <c r="C197"/>
  <c r="E229"/>
  <c r="B229"/>
  <c r="A229"/>
  <c r="C229"/>
  <c r="E95"/>
  <c r="B95"/>
  <c r="A95"/>
  <c r="C95"/>
  <c r="E187"/>
  <c r="B187"/>
  <c r="A187"/>
  <c r="C187"/>
  <c r="E50"/>
  <c r="A50"/>
  <c r="C50"/>
  <c r="B50"/>
  <c r="E114"/>
  <c r="B114"/>
  <c r="C114"/>
  <c r="A114"/>
  <c r="E146"/>
  <c r="B146"/>
  <c r="C146"/>
  <c r="A146"/>
  <c r="E178"/>
  <c r="A178"/>
  <c r="C178"/>
  <c r="B178"/>
  <c r="E210"/>
  <c r="A210"/>
  <c r="C210"/>
  <c r="B210"/>
  <c r="E242"/>
  <c r="A242"/>
  <c r="C242"/>
  <c r="B242"/>
  <c r="E143"/>
  <c r="A143"/>
  <c r="C143"/>
  <c r="B143"/>
  <c r="E251"/>
  <c r="B251"/>
  <c r="A251"/>
  <c r="C251"/>
  <c r="E15"/>
  <c r="B15"/>
  <c r="A15"/>
  <c r="C15"/>
  <c r="E79"/>
  <c r="B79"/>
  <c r="A79"/>
  <c r="C79"/>
  <c r="A52"/>
  <c r="C52"/>
  <c r="B52"/>
  <c r="B25"/>
  <c r="A25"/>
  <c r="C25"/>
  <c r="E89"/>
  <c r="B89"/>
  <c r="A89"/>
  <c r="C89"/>
  <c r="B132"/>
  <c r="A132"/>
  <c r="C132"/>
  <c r="E188"/>
  <c r="A188"/>
  <c r="C188"/>
  <c r="B188"/>
  <c r="E220"/>
  <c r="A220"/>
  <c r="C220"/>
  <c r="B220"/>
  <c r="E54"/>
  <c r="A54"/>
  <c r="C54"/>
  <c r="B54"/>
  <c r="A171"/>
  <c r="C171"/>
  <c r="B171"/>
  <c r="E14"/>
  <c r="A14"/>
  <c r="C14"/>
  <c r="B14"/>
  <c r="A105"/>
  <c r="C105"/>
  <c r="B105"/>
  <c r="E137"/>
  <c r="A137"/>
  <c r="C137"/>
  <c r="B137"/>
  <c r="E169"/>
  <c r="A169"/>
  <c r="C169"/>
  <c r="B169"/>
  <c r="B201"/>
  <c r="A201"/>
  <c r="C201"/>
  <c r="B233"/>
  <c r="A233"/>
  <c r="C233"/>
  <c r="E107"/>
  <c r="A107"/>
  <c r="C107"/>
  <c r="B107"/>
  <c r="E195"/>
  <c r="B195"/>
  <c r="A195"/>
  <c r="C195"/>
  <c r="E66"/>
  <c r="A66"/>
  <c r="C66"/>
  <c r="B66"/>
  <c r="E118"/>
  <c r="B118"/>
  <c r="C118"/>
  <c r="A118"/>
  <c r="E150"/>
  <c r="B150"/>
  <c r="C150"/>
  <c r="A150"/>
  <c r="E182"/>
  <c r="A182"/>
  <c r="C182"/>
  <c r="B182"/>
  <c r="E214"/>
  <c r="A214"/>
  <c r="C214"/>
  <c r="B214"/>
  <c r="A246"/>
  <c r="C246"/>
  <c r="B246"/>
  <c r="E155"/>
  <c r="A155"/>
  <c r="C155"/>
  <c r="B155"/>
  <c r="E4"/>
  <c r="A4"/>
  <c r="C4"/>
  <c r="B4"/>
  <c r="E41"/>
  <c r="B41"/>
  <c r="A41"/>
  <c r="C41"/>
  <c r="E148"/>
  <c r="B148"/>
  <c r="A148"/>
  <c r="C148"/>
  <c r="E228"/>
  <c r="A228"/>
  <c r="C228"/>
  <c r="B228"/>
  <c r="E191"/>
  <c r="B191"/>
  <c r="A191"/>
  <c r="C191"/>
  <c r="E113"/>
  <c r="A113"/>
  <c r="C113"/>
  <c r="B113"/>
  <c r="E177"/>
  <c r="B177"/>
  <c r="A177"/>
  <c r="C177"/>
  <c r="E241"/>
  <c r="B241"/>
  <c r="A241"/>
  <c r="C241"/>
  <c r="E219"/>
  <c r="B219"/>
  <c r="A219"/>
  <c r="C219"/>
  <c r="E126"/>
  <c r="B126"/>
  <c r="C126"/>
  <c r="A126"/>
  <c r="E190"/>
  <c r="A190"/>
  <c r="C190"/>
  <c r="B190"/>
  <c r="E22"/>
  <c r="A22"/>
  <c r="C22"/>
  <c r="B22"/>
  <c r="E59"/>
  <c r="B59"/>
  <c r="A59"/>
  <c r="C59"/>
  <c r="E5"/>
  <c r="B5"/>
  <c r="A5"/>
  <c r="C5"/>
  <c r="E112"/>
  <c r="B112"/>
  <c r="A112"/>
  <c r="C112"/>
  <c r="E208"/>
  <c r="A208"/>
  <c r="C208"/>
  <c r="B208"/>
  <c r="E131"/>
  <c r="A131"/>
  <c r="C131"/>
  <c r="B131"/>
  <c r="E93"/>
  <c r="B93"/>
  <c r="A93"/>
  <c r="C93"/>
  <c r="E157"/>
  <c r="A157"/>
  <c r="C157"/>
  <c r="B157"/>
  <c r="E221"/>
  <c r="B221"/>
  <c r="A221"/>
  <c r="C221"/>
  <c r="E163"/>
  <c r="A163"/>
  <c r="C163"/>
  <c r="B163"/>
  <c r="E106"/>
  <c r="B106"/>
  <c r="C106"/>
  <c r="A106"/>
  <c r="E170"/>
  <c r="B170"/>
  <c r="C170"/>
  <c r="A170"/>
  <c r="E234"/>
  <c r="A234"/>
  <c r="C234"/>
  <c r="B234"/>
  <c r="E227"/>
  <c r="B227"/>
  <c r="A227"/>
  <c r="C227"/>
  <c r="E116"/>
  <c r="B116"/>
  <c r="A116"/>
  <c r="C116"/>
  <c r="E147"/>
  <c r="A147"/>
  <c r="C147"/>
  <c r="B147"/>
  <c r="E161"/>
  <c r="A161"/>
  <c r="C161"/>
  <c r="B161"/>
  <c r="B175"/>
  <c r="A175"/>
  <c r="C175"/>
  <c r="E174"/>
  <c r="A174"/>
  <c r="C174"/>
  <c r="B174"/>
  <c r="B239"/>
  <c r="A239"/>
  <c r="C239"/>
  <c r="E37"/>
  <c r="B37"/>
  <c r="A37"/>
  <c r="C37"/>
  <c r="E224"/>
  <c r="A224"/>
  <c r="C224"/>
  <c r="B224"/>
  <c r="E109"/>
  <c r="A109"/>
  <c r="C109"/>
  <c r="B109"/>
  <c r="E237"/>
  <c r="B237"/>
  <c r="A237"/>
  <c r="C237"/>
  <c r="E122"/>
  <c r="B122"/>
  <c r="C122"/>
  <c r="A122"/>
  <c r="E250"/>
  <c r="A250"/>
  <c r="C250"/>
  <c r="B250"/>
  <c r="E63"/>
  <c r="B63"/>
  <c r="A63"/>
  <c r="C63"/>
  <c r="E35"/>
  <c r="B35"/>
  <c r="A35"/>
  <c r="C35"/>
  <c r="E67"/>
  <c r="B67"/>
  <c r="A67"/>
  <c r="C67"/>
  <c r="E8"/>
  <c r="A8"/>
  <c r="C8"/>
  <c r="B8"/>
  <c r="E40"/>
  <c r="A40"/>
  <c r="C40"/>
  <c r="B40"/>
  <c r="E72"/>
  <c r="A72"/>
  <c r="C72"/>
  <c r="B72"/>
  <c r="E13"/>
  <c r="B13"/>
  <c r="A13"/>
  <c r="C13"/>
  <c r="E45"/>
  <c r="B45"/>
  <c r="A45"/>
  <c r="C45"/>
  <c r="E77"/>
  <c r="B77"/>
  <c r="A77"/>
  <c r="C77"/>
  <c r="E74"/>
  <c r="A74"/>
  <c r="C74"/>
  <c r="B74"/>
  <c r="E120"/>
  <c r="B120"/>
  <c r="A120"/>
  <c r="C120"/>
  <c r="E152"/>
  <c r="B152"/>
  <c r="A152"/>
  <c r="C152"/>
  <c r="E7"/>
  <c r="B7"/>
  <c r="A7"/>
  <c r="C7"/>
  <c r="E39"/>
  <c r="B39"/>
  <c r="A39"/>
  <c r="C39"/>
  <c r="E71"/>
  <c r="B71"/>
  <c r="A71"/>
  <c r="C71"/>
  <c r="E12"/>
  <c r="A12"/>
  <c r="C12"/>
  <c r="B12"/>
  <c r="E44"/>
  <c r="A44"/>
  <c r="C44"/>
  <c r="B44"/>
  <c r="E76"/>
  <c r="A76"/>
  <c r="C76"/>
  <c r="B76"/>
  <c r="E17"/>
  <c r="B17"/>
  <c r="A17"/>
  <c r="C17"/>
  <c r="E49"/>
  <c r="B49"/>
  <c r="A49"/>
  <c r="C49"/>
  <c r="E81"/>
  <c r="B81"/>
  <c r="A81"/>
  <c r="C81"/>
  <c r="E90"/>
  <c r="A90"/>
  <c r="C90"/>
  <c r="B90"/>
  <c r="E124"/>
  <c r="B124"/>
  <c r="A124"/>
  <c r="C124"/>
  <c r="E156"/>
  <c r="B156"/>
  <c r="A156"/>
  <c r="C156"/>
  <c r="E43"/>
  <c r="B43"/>
  <c r="A43"/>
  <c r="C43"/>
  <c r="E16"/>
  <c r="A16"/>
  <c r="C16"/>
  <c r="B16"/>
  <c r="E80"/>
  <c r="A80"/>
  <c r="C80"/>
  <c r="B80"/>
  <c r="E53"/>
  <c r="B53"/>
  <c r="A53"/>
  <c r="C53"/>
  <c r="E96"/>
  <c r="A96"/>
  <c r="C96"/>
  <c r="B96"/>
  <c r="E160"/>
  <c r="B160"/>
  <c r="A160"/>
  <c r="C160"/>
  <c r="E200"/>
  <c r="A200"/>
  <c r="C200"/>
  <c r="B200"/>
  <c r="E232"/>
  <c r="A232"/>
  <c r="C232"/>
  <c r="B232"/>
  <c r="E111"/>
  <c r="A111"/>
  <c r="C111"/>
  <c r="B111"/>
  <c r="E203"/>
  <c r="B203"/>
  <c r="A203"/>
  <c r="C203"/>
  <c r="E62"/>
  <c r="A62"/>
  <c r="C62"/>
  <c r="B62"/>
  <c r="E117"/>
  <c r="A117"/>
  <c r="C117"/>
  <c r="B117"/>
  <c r="E149"/>
  <c r="A149"/>
  <c r="C149"/>
  <c r="B149"/>
  <c r="E181"/>
  <c r="B181"/>
  <c r="A181"/>
  <c r="C181"/>
  <c r="E213"/>
  <c r="B213"/>
  <c r="A213"/>
  <c r="C213"/>
  <c r="E245"/>
  <c r="B245"/>
  <c r="C245"/>
  <c r="A245"/>
  <c r="E139"/>
  <c r="A139"/>
  <c r="C139"/>
  <c r="B139"/>
  <c r="E231"/>
  <c r="B231"/>
  <c r="A231"/>
  <c r="C231"/>
  <c r="E98"/>
  <c r="A98"/>
  <c r="C98"/>
  <c r="B98"/>
  <c r="E130"/>
  <c r="B130"/>
  <c r="C130"/>
  <c r="A130"/>
  <c r="E162"/>
  <c r="B162"/>
  <c r="C162"/>
  <c r="A162"/>
  <c r="E194"/>
  <c r="A194"/>
  <c r="C194"/>
  <c r="B194"/>
  <c r="E226"/>
  <c r="A226"/>
  <c r="C226"/>
  <c r="B226"/>
  <c r="E70"/>
  <c r="A70"/>
  <c r="C70"/>
  <c r="B70"/>
  <c r="E199"/>
  <c r="B199"/>
  <c r="A199"/>
  <c r="C199"/>
  <c r="E3"/>
  <c r="B3"/>
  <c r="A3"/>
  <c r="C3"/>
  <c r="E47"/>
  <c r="B47"/>
  <c r="A47"/>
  <c r="C47"/>
  <c r="E20"/>
  <c r="A20"/>
  <c r="C20"/>
  <c r="B20"/>
  <c r="E84"/>
  <c r="A84"/>
  <c r="C84"/>
  <c r="B84"/>
  <c r="E57"/>
  <c r="B57"/>
  <c r="A57"/>
  <c r="C57"/>
  <c r="E100"/>
  <c r="A100"/>
  <c r="B100"/>
  <c r="C100"/>
  <c r="E164"/>
  <c r="B164"/>
  <c r="A164"/>
  <c r="C164"/>
  <c r="E204"/>
  <c r="A204"/>
  <c r="C204"/>
  <c r="B204"/>
  <c r="E236"/>
  <c r="A236"/>
  <c r="C236"/>
  <c r="B236"/>
  <c r="E123"/>
  <c r="A123"/>
  <c r="C123"/>
  <c r="B123"/>
  <c r="E211"/>
  <c r="B211"/>
  <c r="A211"/>
  <c r="C211"/>
  <c r="A78"/>
  <c r="C78"/>
  <c r="B78"/>
  <c r="E121"/>
  <c r="A121"/>
  <c r="C121"/>
  <c r="B121"/>
  <c r="E153"/>
  <c r="A153"/>
  <c r="C153"/>
  <c r="B153"/>
  <c r="E185"/>
  <c r="B185"/>
  <c r="A185"/>
  <c r="C185"/>
  <c r="E217"/>
  <c r="B217"/>
  <c r="A217"/>
  <c r="C217"/>
  <c r="E249"/>
  <c r="B249"/>
  <c r="C249"/>
  <c r="A249"/>
  <c r="E151"/>
  <c r="A151"/>
  <c r="C151"/>
  <c r="B151"/>
  <c r="E243"/>
  <c r="B243"/>
  <c r="A243"/>
  <c r="C243"/>
  <c r="E102"/>
  <c r="B102"/>
  <c r="C102"/>
  <c r="A102"/>
  <c r="E134"/>
  <c r="B134"/>
  <c r="C134"/>
  <c r="A134"/>
  <c r="E166"/>
  <c r="B166"/>
  <c r="C166"/>
  <c r="A166"/>
  <c r="E198"/>
  <c r="A198"/>
  <c r="C198"/>
  <c r="B198"/>
  <c r="E230"/>
  <c r="A230"/>
  <c r="C230"/>
  <c r="B230"/>
  <c r="E103"/>
  <c r="A103"/>
  <c r="C103"/>
  <c r="B103"/>
  <c r="E215"/>
  <c r="B215"/>
  <c r="A215"/>
  <c r="C215"/>
  <c r="E31"/>
  <c r="B31"/>
  <c r="A31"/>
  <c r="C31"/>
  <c r="A68"/>
  <c r="C68"/>
  <c r="B68"/>
  <c r="E58"/>
  <c r="A58"/>
  <c r="C58"/>
  <c r="B58"/>
  <c r="A196"/>
  <c r="C196"/>
  <c r="B196"/>
  <c r="B99"/>
  <c r="A99"/>
  <c r="C99"/>
  <c r="A46"/>
  <c r="C46"/>
  <c r="B46"/>
  <c r="A145"/>
  <c r="C145"/>
  <c r="B145"/>
  <c r="E209"/>
  <c r="B209"/>
  <c r="A209"/>
  <c r="C209"/>
  <c r="E127"/>
  <c r="A127"/>
  <c r="C127"/>
  <c r="B127"/>
  <c r="A94"/>
  <c r="C94"/>
  <c r="B94"/>
  <c r="E158"/>
  <c r="B158"/>
  <c r="C158"/>
  <c r="A158"/>
  <c r="E222"/>
  <c r="A222"/>
  <c r="C222"/>
  <c r="B222"/>
  <c r="E183"/>
  <c r="B183"/>
  <c r="A183"/>
  <c r="C183"/>
  <c r="E32"/>
  <c r="A32"/>
  <c r="C32"/>
  <c r="B32"/>
  <c r="E69"/>
  <c r="B69"/>
  <c r="A69"/>
  <c r="C69"/>
  <c r="E176"/>
  <c r="A176"/>
  <c r="C176"/>
  <c r="B176"/>
  <c r="E240"/>
  <c r="A240"/>
  <c r="C240"/>
  <c r="B240"/>
  <c r="E223"/>
  <c r="B223"/>
  <c r="A223"/>
  <c r="C223"/>
  <c r="E125"/>
  <c r="A125"/>
  <c r="C125"/>
  <c r="B125"/>
  <c r="E189"/>
  <c r="B189"/>
  <c r="A189"/>
  <c r="C189"/>
  <c r="E2"/>
  <c r="C2"/>
  <c r="A2"/>
  <c r="B2"/>
  <c r="E18"/>
  <c r="A18"/>
  <c r="C18"/>
  <c r="B18"/>
  <c r="E138"/>
  <c r="B138"/>
  <c r="C138"/>
  <c r="A138"/>
  <c r="E202"/>
  <c r="A202"/>
  <c r="C202"/>
  <c r="B202"/>
  <c r="E119"/>
  <c r="A119"/>
  <c r="C119"/>
  <c r="B119"/>
  <c r="B9"/>
  <c r="A9"/>
  <c r="C9"/>
  <c r="E212"/>
  <c r="A212"/>
  <c r="C212"/>
  <c r="B212"/>
  <c r="E97"/>
  <c r="B97"/>
  <c r="A97"/>
  <c r="C97"/>
  <c r="B225"/>
  <c r="A225"/>
  <c r="C225"/>
  <c r="B110"/>
  <c r="C110"/>
  <c r="A110"/>
  <c r="A238"/>
  <c r="C238"/>
  <c r="B238"/>
  <c r="E91"/>
  <c r="B91"/>
  <c r="A91"/>
  <c r="C91"/>
  <c r="E144"/>
  <c r="B144"/>
  <c r="A144"/>
  <c r="C144"/>
  <c r="E179"/>
  <c r="B179"/>
  <c r="A179"/>
  <c r="C179"/>
  <c r="E173"/>
  <c r="A173"/>
  <c r="B173"/>
  <c r="C173"/>
  <c r="E207"/>
  <c r="B207"/>
  <c r="A207"/>
  <c r="C207"/>
  <c r="E186"/>
  <c r="A186"/>
  <c r="C186"/>
  <c r="B186"/>
  <c r="J280" i="8"/>
  <c r="J221"/>
  <c r="J101"/>
  <c r="J133"/>
  <c r="J245"/>
  <c r="J33"/>
  <c r="J262"/>
  <c r="J69"/>
  <c r="J242"/>
  <c r="J166"/>
  <c r="J7"/>
  <c r="J229"/>
  <c r="J257"/>
  <c r="J205"/>
  <c r="J273"/>
  <c r="J41"/>
  <c r="J77"/>
  <c r="J141"/>
  <c r="J109"/>
  <c r="J249"/>
  <c r="J266"/>
  <c r="J251"/>
  <c r="J21"/>
  <c r="J161"/>
  <c r="J197"/>
  <c r="J238"/>
  <c r="J259"/>
  <c r="J265"/>
  <c r="J217"/>
  <c r="J25"/>
  <c r="J246"/>
  <c r="J276"/>
  <c r="J174"/>
  <c r="J89"/>
  <c r="J173"/>
  <c r="J182"/>
  <c r="J260"/>
  <c r="J93"/>
  <c r="J61"/>
  <c r="J225"/>
  <c r="J281"/>
  <c r="J258"/>
  <c r="J275"/>
  <c r="J195"/>
  <c r="J71"/>
  <c r="J111"/>
  <c r="J123"/>
  <c r="J203"/>
  <c r="B8" i="13"/>
  <c r="A8" s="1"/>
  <c r="J91" i="8"/>
  <c r="J59"/>
  <c r="J215"/>
  <c r="J179"/>
  <c r="J131"/>
  <c r="J99"/>
  <c r="J187"/>
  <c r="J103"/>
  <c r="J279"/>
  <c r="J263"/>
  <c r="J67"/>
  <c r="J135"/>
  <c r="J35"/>
  <c r="J199"/>
  <c r="J175"/>
  <c r="J127"/>
  <c r="J149"/>
  <c r="J254"/>
  <c r="B13" i="13"/>
  <c r="A13" s="1"/>
  <c r="J167" i="8"/>
  <c r="J255"/>
  <c r="J17"/>
  <c r="J49"/>
  <c r="J51"/>
  <c r="J19"/>
  <c r="J253"/>
  <c r="J261"/>
  <c r="J117"/>
  <c r="J190"/>
  <c r="J198"/>
  <c r="J15"/>
  <c r="J63"/>
  <c r="J239"/>
  <c r="J143"/>
  <c r="J264"/>
  <c r="J55"/>
  <c r="J79"/>
  <c r="J119"/>
  <c r="J186"/>
  <c r="J47"/>
  <c r="J159"/>
  <c r="B87" i="25"/>
  <c r="J283" i="8"/>
  <c r="J282"/>
  <c r="J162"/>
  <c r="J267"/>
  <c r="J139"/>
  <c r="J145"/>
  <c r="J165"/>
  <c r="J177"/>
  <c r="J189"/>
  <c r="J169"/>
  <c r="J185"/>
  <c r="J193"/>
  <c r="J85"/>
  <c r="J53"/>
  <c r="J250"/>
  <c r="J206"/>
  <c r="J147"/>
  <c r="J43"/>
  <c r="J107"/>
  <c r="J219"/>
  <c r="J235"/>
  <c r="J75"/>
  <c r="J210"/>
  <c r="J191"/>
  <c r="J150"/>
  <c r="J87"/>
  <c r="J286"/>
  <c r="J81"/>
  <c r="J137"/>
  <c r="J113"/>
  <c r="J125"/>
  <c r="J105"/>
  <c r="J237"/>
  <c r="J277"/>
  <c r="J57"/>
  <c r="J153"/>
  <c r="J121"/>
  <c r="J274"/>
  <c r="J194"/>
  <c r="J170"/>
  <c r="J154"/>
  <c r="J218"/>
  <c r="J284"/>
  <c r="J27"/>
  <c r="J115"/>
  <c r="J227"/>
  <c r="J83"/>
  <c r="J163"/>
  <c r="J155"/>
  <c r="J214"/>
  <c r="J171"/>
  <c r="J270"/>
  <c r="J231"/>
  <c r="J151"/>
  <c r="J207"/>
  <c r="J268"/>
  <c r="J95"/>
  <c r="J183"/>
  <c r="B31" i="13"/>
  <c r="A31" s="1"/>
  <c r="J31" i="8"/>
  <c r="B223" i="13"/>
  <c r="A223" s="1"/>
  <c r="J223" i="8"/>
  <c r="B23" i="13"/>
  <c r="A23" s="1"/>
  <c r="J23" i="8"/>
  <c r="B226" i="13"/>
  <c r="A226" s="1"/>
  <c r="J226" i="8"/>
  <c r="F262"/>
  <c r="A10"/>
  <c r="B280" i="25"/>
  <c r="A280" s="1"/>
  <c r="G280" s="1"/>
  <c r="B189"/>
  <c r="A189" s="1"/>
  <c r="G189" s="1"/>
  <c r="X277" i="8"/>
  <c r="B185" i="25"/>
  <c r="A257" i="8"/>
  <c r="E149" i="30"/>
  <c r="C149"/>
  <c r="A149"/>
  <c r="B149"/>
  <c r="E90"/>
  <c r="B90"/>
  <c r="C90"/>
  <c r="A90"/>
  <c r="E7"/>
  <c r="C7" s="1"/>
  <c r="E71"/>
  <c r="C71"/>
  <c r="A71"/>
  <c r="B71"/>
  <c r="E44"/>
  <c r="A44"/>
  <c r="B44"/>
  <c r="C44"/>
  <c r="E17"/>
  <c r="E77"/>
  <c r="A77"/>
  <c r="B77"/>
  <c r="C77"/>
  <c r="E192"/>
  <c r="B192"/>
  <c r="C192"/>
  <c r="A192"/>
  <c r="E136"/>
  <c r="B136"/>
  <c r="C136"/>
  <c r="A136"/>
  <c r="E125"/>
  <c r="C125"/>
  <c r="A125"/>
  <c r="B125"/>
  <c r="E213"/>
  <c r="C213"/>
  <c r="A213"/>
  <c r="B213"/>
  <c r="E59"/>
  <c r="C59"/>
  <c r="A59"/>
  <c r="B59"/>
  <c r="E32"/>
  <c r="C32" s="1"/>
  <c r="E5"/>
  <c r="E81"/>
  <c r="A81"/>
  <c r="B81"/>
  <c r="C81"/>
  <c r="E204"/>
  <c r="B204"/>
  <c r="C204"/>
  <c r="A204"/>
  <c r="E132"/>
  <c r="B132"/>
  <c r="C132"/>
  <c r="A132"/>
  <c r="E6"/>
  <c r="E191"/>
  <c r="A191"/>
  <c r="B191"/>
  <c r="C191"/>
  <c r="E127"/>
  <c r="A127"/>
  <c r="B127"/>
  <c r="C127"/>
  <c r="E178"/>
  <c r="A178"/>
  <c r="B178"/>
  <c r="C178"/>
  <c r="E114"/>
  <c r="B114"/>
  <c r="C114"/>
  <c r="A114"/>
  <c r="E58"/>
  <c r="B58"/>
  <c r="C58"/>
  <c r="A58"/>
  <c r="E84"/>
  <c r="A84"/>
  <c r="B84"/>
  <c r="C84"/>
  <c r="E228"/>
  <c r="B228"/>
  <c r="C228"/>
  <c r="A228"/>
  <c r="E112"/>
  <c r="A112"/>
  <c r="B112"/>
  <c r="C112"/>
  <c r="E195"/>
  <c r="A195"/>
  <c r="B195"/>
  <c r="C195"/>
  <c r="E107"/>
  <c r="C107"/>
  <c r="A107"/>
  <c r="B107"/>
  <c r="E202"/>
  <c r="A202"/>
  <c r="B202"/>
  <c r="C202"/>
  <c r="E118"/>
  <c r="A118"/>
  <c r="B118"/>
  <c r="C118"/>
  <c r="E181"/>
  <c r="C181"/>
  <c r="A181"/>
  <c r="B181"/>
  <c r="E56"/>
  <c r="A56"/>
  <c r="B56"/>
  <c r="C56"/>
  <c r="E89"/>
  <c r="A89"/>
  <c r="B89"/>
  <c r="C89"/>
  <c r="E140"/>
  <c r="B140"/>
  <c r="C140"/>
  <c r="A140"/>
  <c r="E231"/>
  <c r="C231"/>
  <c r="A231"/>
  <c r="B231"/>
  <c r="E147"/>
  <c r="A147"/>
  <c r="B147"/>
  <c r="C147"/>
  <c r="E154"/>
  <c r="A154"/>
  <c r="B154"/>
  <c r="C154"/>
  <c r="E52"/>
  <c r="A52"/>
  <c r="B52"/>
  <c r="C52"/>
  <c r="E79"/>
  <c r="C79"/>
  <c r="A79"/>
  <c r="B79"/>
  <c r="E15"/>
  <c r="E109"/>
  <c r="A109"/>
  <c r="B109"/>
  <c r="C109"/>
  <c r="E169"/>
  <c r="C169"/>
  <c r="A169"/>
  <c r="B169"/>
  <c r="E221"/>
  <c r="C221"/>
  <c r="A221"/>
  <c r="B221"/>
  <c r="E165"/>
  <c r="C165"/>
  <c r="A165"/>
  <c r="B165"/>
  <c r="E9"/>
  <c r="E216"/>
  <c r="B216"/>
  <c r="C216"/>
  <c r="A216"/>
  <c r="E54"/>
  <c r="B54"/>
  <c r="C54"/>
  <c r="A54"/>
  <c r="E183"/>
  <c r="A183"/>
  <c r="B183"/>
  <c r="C183"/>
  <c r="E99"/>
  <c r="C99"/>
  <c r="A99"/>
  <c r="B99"/>
  <c r="E190"/>
  <c r="A190"/>
  <c r="B190"/>
  <c r="C190"/>
  <c r="E106"/>
  <c r="B106"/>
  <c r="C106"/>
  <c r="A106"/>
  <c r="E38"/>
  <c r="C38"/>
  <c r="E102"/>
  <c r="B102"/>
  <c r="C102"/>
  <c r="A102"/>
  <c r="E142"/>
  <c r="A142"/>
  <c r="C142"/>
  <c r="B142"/>
  <c r="E156"/>
  <c r="B156"/>
  <c r="C156"/>
  <c r="A156"/>
  <c r="E166"/>
  <c r="A166"/>
  <c r="B166"/>
  <c r="C166"/>
  <c r="E219"/>
  <c r="A219"/>
  <c r="B219"/>
  <c r="C219"/>
  <c r="E206"/>
  <c r="A206"/>
  <c r="B206"/>
  <c r="C206"/>
  <c r="E199"/>
  <c r="A199"/>
  <c r="B199"/>
  <c r="C199"/>
  <c r="E193"/>
  <c r="C193"/>
  <c r="B193"/>
  <c r="A193"/>
  <c r="E129"/>
  <c r="C129"/>
  <c r="A129"/>
  <c r="B129"/>
  <c r="E23"/>
  <c r="C23" s="1"/>
  <c r="E87"/>
  <c r="C87"/>
  <c r="A87"/>
  <c r="B87"/>
  <c r="E60"/>
  <c r="A60"/>
  <c r="B60"/>
  <c r="C60"/>
  <c r="E33"/>
  <c r="C33" s="1"/>
  <c r="E93"/>
  <c r="A93"/>
  <c r="B93"/>
  <c r="C93"/>
  <c r="E180"/>
  <c r="B180"/>
  <c r="C180"/>
  <c r="A180"/>
  <c r="E229"/>
  <c r="A229"/>
  <c r="B229"/>
  <c r="C229"/>
  <c r="E161"/>
  <c r="C161"/>
  <c r="A161"/>
  <c r="B161"/>
  <c r="E101"/>
  <c r="A101"/>
  <c r="B101"/>
  <c r="C101"/>
  <c r="E11"/>
  <c r="C11" s="1"/>
  <c r="E75"/>
  <c r="C75"/>
  <c r="A75"/>
  <c r="B75"/>
  <c r="E48"/>
  <c r="A48"/>
  <c r="B48"/>
  <c r="C48"/>
  <c r="E21"/>
  <c r="E176"/>
  <c r="B176"/>
  <c r="C176"/>
  <c r="A176"/>
  <c r="E116"/>
  <c r="B116"/>
  <c r="C116"/>
  <c r="A116"/>
  <c r="E175"/>
  <c r="A175"/>
  <c r="B175"/>
  <c r="C175"/>
  <c r="E111"/>
  <c r="C111"/>
  <c r="A111"/>
  <c r="B111"/>
  <c r="E226"/>
  <c r="A226"/>
  <c r="B226"/>
  <c r="C226"/>
  <c r="E162"/>
  <c r="A162"/>
  <c r="B162"/>
  <c r="C162"/>
  <c r="E98"/>
  <c r="B98"/>
  <c r="C98"/>
  <c r="A98"/>
  <c r="E3"/>
  <c r="C3" s="1"/>
  <c r="E25"/>
  <c r="E200"/>
  <c r="B200"/>
  <c r="C200"/>
  <c r="A200"/>
  <c r="E22"/>
  <c r="E171"/>
  <c r="A171"/>
  <c r="B171"/>
  <c r="C171"/>
  <c r="E66"/>
  <c r="B66"/>
  <c r="C66"/>
  <c r="A66"/>
  <c r="E182"/>
  <c r="A182"/>
  <c r="C182"/>
  <c r="B182"/>
  <c r="E94"/>
  <c r="B94"/>
  <c r="C94"/>
  <c r="A94"/>
  <c r="E117"/>
  <c r="C117"/>
  <c r="A117"/>
  <c r="B117"/>
  <c r="E88"/>
  <c r="A88"/>
  <c r="B88"/>
  <c r="C88"/>
  <c r="E224"/>
  <c r="B224"/>
  <c r="C224"/>
  <c r="A224"/>
  <c r="E108"/>
  <c r="A108"/>
  <c r="B108"/>
  <c r="C108"/>
  <c r="E211"/>
  <c r="A211"/>
  <c r="B211"/>
  <c r="C211"/>
  <c r="E123"/>
  <c r="A123"/>
  <c r="B123"/>
  <c r="C123"/>
  <c r="E218"/>
  <c r="A218"/>
  <c r="B218"/>
  <c r="C218"/>
  <c r="E134"/>
  <c r="A134"/>
  <c r="B134"/>
  <c r="C134"/>
  <c r="E36"/>
  <c r="C36" s="1"/>
  <c r="E63"/>
  <c r="C63"/>
  <c r="A63"/>
  <c r="B63"/>
  <c r="E225"/>
  <c r="C225"/>
  <c r="A225"/>
  <c r="B225"/>
  <c r="E10"/>
  <c r="E133"/>
  <c r="C133"/>
  <c r="A133"/>
  <c r="B133"/>
  <c r="E120"/>
  <c r="B120"/>
  <c r="C120"/>
  <c r="A120"/>
  <c r="E35"/>
  <c r="C35" s="1"/>
  <c r="E41"/>
  <c r="B41"/>
  <c r="C41"/>
  <c r="E188"/>
  <c r="B188"/>
  <c r="C188"/>
  <c r="A188"/>
  <c r="E163"/>
  <c r="A163"/>
  <c r="B163"/>
  <c r="C163"/>
  <c r="E18"/>
  <c r="E170"/>
  <c r="A170"/>
  <c r="B170"/>
  <c r="C170"/>
  <c r="E62"/>
  <c r="B62"/>
  <c r="C62"/>
  <c r="A62"/>
  <c r="E179"/>
  <c r="A179"/>
  <c r="B179"/>
  <c r="C179"/>
  <c r="E72"/>
  <c r="A72"/>
  <c r="B72"/>
  <c r="C72"/>
  <c r="E105"/>
  <c r="A105"/>
  <c r="B105"/>
  <c r="C105"/>
  <c r="E30"/>
  <c r="C30" s="1"/>
  <c r="E230"/>
  <c r="B230"/>
  <c r="C230"/>
  <c r="A230"/>
  <c r="E96"/>
  <c r="A96"/>
  <c r="B96"/>
  <c r="C96"/>
  <c r="E42"/>
  <c r="B42"/>
  <c r="C42"/>
  <c r="A42"/>
  <c r="E145"/>
  <c r="C145"/>
  <c r="A145"/>
  <c r="B145"/>
  <c r="E173"/>
  <c r="C173"/>
  <c r="A173"/>
  <c r="B173"/>
  <c r="E39"/>
  <c r="C39" s="1"/>
  <c r="E12"/>
  <c r="E76"/>
  <c r="A76"/>
  <c r="B76"/>
  <c r="C76"/>
  <c r="E49"/>
  <c r="A49"/>
  <c r="B49"/>
  <c r="C49"/>
  <c r="E164"/>
  <c r="B164"/>
  <c r="C164"/>
  <c r="A164"/>
  <c r="E2"/>
  <c r="E205"/>
  <c r="C205"/>
  <c r="A205"/>
  <c r="B205"/>
  <c r="E137"/>
  <c r="C137"/>
  <c r="A137"/>
  <c r="B137"/>
  <c r="E27"/>
  <c r="C27" s="1"/>
  <c r="E91"/>
  <c r="C91"/>
  <c r="A91"/>
  <c r="B91"/>
  <c r="E64"/>
  <c r="A64"/>
  <c r="B64"/>
  <c r="C64"/>
  <c r="E37"/>
  <c r="E232"/>
  <c r="A232"/>
  <c r="B232"/>
  <c r="C232"/>
  <c r="E160"/>
  <c r="B160"/>
  <c r="C160"/>
  <c r="A160"/>
  <c r="E100"/>
  <c r="A100"/>
  <c r="B100"/>
  <c r="C100"/>
  <c r="E223"/>
  <c r="A223"/>
  <c r="B223"/>
  <c r="C223"/>
  <c r="E159"/>
  <c r="A159"/>
  <c r="B159"/>
  <c r="C159"/>
  <c r="E95"/>
  <c r="C95"/>
  <c r="A95"/>
  <c r="B95"/>
  <c r="E210"/>
  <c r="A210"/>
  <c r="B210"/>
  <c r="C210"/>
  <c r="E146"/>
  <c r="A146"/>
  <c r="B146"/>
  <c r="C146"/>
  <c r="E46"/>
  <c r="B46"/>
  <c r="C46"/>
  <c r="A46"/>
  <c r="E67"/>
  <c r="C67"/>
  <c r="A67"/>
  <c r="B67"/>
  <c r="E53"/>
  <c r="A53"/>
  <c r="B53"/>
  <c r="C53"/>
  <c r="E172"/>
  <c r="B172"/>
  <c r="C172"/>
  <c r="A172"/>
  <c r="E151"/>
  <c r="A151"/>
  <c r="B151"/>
  <c r="C151"/>
  <c r="E158"/>
  <c r="A158"/>
  <c r="B158"/>
  <c r="C158"/>
  <c r="E14"/>
  <c r="E19"/>
  <c r="C19" s="1"/>
  <c r="E29"/>
  <c r="C29" s="1"/>
  <c r="E196"/>
  <c r="B196"/>
  <c r="C196"/>
  <c r="A196"/>
  <c r="E86"/>
  <c r="B86"/>
  <c r="C86"/>
  <c r="A86"/>
  <c r="E187"/>
  <c r="A187"/>
  <c r="B187"/>
  <c r="C187"/>
  <c r="E103"/>
  <c r="C103"/>
  <c r="A103"/>
  <c r="B103"/>
  <c r="E198"/>
  <c r="A198"/>
  <c r="C198"/>
  <c r="B198"/>
  <c r="E110"/>
  <c r="B110"/>
  <c r="C110"/>
  <c r="A110"/>
  <c r="E20"/>
  <c r="C20" s="1"/>
  <c r="E47"/>
  <c r="C47"/>
  <c r="A47"/>
  <c r="B47"/>
  <c r="E197"/>
  <c r="C197"/>
  <c r="A197"/>
  <c r="B197"/>
  <c r="E177"/>
  <c r="C177"/>
  <c r="A177"/>
  <c r="B177"/>
  <c r="E97"/>
  <c r="A97"/>
  <c r="B97"/>
  <c r="C97"/>
  <c r="E233"/>
  <c r="A233"/>
  <c r="C233"/>
  <c r="B233"/>
  <c r="E8"/>
  <c r="E69"/>
  <c r="A69"/>
  <c r="B69"/>
  <c r="C69"/>
  <c r="E128"/>
  <c r="B128"/>
  <c r="C128"/>
  <c r="A128"/>
  <c r="E227"/>
  <c r="A227"/>
  <c r="B227"/>
  <c r="C227"/>
  <c r="E139"/>
  <c r="A139"/>
  <c r="B139"/>
  <c r="C139"/>
  <c r="E234"/>
  <c r="B234"/>
  <c r="C234"/>
  <c r="A234"/>
  <c r="E150"/>
  <c r="A150"/>
  <c r="B150"/>
  <c r="C150"/>
  <c r="E45"/>
  <c r="A45"/>
  <c r="B45"/>
  <c r="C45"/>
  <c r="E82"/>
  <c r="B82"/>
  <c r="C82"/>
  <c r="A82"/>
  <c r="E124"/>
  <c r="B124"/>
  <c r="C124"/>
  <c r="A124"/>
  <c r="E24"/>
  <c r="C24" s="1"/>
  <c r="E155"/>
  <c r="A155"/>
  <c r="B155"/>
  <c r="C155"/>
  <c r="E189"/>
  <c r="C189"/>
  <c r="A189"/>
  <c r="B189"/>
  <c r="E26"/>
  <c r="C26" s="1"/>
  <c r="E122"/>
  <c r="A122"/>
  <c r="B122"/>
  <c r="C122"/>
  <c r="E51"/>
  <c r="C51"/>
  <c r="A51"/>
  <c r="B51"/>
  <c r="E113"/>
  <c r="A113"/>
  <c r="B113"/>
  <c r="C113"/>
  <c r="E201"/>
  <c r="C201"/>
  <c r="A201"/>
  <c r="B201"/>
  <c r="E55"/>
  <c r="C55"/>
  <c r="A55"/>
  <c r="B55"/>
  <c r="E28"/>
  <c r="E92"/>
  <c r="A92"/>
  <c r="B92"/>
  <c r="C92"/>
  <c r="E61"/>
  <c r="A61"/>
  <c r="B61"/>
  <c r="C61"/>
  <c r="E208"/>
  <c r="B208"/>
  <c r="C208"/>
  <c r="A208"/>
  <c r="E152"/>
  <c r="B152"/>
  <c r="C152"/>
  <c r="A152"/>
  <c r="E74"/>
  <c r="B74"/>
  <c r="C74"/>
  <c r="A74"/>
  <c r="E157"/>
  <c r="C157"/>
  <c r="A157"/>
  <c r="B157"/>
  <c r="E185"/>
  <c r="C185"/>
  <c r="A185"/>
  <c r="B185"/>
  <c r="E43"/>
  <c r="C43"/>
  <c r="A43"/>
  <c r="B43"/>
  <c r="E16"/>
  <c r="E80"/>
  <c r="A80"/>
  <c r="B80"/>
  <c r="C80"/>
  <c r="E65"/>
  <c r="A65"/>
  <c r="B65"/>
  <c r="C65"/>
  <c r="E220"/>
  <c r="B220"/>
  <c r="C220"/>
  <c r="A220"/>
  <c r="E148"/>
  <c r="B148"/>
  <c r="C148"/>
  <c r="A148"/>
  <c r="E70"/>
  <c r="B70"/>
  <c r="C70"/>
  <c r="A70"/>
  <c r="E207"/>
  <c r="A207"/>
  <c r="B207"/>
  <c r="C207"/>
  <c r="E143"/>
  <c r="A143"/>
  <c r="B143"/>
  <c r="C143"/>
  <c r="E34"/>
  <c r="C34" s="1"/>
  <c r="E194"/>
  <c r="A194"/>
  <c r="B194"/>
  <c r="C194"/>
  <c r="E130"/>
  <c r="A130"/>
  <c r="B130"/>
  <c r="C130"/>
  <c r="E141"/>
  <c r="C141"/>
  <c r="A141"/>
  <c r="B141"/>
  <c r="E40"/>
  <c r="E85"/>
  <c r="A85"/>
  <c r="B85"/>
  <c r="C85"/>
  <c r="E144"/>
  <c r="B144"/>
  <c r="C144"/>
  <c r="A144"/>
  <c r="E215"/>
  <c r="A215"/>
  <c r="B215"/>
  <c r="C215"/>
  <c r="E131"/>
  <c r="A131"/>
  <c r="B131"/>
  <c r="C131"/>
  <c r="E222"/>
  <c r="A222"/>
  <c r="B222"/>
  <c r="C222"/>
  <c r="E138"/>
  <c r="A138"/>
  <c r="B138"/>
  <c r="C138"/>
  <c r="E83"/>
  <c r="C83"/>
  <c r="A83"/>
  <c r="B83"/>
  <c r="E57"/>
  <c r="A57"/>
  <c r="B57"/>
  <c r="C57"/>
  <c r="E168"/>
  <c r="B168"/>
  <c r="C168"/>
  <c r="A168"/>
  <c r="E167"/>
  <c r="A167"/>
  <c r="B167"/>
  <c r="C167"/>
  <c r="E50"/>
  <c r="B50"/>
  <c r="C50"/>
  <c r="A50"/>
  <c r="E174"/>
  <c r="A174"/>
  <c r="B174"/>
  <c r="C174"/>
  <c r="E78"/>
  <c r="B78"/>
  <c r="C78"/>
  <c r="A78"/>
  <c r="E4"/>
  <c r="E31"/>
  <c r="E153"/>
  <c r="C153"/>
  <c r="A153"/>
  <c r="B153"/>
  <c r="E217"/>
  <c r="C217"/>
  <c r="A217"/>
  <c r="B217"/>
  <c r="E121"/>
  <c r="C121"/>
  <c r="A121"/>
  <c r="B121"/>
  <c r="E68"/>
  <c r="A68"/>
  <c r="B68"/>
  <c r="C68"/>
  <c r="E104"/>
  <c r="A104"/>
  <c r="B104"/>
  <c r="C104"/>
  <c r="E203"/>
  <c r="A203"/>
  <c r="B203"/>
  <c r="C203"/>
  <c r="E119"/>
  <c r="A119"/>
  <c r="B119"/>
  <c r="C119"/>
  <c r="E214"/>
  <c r="A214"/>
  <c r="B214"/>
  <c r="C214"/>
  <c r="E126"/>
  <c r="A126"/>
  <c r="B126"/>
  <c r="C126"/>
  <c r="E184"/>
  <c r="B184"/>
  <c r="C184"/>
  <c r="A184"/>
  <c r="E186"/>
  <c r="A186"/>
  <c r="B186"/>
  <c r="C186"/>
  <c r="E135"/>
  <c r="A135"/>
  <c r="B135"/>
  <c r="C135"/>
  <c r="E73"/>
  <c r="A73"/>
  <c r="B73"/>
  <c r="C73"/>
  <c r="E212"/>
  <c r="B212"/>
  <c r="C212"/>
  <c r="A212"/>
  <c r="E209"/>
  <c r="C209"/>
  <c r="A209"/>
  <c r="B209"/>
  <c r="E115"/>
  <c r="A115"/>
  <c r="B115"/>
  <c r="C115"/>
  <c r="E13"/>
  <c r="B244" i="26"/>
  <c r="A244"/>
  <c r="C244"/>
  <c r="B196"/>
  <c r="A196"/>
  <c r="C196"/>
  <c r="B166"/>
  <c r="C166"/>
  <c r="A166"/>
  <c r="B152"/>
  <c r="A152"/>
  <c r="C152"/>
  <c r="B240"/>
  <c r="C240"/>
  <c r="A240"/>
  <c r="B176"/>
  <c r="C176"/>
  <c r="A176"/>
  <c r="B168"/>
  <c r="C168"/>
  <c r="A168"/>
  <c r="B155"/>
  <c r="A155"/>
  <c r="C155"/>
  <c r="B250"/>
  <c r="A250"/>
  <c r="C250"/>
  <c r="B234"/>
  <c r="A234"/>
  <c r="C234"/>
  <c r="B218"/>
  <c r="A218"/>
  <c r="C218"/>
  <c r="B202"/>
  <c r="A202"/>
  <c r="C202"/>
  <c r="B186"/>
  <c r="A186"/>
  <c r="C186"/>
  <c r="B172"/>
  <c r="C172"/>
  <c r="A172"/>
  <c r="B162"/>
  <c r="A162"/>
  <c r="C162"/>
  <c r="B236"/>
  <c r="C236"/>
  <c r="A236"/>
  <c r="B171"/>
  <c r="A171"/>
  <c r="C171"/>
  <c r="B243"/>
  <c r="A243"/>
  <c r="C243"/>
  <c r="B235"/>
  <c r="A235"/>
  <c r="C235"/>
  <c r="B227"/>
  <c r="A227"/>
  <c r="C227"/>
  <c r="B219"/>
  <c r="A219"/>
  <c r="C219"/>
  <c r="B211"/>
  <c r="C211"/>
  <c r="A211"/>
  <c r="B203"/>
  <c r="A203"/>
  <c r="C203"/>
  <c r="B195"/>
  <c r="C195"/>
  <c r="A195"/>
  <c r="B187"/>
  <c r="A187"/>
  <c r="C187"/>
  <c r="B179"/>
  <c r="A179"/>
  <c r="C179"/>
  <c r="B157"/>
  <c r="C157"/>
  <c r="A157"/>
  <c r="B137"/>
  <c r="A137"/>
  <c r="C137"/>
  <c r="C113"/>
  <c r="A113"/>
  <c r="B113"/>
  <c r="C97"/>
  <c r="A97"/>
  <c r="B97"/>
  <c r="A81"/>
  <c r="B81"/>
  <c r="C81"/>
  <c r="B65"/>
  <c r="C65"/>
  <c r="A65"/>
  <c r="C49"/>
  <c r="C33"/>
  <c r="C17"/>
  <c r="C4"/>
  <c r="B146"/>
  <c r="A146"/>
  <c r="C146"/>
  <c r="B130"/>
  <c r="A130"/>
  <c r="C130"/>
  <c r="C112"/>
  <c r="A112"/>
  <c r="B112"/>
  <c r="C96"/>
  <c r="A96"/>
  <c r="B96"/>
  <c r="A80"/>
  <c r="B80"/>
  <c r="C80"/>
  <c r="A64"/>
  <c r="B64"/>
  <c r="C64"/>
  <c r="B48"/>
  <c r="C48"/>
  <c r="B32"/>
  <c r="C32"/>
  <c r="B129"/>
  <c r="C129"/>
  <c r="A129"/>
  <c r="A116"/>
  <c r="B116"/>
  <c r="C116"/>
  <c r="A100"/>
  <c r="B100"/>
  <c r="C100"/>
  <c r="B86"/>
  <c r="C86"/>
  <c r="A86"/>
  <c r="A76"/>
  <c r="C76"/>
  <c r="B76"/>
  <c r="C66"/>
  <c r="A66"/>
  <c r="B66"/>
  <c r="B54"/>
  <c r="C54"/>
  <c r="A54"/>
  <c r="C44"/>
  <c r="B44"/>
  <c r="C34"/>
  <c r="C23"/>
  <c r="C3"/>
  <c r="B132"/>
  <c r="A132"/>
  <c r="C132"/>
  <c r="C115"/>
  <c r="A115"/>
  <c r="B115"/>
  <c r="C99"/>
  <c r="A99"/>
  <c r="B99"/>
  <c r="A77"/>
  <c r="B77"/>
  <c r="C77"/>
  <c r="B45"/>
  <c r="C45"/>
  <c r="C22"/>
  <c r="C14"/>
  <c r="B232"/>
  <c r="C232"/>
  <c r="A232"/>
  <c r="B188"/>
  <c r="A188"/>
  <c r="C188"/>
  <c r="B163"/>
  <c r="A163"/>
  <c r="C163"/>
  <c r="B148"/>
  <c r="A148"/>
  <c r="C148"/>
  <c r="B212"/>
  <c r="C212"/>
  <c r="A212"/>
  <c r="B133"/>
  <c r="C133"/>
  <c r="A133"/>
  <c r="B173"/>
  <c r="A173"/>
  <c r="C173"/>
  <c r="B151"/>
  <c r="A151"/>
  <c r="C151"/>
  <c r="B246"/>
  <c r="C246"/>
  <c r="A246"/>
  <c r="B230"/>
  <c r="C230"/>
  <c r="A230"/>
  <c r="B214"/>
  <c r="C214"/>
  <c r="A214"/>
  <c r="B198"/>
  <c r="C198"/>
  <c r="A198"/>
  <c r="B182"/>
  <c r="C182"/>
  <c r="A182"/>
  <c r="B170"/>
  <c r="A170"/>
  <c r="C170"/>
  <c r="B139"/>
  <c r="C139"/>
  <c r="A139"/>
  <c r="B224"/>
  <c r="A224"/>
  <c r="C224"/>
  <c r="B249"/>
  <c r="A249"/>
  <c r="C249"/>
  <c r="B241"/>
  <c r="A241"/>
  <c r="C241"/>
  <c r="B233"/>
  <c r="A233"/>
  <c r="C233"/>
  <c r="B225"/>
  <c r="A225"/>
  <c r="C225"/>
  <c r="B217"/>
  <c r="A217"/>
  <c r="C217"/>
  <c r="B209"/>
  <c r="A209"/>
  <c r="C209"/>
  <c r="B201"/>
  <c r="A201"/>
  <c r="C201"/>
  <c r="B193"/>
  <c r="A193"/>
  <c r="C193"/>
  <c r="B185"/>
  <c r="A185"/>
  <c r="C185"/>
  <c r="B177"/>
  <c r="A177"/>
  <c r="C177"/>
  <c r="B153"/>
  <c r="A153"/>
  <c r="C153"/>
  <c r="C124"/>
  <c r="B124"/>
  <c r="A124"/>
  <c r="A108"/>
  <c r="B108"/>
  <c r="C108"/>
  <c r="A92"/>
  <c r="B92"/>
  <c r="C92"/>
  <c r="B79"/>
  <c r="C79"/>
  <c r="A79"/>
  <c r="B63"/>
  <c r="C63"/>
  <c r="A63"/>
  <c r="C47"/>
  <c r="C31"/>
  <c r="C13"/>
  <c r="B158"/>
  <c r="C158"/>
  <c r="A158"/>
  <c r="B142"/>
  <c r="C142"/>
  <c r="A142"/>
  <c r="C126"/>
  <c r="B126"/>
  <c r="A126"/>
  <c r="C110"/>
  <c r="A110"/>
  <c r="B110"/>
  <c r="C94"/>
  <c r="A94"/>
  <c r="B94"/>
  <c r="A75"/>
  <c r="C75"/>
  <c r="B75"/>
  <c r="C59"/>
  <c r="B59"/>
  <c r="A59"/>
  <c r="C43"/>
  <c r="B43"/>
  <c r="C27"/>
  <c r="C127"/>
  <c r="B127"/>
  <c r="A127"/>
  <c r="C114"/>
  <c r="A114"/>
  <c r="B114"/>
  <c r="C98"/>
  <c r="A98"/>
  <c r="B98"/>
  <c r="A84"/>
  <c r="C84"/>
  <c r="B84"/>
  <c r="C74"/>
  <c r="A74"/>
  <c r="B74"/>
  <c r="A62"/>
  <c r="B62"/>
  <c r="C62"/>
  <c r="C52"/>
  <c r="C42"/>
  <c r="C30"/>
  <c r="C19"/>
  <c r="B144"/>
  <c r="A144"/>
  <c r="C144"/>
  <c r="C128"/>
  <c r="A128"/>
  <c r="B128"/>
  <c r="C109"/>
  <c r="A109"/>
  <c r="B109"/>
  <c r="C93"/>
  <c r="A93"/>
  <c r="B93"/>
  <c r="A69"/>
  <c r="B69"/>
  <c r="C69"/>
  <c r="C37"/>
  <c r="C20"/>
  <c r="C12"/>
  <c r="E2"/>
  <c r="B220"/>
  <c r="A220"/>
  <c r="C220"/>
  <c r="B180"/>
  <c r="A180"/>
  <c r="C180"/>
  <c r="B160"/>
  <c r="A160"/>
  <c r="C160"/>
  <c r="B143"/>
  <c r="C143"/>
  <c r="A143"/>
  <c r="B192"/>
  <c r="C192"/>
  <c r="A192"/>
  <c r="B228"/>
  <c r="A228"/>
  <c r="C228"/>
  <c r="B165"/>
  <c r="C165"/>
  <c r="A165"/>
  <c r="B147"/>
  <c r="A147"/>
  <c r="C147"/>
  <c r="B242"/>
  <c r="A242"/>
  <c r="C242"/>
  <c r="B226"/>
  <c r="A226"/>
  <c r="C226"/>
  <c r="B210"/>
  <c r="A210"/>
  <c r="C210"/>
  <c r="B194"/>
  <c r="A194"/>
  <c r="C194"/>
  <c r="B178"/>
  <c r="A178"/>
  <c r="C178"/>
  <c r="B167"/>
  <c r="A167"/>
  <c r="C167"/>
  <c r="B131"/>
  <c r="C131"/>
  <c r="A131"/>
  <c r="B216"/>
  <c r="A216"/>
  <c r="C216"/>
  <c r="B247"/>
  <c r="A247"/>
  <c r="C247"/>
  <c r="B239"/>
  <c r="A239"/>
  <c r="C239"/>
  <c r="B231"/>
  <c r="A231"/>
  <c r="C231"/>
  <c r="B223"/>
  <c r="A223"/>
  <c r="C223"/>
  <c r="B215"/>
  <c r="A215"/>
  <c r="C215"/>
  <c r="B207"/>
  <c r="A207"/>
  <c r="C207"/>
  <c r="B199"/>
  <c r="A199"/>
  <c r="C199"/>
  <c r="B191"/>
  <c r="A191"/>
  <c r="C191"/>
  <c r="B183"/>
  <c r="A183"/>
  <c r="C183"/>
  <c r="B169"/>
  <c r="A169"/>
  <c r="C169"/>
  <c r="B149"/>
  <c r="C149"/>
  <c r="A149"/>
  <c r="A122"/>
  <c r="B122"/>
  <c r="C122"/>
  <c r="C106"/>
  <c r="A106"/>
  <c r="B106"/>
  <c r="C90"/>
  <c r="A90"/>
  <c r="B90"/>
  <c r="A73"/>
  <c r="B73"/>
  <c r="C73"/>
  <c r="C57"/>
  <c r="A57"/>
  <c r="B57"/>
  <c r="C41"/>
  <c r="C25"/>
  <c r="C8"/>
  <c r="B154"/>
  <c r="A154"/>
  <c r="C154"/>
  <c r="B138"/>
  <c r="A138"/>
  <c r="C138"/>
  <c r="C123"/>
  <c r="A123"/>
  <c r="B123"/>
  <c r="C107"/>
  <c r="A107"/>
  <c r="B107"/>
  <c r="C91"/>
  <c r="A91"/>
  <c r="B91"/>
  <c r="A72"/>
  <c r="B72"/>
  <c r="C72"/>
  <c r="A56"/>
  <c r="B56"/>
  <c r="C56"/>
  <c r="C40"/>
  <c r="C9"/>
  <c r="B125"/>
  <c r="C125"/>
  <c r="A125"/>
  <c r="C111"/>
  <c r="B111"/>
  <c r="A111"/>
  <c r="C95"/>
  <c r="B95"/>
  <c r="A95"/>
  <c r="C82"/>
  <c r="A82"/>
  <c r="B82"/>
  <c r="A70"/>
  <c r="B70"/>
  <c r="C70"/>
  <c r="A60"/>
  <c r="C60"/>
  <c r="B60"/>
  <c r="C50"/>
  <c r="B50"/>
  <c r="C38"/>
  <c r="C28"/>
  <c r="C15"/>
  <c r="B140"/>
  <c r="A140"/>
  <c r="C140"/>
  <c r="C120"/>
  <c r="B120"/>
  <c r="A120"/>
  <c r="C104"/>
  <c r="B104"/>
  <c r="A104"/>
  <c r="C88"/>
  <c r="B88"/>
  <c r="A88"/>
  <c r="A61"/>
  <c r="B61"/>
  <c r="C61"/>
  <c r="C29"/>
  <c r="C18"/>
  <c r="C10"/>
  <c r="B208"/>
  <c r="C208"/>
  <c r="A208"/>
  <c r="B174"/>
  <c r="C174"/>
  <c r="A174"/>
  <c r="B156"/>
  <c r="A156"/>
  <c r="C156"/>
  <c r="B135"/>
  <c r="C135"/>
  <c r="A135"/>
  <c r="B184"/>
  <c r="A184"/>
  <c r="C184"/>
  <c r="B204"/>
  <c r="C204"/>
  <c r="A204"/>
  <c r="B159"/>
  <c r="A159"/>
  <c r="C159"/>
  <c r="B141"/>
  <c r="C141"/>
  <c r="A141"/>
  <c r="B238"/>
  <c r="C238"/>
  <c r="A238"/>
  <c r="B222"/>
  <c r="C222"/>
  <c r="A222"/>
  <c r="B206"/>
  <c r="C206"/>
  <c r="A206"/>
  <c r="B190"/>
  <c r="C190"/>
  <c r="A190"/>
  <c r="B175"/>
  <c r="A175"/>
  <c r="C175"/>
  <c r="B164"/>
  <c r="C164"/>
  <c r="A164"/>
  <c r="B248"/>
  <c r="A248"/>
  <c r="C248"/>
  <c r="B200"/>
  <c r="A200"/>
  <c r="C200"/>
  <c r="B245"/>
  <c r="A245"/>
  <c r="C245"/>
  <c r="B237"/>
  <c r="C237"/>
  <c r="A237"/>
  <c r="B229"/>
  <c r="A229"/>
  <c r="C229"/>
  <c r="B221"/>
  <c r="C221"/>
  <c r="A221"/>
  <c r="B213"/>
  <c r="A213"/>
  <c r="C213"/>
  <c r="B205"/>
  <c r="C205"/>
  <c r="A205"/>
  <c r="B197"/>
  <c r="A197"/>
  <c r="C197"/>
  <c r="B189"/>
  <c r="C189"/>
  <c r="A189"/>
  <c r="B181"/>
  <c r="A181"/>
  <c r="C181"/>
  <c r="B161"/>
  <c r="A161"/>
  <c r="C161"/>
  <c r="B145"/>
  <c r="A145"/>
  <c r="C145"/>
  <c r="C119"/>
  <c r="A119"/>
  <c r="B119"/>
  <c r="C103"/>
  <c r="A103"/>
  <c r="B103"/>
  <c r="B87"/>
  <c r="C87"/>
  <c r="A87"/>
  <c r="B71"/>
  <c r="C71"/>
  <c r="A71"/>
  <c r="B55"/>
  <c r="C55"/>
  <c r="A55"/>
  <c r="C39"/>
  <c r="C21"/>
  <c r="C6"/>
  <c r="B150"/>
  <c r="C150"/>
  <c r="A150"/>
  <c r="B134"/>
  <c r="C134"/>
  <c r="A134"/>
  <c r="C117"/>
  <c r="A117"/>
  <c r="B117"/>
  <c r="B101"/>
  <c r="C101"/>
  <c r="A101"/>
  <c r="B83"/>
  <c r="A83"/>
  <c r="C83"/>
  <c r="A67"/>
  <c r="C67"/>
  <c r="B67"/>
  <c r="C51"/>
  <c r="C35"/>
  <c r="C5"/>
  <c r="B121"/>
  <c r="C121"/>
  <c r="A121"/>
  <c r="A105"/>
  <c r="B105"/>
  <c r="C105"/>
  <c r="A89"/>
  <c r="B89"/>
  <c r="C89"/>
  <c r="C78"/>
  <c r="A78"/>
  <c r="B78"/>
  <c r="A68"/>
  <c r="C68"/>
  <c r="B68"/>
  <c r="C58"/>
  <c r="A58"/>
  <c r="B58"/>
  <c r="C46"/>
  <c r="C36"/>
  <c r="C26"/>
  <c r="C11"/>
  <c r="B136"/>
  <c r="A136"/>
  <c r="C136"/>
  <c r="C118"/>
  <c r="A118"/>
  <c r="B118"/>
  <c r="C102"/>
  <c r="A102"/>
  <c r="B102"/>
  <c r="A85"/>
  <c r="B85"/>
  <c r="C85"/>
  <c r="A53"/>
  <c r="B53"/>
  <c r="C53"/>
  <c r="C24"/>
  <c r="C16"/>
  <c r="C7"/>
  <c r="X101" i="8"/>
  <c r="X181"/>
  <c r="B8" i="29"/>
  <c r="A8" s="1"/>
  <c r="A115" i="8"/>
  <c r="B98" i="25"/>
  <c r="A98" s="1"/>
  <c r="G98" s="1"/>
  <c r="A225" i="8"/>
  <c r="A139"/>
  <c r="B10" i="13"/>
  <c r="A10" s="1"/>
  <c r="X182" i="8"/>
  <c r="F117"/>
  <c r="B90" i="25"/>
  <c r="A90" s="1"/>
  <c r="G90" s="1"/>
  <c r="X278" i="8"/>
  <c r="F33"/>
  <c r="A33" i="29" s="1"/>
  <c r="A74" i="8"/>
  <c r="A242"/>
  <c r="B249" i="25"/>
  <c r="A249" s="1"/>
  <c r="G249" s="1"/>
  <c r="B22" i="29"/>
  <c r="A22" s="1"/>
  <c r="B58" i="25"/>
  <c r="A58" s="1"/>
  <c r="G58" s="1"/>
  <c r="B209"/>
  <c r="A209" s="1"/>
  <c r="G209" s="1"/>
  <c r="B131"/>
  <c r="A131" s="1"/>
  <c r="G131" s="1"/>
  <c r="X85" i="8"/>
  <c r="B250" i="25"/>
  <c r="A250" s="1"/>
  <c r="G250" s="1"/>
  <c r="B262" i="27"/>
  <c r="A262" s="1"/>
  <c r="B166"/>
  <c r="A166" s="1"/>
  <c r="X150" i="8"/>
  <c r="J208"/>
  <c r="J256"/>
  <c r="J30"/>
  <c r="B149" i="27"/>
  <c r="A149" s="1"/>
  <c r="B82" i="25"/>
  <c r="A82" s="1"/>
  <c r="G82" s="1"/>
  <c r="X134" i="8"/>
  <c r="B24" i="29"/>
  <c r="A24" s="1"/>
  <c r="F87" i="8"/>
  <c r="J14"/>
  <c r="A63"/>
  <c r="J4"/>
  <c r="A6"/>
  <c r="A6" i="25" s="1"/>
  <c r="G6" s="1"/>
  <c r="A267" i="8"/>
  <c r="B230" i="27"/>
  <c r="A230" s="1"/>
  <c r="X133" i="8"/>
  <c r="A46"/>
  <c r="A165"/>
  <c r="B95" i="29"/>
  <c r="A95" s="1"/>
  <c r="G95" s="1"/>
  <c r="A153" i="8"/>
  <c r="J6"/>
  <c r="B106" i="25"/>
  <c r="A106" s="1"/>
  <c r="G106" s="1"/>
  <c r="X54" i="8"/>
  <c r="A213"/>
  <c r="A197"/>
  <c r="B233" i="25"/>
  <c r="A233" s="1"/>
  <c r="G233" s="1"/>
  <c r="F222" i="8"/>
  <c r="B4" i="27"/>
  <c r="A4" s="1"/>
  <c r="A149" i="8"/>
  <c r="F21"/>
  <c r="A21" i="29" s="1"/>
  <c r="F93" i="8"/>
  <c r="X245"/>
  <c r="A173"/>
  <c r="X117"/>
  <c r="B253" i="25"/>
  <c r="A253" s="1"/>
  <c r="G253" s="1"/>
  <c r="F10" i="8"/>
  <c r="A10" i="29" s="1"/>
  <c r="B181"/>
  <c r="A181" s="1"/>
  <c r="G181" s="1"/>
  <c r="F47" i="8"/>
  <c r="A47" i="29" s="1"/>
  <c r="A226" i="8"/>
  <c r="F270"/>
  <c r="J148"/>
  <c r="J118"/>
  <c r="A11"/>
  <c r="A11" i="25" s="1"/>
  <c r="G11" s="1"/>
  <c r="B124"/>
  <c r="A124" s="1"/>
  <c r="G124" s="1"/>
  <c r="X214" i="8"/>
  <c r="A237"/>
  <c r="X198"/>
  <c r="B86" i="25"/>
  <c r="A86" s="1"/>
  <c r="G86" s="1"/>
  <c r="X22" i="8"/>
  <c r="B83" i="27"/>
  <c r="A83" s="1"/>
  <c r="A169" i="8"/>
  <c r="A275"/>
  <c r="A36"/>
  <c r="A36" i="25" s="1"/>
  <c r="G36" s="1"/>
  <c r="B71"/>
  <c r="A71" s="1"/>
  <c r="G71" s="1"/>
  <c r="A50" i="8"/>
  <c r="X38"/>
  <c r="B140" i="25"/>
  <c r="A140" s="1"/>
  <c r="G140" s="1"/>
  <c r="B32"/>
  <c r="A32" s="1"/>
  <c r="G32" s="1"/>
  <c r="X213" i="8"/>
  <c r="X6"/>
  <c r="B65" i="27"/>
  <c r="A65" s="1"/>
  <c r="J54" i="8"/>
  <c r="A186"/>
  <c r="J102"/>
  <c r="J196"/>
  <c r="J132"/>
  <c r="J38"/>
  <c r="B70" i="25"/>
  <c r="B66"/>
  <c r="A66" s="1"/>
  <c r="G66" s="1"/>
  <c r="A154" i="8"/>
  <c r="A109"/>
  <c r="J252"/>
  <c r="J220"/>
  <c r="J156"/>
  <c r="J188"/>
  <c r="J212"/>
  <c r="J180"/>
  <c r="J244"/>
  <c r="X261"/>
  <c r="F60"/>
  <c r="B11" i="29"/>
  <c r="A11" s="1"/>
  <c r="A229" i="8"/>
  <c r="B264" i="25"/>
  <c r="A264" s="1"/>
  <c r="G264" s="1"/>
  <c r="F44" i="8"/>
  <c r="A44" i="29" s="1"/>
  <c r="A41" i="30" s="1"/>
  <c r="X53" i="8"/>
  <c r="X86"/>
  <c r="B132" i="25"/>
  <c r="A132" s="1"/>
  <c r="G132" s="1"/>
  <c r="A217" i="8"/>
  <c r="B276" i="29"/>
  <c r="A276" s="1"/>
  <c r="G276" s="1"/>
  <c r="B119" i="25"/>
  <c r="A119" s="1"/>
  <c r="G119" s="1"/>
  <c r="B3"/>
  <c r="A3" s="1"/>
  <c r="G3" s="1"/>
  <c r="B71" i="29"/>
  <c r="A71" s="1"/>
  <c r="G71" s="1"/>
  <c r="B101"/>
  <c r="A101" s="1"/>
  <c r="G101" s="1"/>
  <c r="F81" i="8"/>
  <c r="B245" i="25"/>
  <c r="A245" s="1"/>
  <c r="G245" s="1"/>
  <c r="A24" i="8"/>
  <c r="A24" i="25" s="1"/>
  <c r="G24" s="1"/>
  <c r="A135" i="8"/>
  <c r="B47" i="25"/>
  <c r="A47" s="1"/>
  <c r="G47" s="1"/>
  <c r="B20"/>
  <c r="A20" s="1"/>
  <c r="G20" s="1"/>
  <c r="B78"/>
  <c r="A78" s="1"/>
  <c r="G78" s="1"/>
  <c r="B62"/>
  <c r="A62" s="1"/>
  <c r="G62" s="1"/>
  <c r="B246" i="27"/>
  <c r="A246" s="1"/>
  <c r="A221" i="8"/>
  <c r="B103" i="25"/>
  <c r="A103" s="1"/>
  <c r="G103" s="1"/>
  <c r="A161" i="8"/>
  <c r="X102"/>
  <c r="A28"/>
  <c r="A28" i="25" s="1"/>
  <c r="G28" s="1"/>
  <c r="A54" i="8"/>
  <c r="A54" i="25" s="1"/>
  <c r="G54" s="1"/>
  <c r="A95" i="8"/>
  <c r="X70"/>
  <c r="A146"/>
  <c r="B143" i="25"/>
  <c r="A143" s="1"/>
  <c r="G143" s="1"/>
  <c r="A194" i="8"/>
  <c r="X21"/>
  <c r="J90"/>
  <c r="J248"/>
  <c r="J216"/>
  <c r="J184"/>
  <c r="J152"/>
  <c r="J232"/>
  <c r="J26"/>
  <c r="J74"/>
  <c r="J168"/>
  <c r="J172"/>
  <c r="X23"/>
  <c r="X183"/>
  <c r="A123"/>
  <c r="X72"/>
  <c r="J114"/>
  <c r="J78"/>
  <c r="J224"/>
  <c r="J236"/>
  <c r="X197"/>
  <c r="J130"/>
  <c r="J94"/>
  <c r="J142"/>
  <c r="J160"/>
  <c r="J128"/>
  <c r="X168"/>
  <c r="J66"/>
  <c r="J50"/>
  <c r="J144"/>
  <c r="J192"/>
  <c r="A258"/>
  <c r="A279"/>
  <c r="A271"/>
  <c r="A234"/>
  <c r="C238" i="30"/>
  <c r="B12" i="13"/>
  <c r="A12" s="1"/>
  <c r="J12" i="8"/>
  <c r="B28" i="13"/>
  <c r="A28" s="1"/>
  <c r="J28" i="8"/>
  <c r="B44" i="13"/>
  <c r="A44" s="1"/>
  <c r="J44" i="8"/>
  <c r="B60" i="13"/>
  <c r="A60" s="1"/>
  <c r="J60" i="8"/>
  <c r="B76" i="13"/>
  <c r="A76" s="1"/>
  <c r="J76" i="8"/>
  <c r="B92" i="13"/>
  <c r="A92" s="1"/>
  <c r="J92" i="8"/>
  <c r="B108" i="13"/>
  <c r="A108" s="1"/>
  <c r="J108" i="8"/>
  <c r="B124" i="13"/>
  <c r="A124" s="1"/>
  <c r="J124" i="8"/>
  <c r="B140" i="13"/>
  <c r="A140" s="1"/>
  <c r="J140" i="8"/>
  <c r="B204" i="13"/>
  <c r="A204" s="1"/>
  <c r="J204" i="8"/>
  <c r="B46" i="13"/>
  <c r="A46" s="1"/>
  <c r="J46" i="8"/>
  <c r="B62" i="13"/>
  <c r="A62" s="1"/>
  <c r="J62" i="8"/>
  <c r="B110" i="13"/>
  <c r="A110" s="1"/>
  <c r="J110" i="8"/>
  <c r="B126" i="13"/>
  <c r="A126" s="1"/>
  <c r="J126" i="8"/>
  <c r="C248" i="30"/>
  <c r="B16" i="13"/>
  <c r="A16" s="1"/>
  <c r="J16" i="8"/>
  <c r="B32" i="13"/>
  <c r="A32" s="1"/>
  <c r="J32" i="8"/>
  <c r="B48" i="13"/>
  <c r="A48" s="1"/>
  <c r="J48" i="8"/>
  <c r="B64" i="13"/>
  <c r="A64" s="1"/>
  <c r="J64" i="8"/>
  <c r="B80" i="13"/>
  <c r="A80" s="1"/>
  <c r="J80" i="8"/>
  <c r="B96" i="13"/>
  <c r="A96" s="1"/>
  <c r="J96" i="8"/>
  <c r="B112" i="13"/>
  <c r="A112" s="1"/>
  <c r="J112" i="8"/>
  <c r="B176" i="13"/>
  <c r="A176" s="1"/>
  <c r="J176" i="8"/>
  <c r="B240" i="13"/>
  <c r="A240" s="1"/>
  <c r="J240" i="8"/>
  <c r="B18" i="13"/>
  <c r="A18" s="1"/>
  <c r="J18" i="8"/>
  <c r="B34" i="13"/>
  <c r="A34" s="1"/>
  <c r="J34" i="8"/>
  <c r="B82" i="13"/>
  <c r="A82" s="1"/>
  <c r="J82" i="8"/>
  <c r="B98" i="13"/>
  <c r="A98" s="1"/>
  <c r="J98" i="8"/>
  <c r="B146" i="13"/>
  <c r="A146" s="1"/>
  <c r="J146" i="8"/>
  <c r="B20" i="13"/>
  <c r="A20" s="1"/>
  <c r="J20" i="8"/>
  <c r="B36" i="13"/>
  <c r="A36" s="1"/>
  <c r="J36" i="8"/>
  <c r="B52" i="13"/>
  <c r="A52" s="1"/>
  <c r="J52" i="8"/>
  <c r="B68" i="13"/>
  <c r="A68" s="1"/>
  <c r="J68" i="8"/>
  <c r="B84" i="13"/>
  <c r="A84" s="1"/>
  <c r="J84" i="8"/>
  <c r="B100" i="13"/>
  <c r="A100" s="1"/>
  <c r="J100" i="8"/>
  <c r="B116" i="13"/>
  <c r="A116" s="1"/>
  <c r="J116" i="8"/>
  <c r="B164" i="13"/>
  <c r="A164" s="1"/>
  <c r="J164" i="8"/>
  <c r="B228" i="13"/>
  <c r="A228" s="1"/>
  <c r="J228" i="8"/>
  <c r="B22" i="13"/>
  <c r="A22" s="1"/>
  <c r="J22" i="8"/>
  <c r="B70" i="13"/>
  <c r="A70" s="1"/>
  <c r="J70" i="8"/>
  <c r="B86" i="13"/>
  <c r="A86" s="1"/>
  <c r="J86" i="8"/>
  <c r="B134" i="13"/>
  <c r="A134" s="1"/>
  <c r="J134" i="8"/>
  <c r="B24" i="13"/>
  <c r="A24" s="1"/>
  <c r="J24" i="8"/>
  <c r="B40" i="13"/>
  <c r="A40" s="1"/>
  <c r="J40" i="8"/>
  <c r="B56" i="13"/>
  <c r="A56" s="1"/>
  <c r="J56" i="8"/>
  <c r="B72" i="13"/>
  <c r="A72" s="1"/>
  <c r="J72" i="8"/>
  <c r="B88" i="13"/>
  <c r="A88" s="1"/>
  <c r="J88" i="8"/>
  <c r="B104" i="13"/>
  <c r="A104" s="1"/>
  <c r="J104" i="8"/>
  <c r="B120" i="13"/>
  <c r="A120" s="1"/>
  <c r="J120" i="8"/>
  <c r="B136" i="13"/>
  <c r="A136" s="1"/>
  <c r="J136" i="8"/>
  <c r="B200" i="13"/>
  <c r="A200" s="1"/>
  <c r="J200" i="8"/>
  <c r="B42" i="13"/>
  <c r="A42" s="1"/>
  <c r="J42" i="8"/>
  <c r="B58" i="13"/>
  <c r="A58" s="1"/>
  <c r="J58" i="8"/>
  <c r="B122" i="13"/>
  <c r="A122" s="1"/>
  <c r="J122" i="8"/>
  <c r="B138" i="13"/>
  <c r="A138" s="1"/>
  <c r="J138" i="8"/>
  <c r="A155" i="16"/>
  <c r="A99"/>
  <c r="A100"/>
  <c r="B100" s="1"/>
  <c r="A80"/>
  <c r="A110"/>
  <c r="A247"/>
  <c r="A229"/>
  <c r="A169"/>
  <c r="A8"/>
  <c r="C8" s="1"/>
  <c r="A242"/>
  <c r="A106"/>
  <c r="B106" s="1"/>
  <c r="A17"/>
  <c r="A250"/>
  <c r="A223"/>
  <c r="B275"/>
  <c r="D275"/>
  <c r="A217"/>
  <c r="C217" s="1"/>
  <c r="A4"/>
  <c r="C4" s="1"/>
  <c r="A148"/>
  <c r="C148" s="1"/>
  <c r="A86"/>
  <c r="B86" s="1"/>
  <c r="A56"/>
  <c r="C56" s="1"/>
  <c r="A280"/>
  <c r="A171"/>
  <c r="C171" s="1"/>
  <c r="A172"/>
  <c r="C172" s="1"/>
  <c r="A120"/>
  <c r="C120" s="1"/>
  <c r="B8"/>
  <c r="A151"/>
  <c r="A37"/>
  <c r="A35"/>
  <c r="B35" s="1"/>
  <c r="A133"/>
  <c r="A29"/>
  <c r="A265"/>
  <c r="A149"/>
  <c r="B149" s="1"/>
  <c r="A278"/>
  <c r="D278" s="1"/>
  <c r="A222"/>
  <c r="A83"/>
  <c r="A32"/>
  <c r="C32" s="1"/>
  <c r="A176"/>
  <c r="B176" s="1"/>
  <c r="A2"/>
  <c r="B2" s="1"/>
  <c r="A11"/>
  <c r="A46"/>
  <c r="D46" s="1"/>
  <c r="A232"/>
  <c r="D232" s="1"/>
  <c r="A73"/>
  <c r="D73" s="1"/>
  <c r="A259"/>
  <c r="D259" s="1"/>
  <c r="A245"/>
  <c r="B245" s="1"/>
  <c r="A125"/>
  <c r="B125" s="1"/>
  <c r="A12"/>
  <c r="B12" s="1"/>
  <c r="D106"/>
  <c r="B259"/>
  <c r="A261"/>
  <c r="B261" s="1"/>
  <c r="A18"/>
  <c r="A158"/>
  <c r="A64"/>
  <c r="C64" s="1"/>
  <c r="A82"/>
  <c r="D82" s="1"/>
  <c r="A205"/>
  <c r="A266"/>
  <c r="B266" s="1"/>
  <c r="A20"/>
  <c r="B20" s="1"/>
  <c r="A183"/>
  <c r="A150"/>
  <c r="A55"/>
  <c r="A72"/>
  <c r="D72" s="1"/>
  <c r="A54"/>
  <c r="C54" s="1"/>
  <c r="A197"/>
  <c r="A117"/>
  <c r="A53"/>
  <c r="B53" s="1"/>
  <c r="A135"/>
  <c r="A157"/>
  <c r="A268"/>
  <c r="A152"/>
  <c r="D152" s="1"/>
  <c r="A162"/>
  <c r="C162" s="1"/>
  <c r="A240"/>
  <c r="A192"/>
  <c r="A258"/>
  <c r="B258" s="1"/>
  <c r="D171"/>
  <c r="C86"/>
  <c r="D4"/>
  <c r="C106"/>
  <c r="B73"/>
  <c r="A113"/>
  <c r="A84"/>
  <c r="A267"/>
  <c r="B267" s="1"/>
  <c r="A75"/>
  <c r="B75" s="1"/>
  <c r="A44"/>
  <c r="A225"/>
  <c r="A15"/>
  <c r="D15" s="1"/>
  <c r="A30"/>
  <c r="A207"/>
  <c r="A238"/>
  <c r="B238" s="1"/>
  <c r="A63"/>
  <c r="C63" s="1"/>
  <c r="A42"/>
  <c r="B42" s="1"/>
  <c r="A50"/>
  <c r="D50" s="1"/>
  <c r="A153"/>
  <c r="A178"/>
  <c r="D178" s="1"/>
  <c r="A3"/>
  <c r="D3" s="1"/>
  <c r="A98"/>
  <c r="A220"/>
  <c r="A137"/>
  <c r="B137" s="1"/>
  <c r="A164"/>
  <c r="C164" s="1"/>
  <c r="A269"/>
  <c r="C269" s="1"/>
  <c r="A109"/>
  <c r="A146"/>
  <c r="C146" s="1"/>
  <c r="A193" i="8"/>
  <c r="A110"/>
  <c r="X165"/>
  <c r="A112"/>
  <c r="F34"/>
  <c r="A34" i="29" s="1"/>
  <c r="B203" i="27"/>
  <c r="A203" s="1"/>
  <c r="B191"/>
  <c r="A191" s="1"/>
  <c r="B283" i="25"/>
  <c r="A283" s="1"/>
  <c r="G283" s="1"/>
  <c r="B20" i="29"/>
  <c r="A20" s="1"/>
  <c r="A3" i="13"/>
  <c r="B162" i="25"/>
  <c r="A162" s="1"/>
  <c r="G162" s="1"/>
  <c r="X153" i="8"/>
  <c r="B247" i="29"/>
  <c r="A247" s="1"/>
  <c r="G247" s="1"/>
  <c r="X280" i="8"/>
  <c r="B226" i="27"/>
  <c r="A226" s="1"/>
  <c r="B11"/>
  <c r="A11" s="1"/>
  <c r="B72" i="29"/>
  <c r="A72" s="1"/>
  <c r="G72" s="1"/>
  <c r="B145"/>
  <c r="A145" s="1"/>
  <c r="G145" s="1"/>
  <c r="B119" i="27"/>
  <c r="A119" s="1"/>
  <c r="A177" i="8"/>
  <c r="X244"/>
  <c r="A261"/>
  <c r="B78" i="27"/>
  <c r="A78" s="1"/>
  <c r="A94" i="8"/>
  <c r="A79"/>
  <c r="B33" i="25"/>
  <c r="A33" s="1"/>
  <c r="G33" s="1"/>
  <c r="B180" i="27"/>
  <c r="A180" s="1"/>
  <c r="X151" i="8"/>
  <c r="B260" i="27"/>
  <c r="A260" s="1"/>
  <c r="X116" i="8"/>
  <c r="X71"/>
  <c r="X37"/>
  <c r="A102"/>
  <c r="X228"/>
  <c r="A64"/>
  <c r="B44" i="25"/>
  <c r="X161" i="8"/>
  <c r="B135" i="27"/>
  <c r="A135" s="1"/>
  <c r="A84" i="8"/>
  <c r="X184"/>
  <c r="F94"/>
  <c r="A101"/>
  <c r="A205"/>
  <c r="A178"/>
  <c r="A218"/>
  <c r="B229" i="29"/>
  <c r="A229" s="1"/>
  <c r="G229" s="1"/>
  <c r="X138" i="8"/>
  <c r="X143"/>
  <c r="B69" i="29"/>
  <c r="A69" s="1"/>
  <c r="G69" s="1"/>
  <c r="F84" i="8"/>
  <c r="B151" i="19"/>
  <c r="A151" s="1"/>
  <c r="G151" s="1"/>
  <c r="F98" i="8"/>
  <c r="X15"/>
  <c r="B145" i="27"/>
  <c r="A145" s="1"/>
  <c r="B273"/>
  <c r="A273" s="1"/>
  <c r="F92" i="8"/>
  <c r="X172"/>
  <c r="F48"/>
  <c r="A48" i="29" s="1"/>
  <c r="B144" i="25"/>
  <c r="B83" i="29"/>
  <c r="A83" s="1"/>
  <c r="G83" s="1"/>
  <c r="X81" i="8"/>
  <c r="B115" i="27"/>
  <c r="A115" s="1"/>
  <c r="N129" i="8"/>
  <c r="X179"/>
  <c r="B128" i="25"/>
  <c r="A128" s="1"/>
  <c r="G128" s="1"/>
  <c r="B243" i="27"/>
  <c r="A243" s="1"/>
  <c r="A210" i="8"/>
  <c r="A55"/>
  <c r="N95"/>
  <c r="B254" i="25"/>
  <c r="A254" s="1"/>
  <c r="G254" s="1"/>
  <c r="A145" i="8"/>
  <c r="C240" i="30"/>
  <c r="B42" i="27"/>
  <c r="A42" s="1"/>
  <c r="N271" i="8"/>
  <c r="X234"/>
  <c r="B177" i="27"/>
  <c r="A177" s="1"/>
  <c r="A181" i="8"/>
  <c r="A157"/>
  <c r="A201"/>
  <c r="A241"/>
  <c r="C251" i="26"/>
  <c r="X69" i="8"/>
  <c r="A25"/>
  <c r="A265"/>
  <c r="C251" i="30"/>
  <c r="C236"/>
  <c r="A275" i="25"/>
  <c r="G275" s="1"/>
  <c r="B56"/>
  <c r="A56" s="1"/>
  <c r="G56" s="1"/>
  <c r="X274" i="8"/>
  <c r="B224" i="27"/>
  <c r="A224" s="1"/>
  <c r="X19" i="8"/>
  <c r="B99" i="27"/>
  <c r="A99" s="1"/>
  <c r="A127" i="8"/>
  <c r="A272"/>
  <c r="B202" i="25"/>
  <c r="A202" i="8"/>
  <c r="B116" i="25"/>
  <c r="A116" i="8"/>
  <c r="X35"/>
  <c r="F46"/>
  <c r="A46" i="29" s="1"/>
  <c r="F107" i="8"/>
  <c r="B147" i="27"/>
  <c r="A147" s="1"/>
  <c r="B18"/>
  <c r="A18" s="1"/>
  <c r="B178"/>
  <c r="A178" s="1"/>
  <c r="B82" i="29"/>
  <c r="A82" s="1"/>
  <c r="G82" s="1"/>
  <c r="X275" i="8"/>
  <c r="X67"/>
  <c r="B141" i="27"/>
  <c r="A141" s="1"/>
  <c r="F35" i="8"/>
  <c r="A35" i="29" s="1"/>
  <c r="A170" i="8"/>
  <c r="D269" i="16"/>
  <c r="B50"/>
  <c r="C238"/>
  <c r="D176"/>
  <c r="C113"/>
  <c r="B268"/>
  <c r="C149"/>
  <c r="B171"/>
  <c r="D86"/>
  <c r="B269"/>
  <c r="D148"/>
  <c r="B148"/>
  <c r="A262"/>
  <c r="A166"/>
  <c r="D166" s="1"/>
  <c r="A281"/>
  <c r="B281" s="1"/>
  <c r="A204"/>
  <c r="B204" s="1"/>
  <c r="A182"/>
  <c r="A104"/>
  <c r="D104" s="1"/>
  <c r="A65"/>
  <c r="A279"/>
  <c r="B279" s="1"/>
  <c r="A198"/>
  <c r="A227"/>
  <c r="C227" s="1"/>
  <c r="A254"/>
  <c r="A199"/>
  <c r="C199" s="1"/>
  <c r="A144"/>
  <c r="A132"/>
  <c r="B132" s="1"/>
  <c r="A121"/>
  <c r="A252"/>
  <c r="A243"/>
  <c r="A209"/>
  <c r="A195"/>
  <c r="A130"/>
  <c r="A119"/>
  <c r="A62"/>
  <c r="D62" s="1"/>
  <c r="A66"/>
  <c r="A201"/>
  <c r="C201" s="1"/>
  <c r="A234"/>
  <c r="A128"/>
  <c r="C128" s="1"/>
  <c r="A248"/>
  <c r="D248" s="1"/>
  <c r="A211"/>
  <c r="B211" s="1"/>
  <c r="A185"/>
  <c r="A141"/>
  <c r="A9"/>
  <c r="C9" s="1"/>
  <c r="A36"/>
  <c r="B36" s="1"/>
  <c r="A70"/>
  <c r="A10"/>
  <c r="D10" s="1"/>
  <c r="A40"/>
  <c r="D40" s="1"/>
  <c r="A79"/>
  <c r="B79" s="1"/>
  <c r="A47"/>
  <c r="A27"/>
  <c r="C27" s="1"/>
  <c r="A270"/>
  <c r="C270" s="1"/>
  <c r="A186"/>
  <c r="A244"/>
  <c r="A159"/>
  <c r="C159" s="1"/>
  <c r="A118"/>
  <c r="C118" s="1"/>
  <c r="A22"/>
  <c r="B22" s="1"/>
  <c r="A45"/>
  <c r="A16"/>
  <c r="C16" s="1"/>
  <c r="A282"/>
  <c r="D282" s="1"/>
  <c r="A257"/>
  <c r="A112"/>
  <c r="A251"/>
  <c r="B251" s="1"/>
  <c r="A193"/>
  <c r="B193" s="1"/>
  <c r="A131"/>
  <c r="D131" s="1"/>
  <c r="A57"/>
  <c r="A38"/>
  <c r="D38" s="1"/>
  <c r="A43"/>
  <c r="C43" s="1"/>
  <c r="A68"/>
  <c r="C68" s="1"/>
  <c r="A173"/>
  <c r="A101"/>
  <c r="B101" s="1"/>
  <c r="A249"/>
  <c r="A26"/>
  <c r="B26" s="1"/>
  <c r="A76"/>
  <c r="A216"/>
  <c r="D216" s="1"/>
  <c r="A170"/>
  <c r="C170" s="1"/>
  <c r="A277"/>
  <c r="B277" s="1"/>
  <c r="A286"/>
  <c r="A253"/>
  <c r="C253" s="1"/>
  <c r="A156"/>
  <c r="C156" s="1"/>
  <c r="A174"/>
  <c r="B174" s="1"/>
  <c r="A140"/>
  <c r="A272"/>
  <c r="D272" s="1"/>
  <c r="A263"/>
  <c r="C263" s="1"/>
  <c r="A224"/>
  <c r="C224" s="1"/>
  <c r="A218"/>
  <c r="A237"/>
  <c r="A214"/>
  <c r="A190"/>
  <c r="C190" s="1"/>
  <c r="A116"/>
  <c r="A105"/>
  <c r="C105" s="1"/>
  <c r="A233"/>
  <c r="A215"/>
  <c r="A165"/>
  <c r="A187"/>
  <c r="A114"/>
  <c r="B114" s="1"/>
  <c r="A103"/>
  <c r="A92"/>
  <c r="A52"/>
  <c r="C52" s="1"/>
  <c r="A154"/>
  <c r="D154" s="1"/>
  <c r="A160"/>
  <c r="B160" s="1"/>
  <c r="A97"/>
  <c r="A271"/>
  <c r="B271" s="1"/>
  <c r="A163"/>
  <c r="B163" s="1"/>
  <c r="A175"/>
  <c r="A123"/>
  <c r="A60"/>
  <c r="C60" s="1"/>
  <c r="A69"/>
  <c r="C69" s="1"/>
  <c r="A6"/>
  <c r="C6" s="1"/>
  <c r="A88"/>
  <c r="A24"/>
  <c r="C24" s="1"/>
  <c r="A71"/>
  <c r="D71" s="1"/>
  <c r="A39"/>
  <c r="C39" s="1"/>
  <c r="A19"/>
  <c r="A221"/>
  <c r="A124"/>
  <c r="A255"/>
  <c r="C255" s="1"/>
  <c r="A145"/>
  <c r="A139"/>
  <c r="D139" s="1"/>
  <c r="A89"/>
  <c r="C89" s="1"/>
  <c r="A78"/>
  <c r="B78" s="1"/>
  <c r="A67"/>
  <c r="A285"/>
  <c r="B285" s="1"/>
  <c r="A210"/>
  <c r="B210" s="1"/>
  <c r="A129"/>
  <c r="A228"/>
  <c r="A181"/>
  <c r="D181" s="1"/>
  <c r="A107"/>
  <c r="D107" s="1"/>
  <c r="A34"/>
  <c r="C34" s="1"/>
  <c r="A96"/>
  <c r="A23"/>
  <c r="C23" s="1"/>
  <c r="A28"/>
  <c r="C28" s="1"/>
  <c r="A147"/>
  <c r="C147" s="1"/>
  <c r="A168"/>
  <c r="A274"/>
  <c r="A5"/>
  <c r="C5" s="1"/>
  <c r="A102"/>
  <c r="D102" s="1"/>
  <c r="A283"/>
  <c r="A208"/>
  <c r="C259"/>
  <c r="D238"/>
  <c r="C176"/>
  <c r="D149"/>
  <c r="C266"/>
  <c r="D266"/>
  <c r="B4"/>
  <c r="D205"/>
  <c r="D8"/>
  <c r="C158"/>
  <c r="B157"/>
  <c r="C50"/>
  <c r="C152"/>
  <c r="A246"/>
  <c r="A177"/>
  <c r="B177" s="1"/>
  <c r="A7"/>
  <c r="C7" s="1"/>
  <c r="A213"/>
  <c r="B213" s="1"/>
  <c r="A59"/>
  <c r="B59" s="1"/>
  <c r="A93"/>
  <c r="B93" s="1"/>
  <c r="A138"/>
  <c r="A276"/>
  <c r="A212"/>
  <c r="C212" s="1"/>
  <c r="A90"/>
  <c r="B90" s="1"/>
  <c r="A111"/>
  <c r="A200"/>
  <c r="A226"/>
  <c r="A31"/>
  <c r="B31" s="1"/>
  <c r="A95"/>
  <c r="D95" s="1"/>
  <c r="A74"/>
  <c r="D74" s="1"/>
  <c r="A41"/>
  <c r="A134"/>
  <c r="C134" s="1"/>
  <c r="A239"/>
  <c r="B239" s="1"/>
  <c r="A196"/>
  <c r="C196" s="1"/>
  <c r="A85"/>
  <c r="A33"/>
  <c r="A179"/>
  <c r="A236"/>
  <c r="A284"/>
  <c r="A180"/>
  <c r="A273"/>
  <c r="A13"/>
  <c r="A256"/>
  <c r="B256" s="1"/>
  <c r="A136"/>
  <c r="B136" s="1"/>
  <c r="A203"/>
  <c r="C203" s="1"/>
  <c r="A241"/>
  <c r="B241" s="1"/>
  <c r="C96"/>
  <c r="D96"/>
  <c r="B96"/>
  <c r="B34"/>
  <c r="D67"/>
  <c r="C67"/>
  <c r="B67"/>
  <c r="D78"/>
  <c r="B89"/>
  <c r="B19"/>
  <c r="D19"/>
  <c r="C19"/>
  <c r="B24"/>
  <c r="D88"/>
  <c r="B88"/>
  <c r="C88"/>
  <c r="D6"/>
  <c r="B123"/>
  <c r="C123"/>
  <c r="D123"/>
  <c r="C97"/>
  <c r="B97"/>
  <c r="D97"/>
  <c r="B190"/>
  <c r="B218"/>
  <c r="C218"/>
  <c r="D224"/>
  <c r="B272"/>
  <c r="C140"/>
  <c r="D140"/>
  <c r="B140"/>
  <c r="D286"/>
  <c r="C286"/>
  <c r="B286"/>
  <c r="C277"/>
  <c r="B92"/>
  <c r="C168"/>
  <c r="C129"/>
  <c r="D228"/>
  <c r="D218"/>
  <c r="B116"/>
  <c r="C216"/>
  <c r="B216"/>
  <c r="B173"/>
  <c r="C173"/>
  <c r="D173"/>
  <c r="B68"/>
  <c r="C57"/>
  <c r="D57"/>
  <c r="B57"/>
  <c r="C112"/>
  <c r="D112"/>
  <c r="B112"/>
  <c r="B16"/>
  <c r="C45"/>
  <c r="B45"/>
  <c r="D45"/>
  <c r="B159"/>
  <c r="B47"/>
  <c r="D47"/>
  <c r="C47"/>
  <c r="B10"/>
  <c r="D70"/>
  <c r="C70"/>
  <c r="B70"/>
  <c r="C36"/>
  <c r="D9"/>
  <c r="C185"/>
  <c r="B185"/>
  <c r="D185"/>
  <c r="C248"/>
  <c r="B234"/>
  <c r="C234"/>
  <c r="D234"/>
  <c r="B227"/>
  <c r="B198"/>
  <c r="D198"/>
  <c r="C198"/>
  <c r="B104"/>
  <c r="C104"/>
  <c r="D182"/>
  <c r="C182"/>
  <c r="B182"/>
  <c r="B166"/>
  <c r="C166"/>
  <c r="B262"/>
  <c r="C262"/>
  <c r="D262"/>
  <c r="D261"/>
  <c r="D151"/>
  <c r="C151"/>
  <c r="B151"/>
  <c r="C18"/>
  <c r="D18"/>
  <c r="B18"/>
  <c r="B83"/>
  <c r="C83"/>
  <c r="D83"/>
  <c r="B229"/>
  <c r="C229"/>
  <c r="D229"/>
  <c r="C143"/>
  <c r="B143"/>
  <c r="D143"/>
  <c r="C155"/>
  <c r="B155"/>
  <c r="D155"/>
  <c r="C225"/>
  <c r="B225"/>
  <c r="D225"/>
  <c r="D80"/>
  <c r="B80"/>
  <c r="C80"/>
  <c r="D2"/>
  <c r="C169"/>
  <c r="D169"/>
  <c r="B169"/>
  <c r="D207"/>
  <c r="C207"/>
  <c r="B207"/>
  <c r="D150"/>
  <c r="C150"/>
  <c r="B150"/>
  <c r="B17"/>
  <c r="C17"/>
  <c r="D17"/>
  <c r="C55"/>
  <c r="B55"/>
  <c r="D55"/>
  <c r="C87"/>
  <c r="B87"/>
  <c r="D87"/>
  <c r="B56"/>
  <c r="C42"/>
  <c r="B46"/>
  <c r="C110"/>
  <c r="B110"/>
  <c r="D110"/>
  <c r="D197"/>
  <c r="B197"/>
  <c r="C197"/>
  <c r="B232"/>
  <c r="C232"/>
  <c r="D280"/>
  <c r="B280"/>
  <c r="C280"/>
  <c r="B178"/>
  <c r="C265"/>
  <c r="B265"/>
  <c r="D265"/>
  <c r="B172"/>
  <c r="D172"/>
  <c r="C278"/>
  <c r="B278"/>
  <c r="B223"/>
  <c r="D223"/>
  <c r="C223"/>
  <c r="C240"/>
  <c r="B240"/>
  <c r="D240"/>
  <c r="C109"/>
  <c r="D109"/>
  <c r="B109"/>
  <c r="D120"/>
  <c r="C192"/>
  <c r="D192"/>
  <c r="B192"/>
  <c r="C222"/>
  <c r="D222"/>
  <c r="B222"/>
  <c r="D242"/>
  <c r="B242"/>
  <c r="C242"/>
  <c r="D230"/>
  <c r="C230"/>
  <c r="B230"/>
  <c r="C12"/>
  <c r="B221"/>
  <c r="D283"/>
  <c r="D215"/>
  <c r="C165"/>
  <c r="D217"/>
  <c r="D177"/>
  <c r="C177"/>
  <c r="B7"/>
  <c r="D7"/>
  <c r="D93"/>
  <c r="C93"/>
  <c r="C35"/>
  <c r="D90"/>
  <c r="C133"/>
  <c r="D133"/>
  <c r="B133"/>
  <c r="B11"/>
  <c r="D11"/>
  <c r="C11"/>
  <c r="D31"/>
  <c r="C31"/>
  <c r="B95"/>
  <c r="C72"/>
  <c r="D29"/>
  <c r="C29"/>
  <c r="B29"/>
  <c r="C99"/>
  <c r="D99"/>
  <c r="B99"/>
  <c r="D134"/>
  <c r="D117"/>
  <c r="C117"/>
  <c r="B117"/>
  <c r="B250"/>
  <c r="D250"/>
  <c r="C250"/>
  <c r="D100"/>
  <c r="C100"/>
  <c r="D247"/>
  <c r="B247"/>
  <c r="C247"/>
  <c r="C256"/>
  <c r="D125"/>
  <c r="C125"/>
  <c r="C136"/>
  <c r="D203"/>
  <c r="D258"/>
  <c r="J7" i="13"/>
  <c r="A206" i="16"/>
  <c r="A194"/>
  <c r="A264"/>
  <c r="A231"/>
  <c r="A191"/>
  <c r="A127"/>
  <c r="A21"/>
  <c r="A184"/>
  <c r="A188"/>
  <c r="A142"/>
  <c r="A202"/>
  <c r="A189"/>
  <c r="A115"/>
  <c r="A94"/>
  <c r="A58"/>
  <c r="A91"/>
  <c r="A25"/>
  <c r="A235"/>
  <c r="A108"/>
  <c r="A167"/>
  <c r="A126"/>
  <c r="A81"/>
  <c r="A77"/>
  <c r="A14"/>
  <c r="A48"/>
  <c r="A51"/>
  <c r="A219"/>
  <c r="A260"/>
  <c r="A161"/>
  <c r="A122"/>
  <c r="A49"/>
  <c r="A61"/>
  <c r="C83" i="28"/>
  <c r="B80" i="25"/>
  <c r="A80" s="1"/>
  <c r="G80" s="1"/>
  <c r="A80" i="8"/>
  <c r="C241" i="30"/>
  <c r="C239"/>
  <c r="C242"/>
  <c r="C249"/>
  <c r="C246"/>
  <c r="C237"/>
  <c r="C235"/>
  <c r="C247"/>
  <c r="C250"/>
  <c r="B280" i="29"/>
  <c r="A280" s="1"/>
  <c r="G280" s="1"/>
  <c r="F280" i="8"/>
  <c r="C152" i="18"/>
  <c r="C245" i="30"/>
  <c r="A244" i="8"/>
  <c r="X253"/>
  <c r="B253" i="27"/>
  <c r="A253" s="1"/>
  <c r="B218"/>
  <c r="A218" s="1"/>
  <c r="X218" i="8"/>
  <c r="B186" i="27"/>
  <c r="A186" s="1"/>
  <c r="X186" i="8"/>
  <c r="C2" i="18"/>
  <c r="C190"/>
  <c r="B29" i="19"/>
  <c r="A29" s="1"/>
  <c r="G29" s="1"/>
  <c r="N29" i="8"/>
  <c r="A21"/>
  <c r="B21" i="25"/>
  <c r="A246" i="8"/>
  <c r="B246" i="25"/>
  <c r="A246" s="1"/>
  <c r="G246" s="1"/>
  <c r="B150"/>
  <c r="A150" s="1"/>
  <c r="G150" s="1"/>
  <c r="B56" i="29"/>
  <c r="A56" s="1"/>
  <c r="G56" s="1"/>
  <c r="F56" i="8"/>
  <c r="B152" i="29"/>
  <c r="A152" s="1"/>
  <c r="G152" s="1"/>
  <c r="F152" i="8"/>
  <c r="B58" i="29"/>
  <c r="A58" s="1"/>
  <c r="G58" s="1"/>
  <c r="F58" i="8"/>
  <c r="B23" i="29"/>
  <c r="F23" i="8"/>
  <c r="F90"/>
  <c r="B90" i="29"/>
  <c r="A90" s="1"/>
  <c r="G90" s="1"/>
  <c r="B70"/>
  <c r="A70" s="1"/>
  <c r="G70" s="1"/>
  <c r="F70" i="8"/>
  <c r="B253" i="29"/>
  <c r="A253" s="1"/>
  <c r="G253" s="1"/>
  <c r="F253" i="8"/>
  <c r="A120"/>
  <c r="B120" i="25"/>
  <c r="A120" s="1"/>
  <c r="G120" s="1"/>
  <c r="B214"/>
  <c r="A214" s="1"/>
  <c r="G214" s="1"/>
  <c r="A214" i="8"/>
  <c r="B276" i="25"/>
  <c r="A276" i="8"/>
  <c r="A65"/>
  <c r="B65" i="25"/>
  <c r="A65" s="1"/>
  <c r="G65" s="1"/>
  <c r="B27"/>
  <c r="A27" i="8"/>
  <c r="A277"/>
  <c r="B277" i="25"/>
  <c r="A277" s="1"/>
  <c r="G277" s="1"/>
  <c r="B172"/>
  <c r="A172" s="1"/>
  <c r="G172" s="1"/>
  <c r="A2" i="8"/>
  <c r="A2" i="25" s="1"/>
  <c r="C244" i="30"/>
  <c r="X157" i="8"/>
  <c r="B157" i="27"/>
  <c r="A157" s="1"/>
  <c r="X285" i="8"/>
  <c r="B285" i="27"/>
  <c r="A285" s="1"/>
  <c r="B170"/>
  <c r="A170" s="1"/>
  <c r="X170" i="8"/>
  <c r="B10" i="27"/>
  <c r="A10" s="1"/>
  <c r="X10" i="8"/>
  <c r="B28" i="27"/>
  <c r="A28" s="1"/>
  <c r="X28" i="8"/>
  <c r="X239"/>
  <c r="B239" i="27"/>
  <c r="A239" s="1"/>
  <c r="X175" i="8"/>
  <c r="B175" i="27"/>
  <c r="A175" s="1"/>
  <c r="B159"/>
  <c r="A159" s="1"/>
  <c r="X159" i="8"/>
  <c r="B219" i="29"/>
  <c r="A219" s="1"/>
  <c r="G219" s="1"/>
  <c r="F219" i="8"/>
  <c r="C243" i="30"/>
  <c r="B164" i="27"/>
  <c r="A164" s="1"/>
  <c r="X276" i="8"/>
  <c r="X26"/>
  <c r="B193" i="27"/>
  <c r="A193" s="1"/>
  <c r="X140" i="8"/>
  <c r="X284"/>
  <c r="X156"/>
  <c r="A89"/>
  <c r="X127"/>
  <c r="B76" i="25"/>
  <c r="A76" s="1"/>
  <c r="G76" s="1"/>
  <c r="X92" i="8"/>
  <c r="X190"/>
  <c r="X223"/>
  <c r="X44"/>
  <c r="X126"/>
  <c r="F171"/>
  <c r="B117" i="25"/>
  <c r="A117" s="1"/>
  <c r="G117" s="1"/>
  <c r="X47" i="8"/>
  <c r="B254" i="27"/>
  <c r="A254" s="1"/>
  <c r="X202" i="8"/>
  <c r="A248"/>
  <c r="X174"/>
  <c r="B57" i="25"/>
  <c r="A57" s="1"/>
  <c r="G57" s="1"/>
  <c r="N4" i="8"/>
  <c r="X220"/>
  <c r="X108"/>
  <c r="X256"/>
  <c r="B60" i="25"/>
  <c r="A60" s="1"/>
  <c r="G60" s="1"/>
  <c r="B111" i="27"/>
  <c r="A111" s="1"/>
  <c r="X192" i="8"/>
  <c r="X49"/>
  <c r="X79"/>
  <c r="X146"/>
  <c r="X266"/>
  <c r="X74"/>
  <c r="X63"/>
  <c r="X95"/>
  <c r="X112"/>
  <c r="X271"/>
  <c r="B168" i="25"/>
  <c r="X77" i="8"/>
  <c r="X252"/>
  <c r="X113"/>
  <c r="F91"/>
  <c r="B80" i="27"/>
  <c r="A80" s="1"/>
  <c r="B281"/>
  <c r="A281" s="1"/>
  <c r="B207"/>
  <c r="A207" s="1"/>
  <c r="N39" i="8"/>
  <c r="X124"/>
  <c r="X268"/>
  <c r="B72" i="19"/>
  <c r="A72" s="1"/>
  <c r="G72" s="1"/>
  <c r="B75"/>
  <c r="A67" i="8"/>
  <c r="A22"/>
  <c r="A22" i="25" s="1"/>
  <c r="G22" s="1"/>
  <c r="N258" i="8"/>
  <c r="X12"/>
  <c r="B222" i="25"/>
  <c r="A222" s="1"/>
  <c r="G222" s="1"/>
  <c r="A224" i="8"/>
  <c r="B158" i="25"/>
  <c r="A158" s="1"/>
  <c r="G158" s="1"/>
  <c r="X93" i="8"/>
  <c r="X60"/>
  <c r="X221"/>
  <c r="N5"/>
  <c r="X204"/>
  <c r="X188"/>
  <c r="B83" i="19"/>
  <c r="N50" i="8"/>
  <c r="B29" i="25"/>
  <c r="A29" s="1"/>
  <c r="G29" s="1"/>
  <c r="A133" i="8"/>
  <c r="A9"/>
  <c r="A9" i="25" s="1"/>
  <c r="G9" s="1"/>
  <c r="B53"/>
  <c r="A53" s="1"/>
  <c r="G53" s="1"/>
  <c r="A195" i="8"/>
  <c r="A68"/>
  <c r="B52" i="25"/>
  <c r="B180" i="19"/>
  <c r="A180" s="1"/>
  <c r="G180" s="1"/>
  <c r="A130" i="8"/>
  <c r="X255"/>
  <c r="A281"/>
  <c r="X236"/>
  <c r="B264" i="19"/>
  <c r="X106" i="8"/>
  <c r="X142"/>
  <c r="X62"/>
  <c r="B20" i="19"/>
  <c r="A20" s="1"/>
  <c r="G20" s="1"/>
  <c r="N16" i="8"/>
  <c r="N77"/>
  <c r="N28"/>
  <c r="B221" i="19"/>
  <c r="N158" i="8"/>
  <c r="N62"/>
  <c r="X208"/>
  <c r="B15" i="19"/>
  <c r="B35" i="25"/>
  <c r="C67" i="18"/>
  <c r="X194" i="8"/>
  <c r="A88"/>
  <c r="B34" i="25"/>
  <c r="A34" s="1"/>
  <c r="G34" s="1"/>
  <c r="C123" i="18"/>
  <c r="A12" i="8"/>
  <c r="A12" i="25" s="1"/>
  <c r="G12" s="1"/>
  <c r="X45" i="8"/>
  <c r="B66" i="27"/>
  <c r="A66" s="1"/>
  <c r="B171"/>
  <c r="A171" s="1"/>
  <c r="X176" i="8"/>
  <c r="B86" i="29"/>
  <c r="A86" s="1"/>
  <c r="G86" s="1"/>
  <c r="X152" i="8"/>
  <c r="A104"/>
  <c r="F59"/>
  <c r="X185"/>
  <c r="A228"/>
  <c r="X57"/>
  <c r="F255"/>
  <c r="X40"/>
  <c r="B235" i="27"/>
  <c r="A235" s="1"/>
  <c r="X34" i="8"/>
  <c r="B205" i="27"/>
  <c r="A205" s="1"/>
  <c r="X50" i="8"/>
  <c r="B285" i="25"/>
  <c r="A285" s="1"/>
  <c r="G285" s="1"/>
  <c r="B65" i="19"/>
  <c r="A65" s="1"/>
  <c r="G65" s="1"/>
  <c r="A75" i="8"/>
  <c r="A37"/>
  <c r="A134"/>
  <c r="X46"/>
  <c r="X217"/>
  <c r="N38"/>
  <c r="N87"/>
  <c r="B8" i="27"/>
  <c r="A8" s="1"/>
  <c r="X272" i="8"/>
  <c r="B54" i="19"/>
  <c r="A54" s="1"/>
  <c r="G54" s="1"/>
  <c r="A59" i="8"/>
  <c r="B136" i="25"/>
  <c r="C92" i="18"/>
  <c r="X169" i="8"/>
  <c r="X242"/>
  <c r="X160"/>
  <c r="X195"/>
  <c r="X269"/>
  <c r="B48" i="27"/>
  <c r="A48" s="1"/>
  <c r="X128" i="8"/>
  <c r="X210"/>
  <c r="F241"/>
  <c r="A183"/>
  <c r="B155" i="27"/>
  <c r="A155" s="1"/>
  <c r="X238" i="8"/>
  <c r="B223" i="25"/>
  <c r="A223" s="1"/>
  <c r="G223" s="1"/>
  <c r="X121" i="8"/>
  <c r="B167" i="25"/>
  <c r="A167" s="1"/>
  <c r="G167" s="1"/>
  <c r="X105" i="8"/>
  <c r="B164" i="25"/>
  <c r="A164" s="1"/>
  <c r="G164" s="1"/>
  <c r="B153" i="29"/>
  <c r="A153" s="1"/>
  <c r="G153" s="1"/>
  <c r="F153" i="8"/>
  <c r="B243" i="29"/>
  <c r="A243" s="1"/>
  <c r="G243" s="1"/>
  <c r="F243" i="8"/>
  <c r="B177" i="29"/>
  <c r="A177" s="1"/>
  <c r="G177" s="1"/>
  <c r="F177" i="8"/>
  <c r="B154" i="29"/>
  <c r="A154" s="1"/>
  <c r="G154" s="1"/>
  <c r="F154" i="8"/>
  <c r="C40" i="18"/>
  <c r="F45" i="8"/>
  <c r="A45" i="29" s="1"/>
  <c r="X39" i="8"/>
  <c r="X250"/>
  <c r="F207"/>
  <c r="F230"/>
  <c r="X52"/>
  <c r="B160" i="29"/>
  <c r="A160" s="1"/>
  <c r="G160" s="1"/>
  <c r="F160" i="8"/>
  <c r="B215" i="29"/>
  <c r="A215" s="1"/>
  <c r="G215" s="1"/>
  <c r="F215" i="8"/>
  <c r="B157" i="29"/>
  <c r="A157" s="1"/>
  <c r="G157" s="1"/>
  <c r="F157" i="8"/>
  <c r="B256" i="29"/>
  <c r="A256" s="1"/>
  <c r="G256" s="1"/>
  <c r="F256" i="8"/>
  <c r="B197" i="29"/>
  <c r="A197" s="1"/>
  <c r="G197" s="1"/>
  <c r="F197" i="8"/>
  <c r="B138" i="29"/>
  <c r="A138" s="1"/>
  <c r="G138" s="1"/>
  <c r="F138" i="8"/>
  <c r="B252" i="29"/>
  <c r="A252" s="1"/>
  <c r="G252" s="1"/>
  <c r="F252" i="8"/>
  <c r="B194" i="29"/>
  <c r="A194" s="1"/>
  <c r="G194" s="1"/>
  <c r="F194" i="8"/>
  <c r="B134" i="29"/>
  <c r="A134" s="1"/>
  <c r="G134" s="1"/>
  <c r="F134" i="8"/>
  <c r="B271" i="29"/>
  <c r="A271" s="1"/>
  <c r="G271" s="1"/>
  <c r="F271" i="8"/>
  <c r="B239" i="29"/>
  <c r="A239" s="1"/>
  <c r="G239" s="1"/>
  <c r="F239" i="8"/>
  <c r="B206" i="29"/>
  <c r="A206" s="1"/>
  <c r="G206" s="1"/>
  <c r="F206" i="8"/>
  <c r="B190" i="29"/>
  <c r="A190" s="1"/>
  <c r="G190" s="1"/>
  <c r="F190" i="8"/>
  <c r="B175" i="29"/>
  <c r="A175" s="1"/>
  <c r="G175" s="1"/>
  <c r="F175" i="8"/>
  <c r="B156" i="29"/>
  <c r="A156" s="1"/>
  <c r="G156" s="1"/>
  <c r="F156" i="8"/>
  <c r="B141" i="29"/>
  <c r="A141" s="1"/>
  <c r="G141" s="1"/>
  <c r="F141" i="8"/>
  <c r="B126" i="29"/>
  <c r="A126" s="1"/>
  <c r="G126" s="1"/>
  <c r="F126" i="8"/>
  <c r="B111" i="29"/>
  <c r="A111" s="1"/>
  <c r="G111" s="1"/>
  <c r="F111" i="8"/>
  <c r="B36" i="29"/>
  <c r="F36" i="8"/>
  <c r="B278" i="29"/>
  <c r="A278" s="1"/>
  <c r="G278" s="1"/>
  <c r="F278" i="8"/>
  <c r="B246" i="29"/>
  <c r="A246" s="1"/>
  <c r="G246" s="1"/>
  <c r="F246" i="8"/>
  <c r="B231" i="29"/>
  <c r="A231" s="1"/>
  <c r="G231" s="1"/>
  <c r="F231" i="8"/>
  <c r="B217" i="29"/>
  <c r="A217" s="1"/>
  <c r="G217" s="1"/>
  <c r="F217" i="8"/>
  <c r="B202" i="29"/>
  <c r="A202" s="1"/>
  <c r="G202" s="1"/>
  <c r="F202" i="8"/>
  <c r="B189" i="29"/>
  <c r="A189" s="1"/>
  <c r="G189" s="1"/>
  <c r="F189" i="8"/>
  <c r="B174" i="29"/>
  <c r="A174" s="1"/>
  <c r="G174" s="1"/>
  <c r="F174" i="8"/>
  <c r="B159" i="29"/>
  <c r="A159" s="1"/>
  <c r="G159" s="1"/>
  <c r="F159" i="8"/>
  <c r="B140" i="29"/>
  <c r="A140" s="1"/>
  <c r="G140" s="1"/>
  <c r="F140" i="8"/>
  <c r="B125" i="29"/>
  <c r="A125" s="1"/>
  <c r="G125" s="1"/>
  <c r="F125" i="8"/>
  <c r="B110" i="29"/>
  <c r="A110" s="1"/>
  <c r="G110" s="1"/>
  <c r="F110" i="8"/>
  <c r="B80" i="29"/>
  <c r="A80" s="1"/>
  <c r="G80" s="1"/>
  <c r="F80" i="8"/>
  <c r="B13" i="29"/>
  <c r="A13" s="1"/>
  <c r="G13" s="1"/>
  <c r="F13" i="8"/>
  <c r="B273" i="29"/>
  <c r="A273" s="1"/>
  <c r="G273" s="1"/>
  <c r="F273" i="8"/>
  <c r="B257" i="29"/>
  <c r="A257" s="1"/>
  <c r="G257" s="1"/>
  <c r="F257" i="8"/>
  <c r="B220" i="29"/>
  <c r="A220" s="1"/>
  <c r="G220" s="1"/>
  <c r="F220" i="8"/>
  <c r="B198" i="29"/>
  <c r="A198" s="1"/>
  <c r="G198" s="1"/>
  <c r="F198" i="8"/>
  <c r="B180" i="29"/>
  <c r="A180" s="1"/>
  <c r="G180" s="1"/>
  <c r="F180" i="8"/>
  <c r="B165" i="29"/>
  <c r="A165" s="1"/>
  <c r="G165" s="1"/>
  <c r="F165" i="8"/>
  <c r="B150" i="29"/>
  <c r="A150" s="1"/>
  <c r="G150" s="1"/>
  <c r="F150" i="8"/>
  <c r="B135" i="29"/>
  <c r="A135" s="1"/>
  <c r="G135" s="1"/>
  <c r="F135" i="8"/>
  <c r="B116" i="29"/>
  <c r="A116" s="1"/>
  <c r="G116" s="1"/>
  <c r="F116" i="8"/>
  <c r="B9" i="29"/>
  <c r="F9" i="8"/>
  <c r="B130" i="29"/>
  <c r="A130" s="1"/>
  <c r="G130" s="1"/>
  <c r="F130" i="8"/>
  <c r="B211" i="29"/>
  <c r="A211" s="1"/>
  <c r="G211" s="1"/>
  <c r="F211" i="8"/>
  <c r="B259" i="29"/>
  <c r="A259" s="1"/>
  <c r="G259" s="1"/>
  <c r="F259" i="8"/>
  <c r="B210" i="29"/>
  <c r="A210" s="1"/>
  <c r="G210" s="1"/>
  <c r="F210" i="8"/>
  <c r="B178" i="29"/>
  <c r="A178" s="1"/>
  <c r="G178" s="1"/>
  <c r="F178" i="8"/>
  <c r="B144" i="29"/>
  <c r="A144" s="1"/>
  <c r="G144" s="1"/>
  <c r="F144" i="8"/>
  <c r="B114" i="29"/>
  <c r="A114" s="1"/>
  <c r="G114" s="1"/>
  <c r="F114" i="8"/>
  <c r="B266" i="29"/>
  <c r="A266" s="1"/>
  <c r="G266" s="1"/>
  <c r="F266" i="8"/>
  <c r="B235" i="29"/>
  <c r="A235" s="1"/>
  <c r="G235" s="1"/>
  <c r="F235" i="8"/>
  <c r="B221" i="29"/>
  <c r="A221" s="1"/>
  <c r="G221" s="1"/>
  <c r="F221" i="8"/>
  <c r="B192" i="29"/>
  <c r="A192" s="1"/>
  <c r="G192" s="1"/>
  <c r="F192" i="8"/>
  <c r="B147" i="29"/>
  <c r="A147" s="1"/>
  <c r="G147" s="1"/>
  <c r="F147" i="8"/>
  <c r="B113" i="29"/>
  <c r="A113" s="1"/>
  <c r="G113" s="1"/>
  <c r="F113" i="8"/>
  <c r="B277" i="29"/>
  <c r="A277" s="1"/>
  <c r="G277" s="1"/>
  <c r="F277" i="8"/>
  <c r="B245" i="29"/>
  <c r="A245" s="1"/>
  <c r="G245" s="1"/>
  <c r="F245" i="8"/>
  <c r="B208" i="29"/>
  <c r="A208" s="1"/>
  <c r="G208" s="1"/>
  <c r="F208" i="8"/>
  <c r="B169" i="29"/>
  <c r="A169" s="1"/>
  <c r="G169" s="1"/>
  <c r="F169" i="8"/>
  <c r="B120" i="29"/>
  <c r="A120" s="1"/>
  <c r="G120" s="1"/>
  <c r="F120" i="8"/>
  <c r="B44" i="19"/>
  <c r="A44" s="1"/>
  <c r="G44" s="1"/>
  <c r="A200" i="8"/>
  <c r="C101" i="18"/>
  <c r="C235"/>
  <c r="C217"/>
  <c r="A273" i="8"/>
  <c r="A61"/>
  <c r="F89"/>
  <c r="X20"/>
  <c r="B30" i="27"/>
  <c r="A30" s="1"/>
  <c r="B282"/>
  <c r="A282" s="1"/>
  <c r="A152" i="8"/>
  <c r="X55"/>
  <c r="X257"/>
  <c r="B93" i="25"/>
  <c r="A93" s="1"/>
  <c r="G93" s="1"/>
  <c r="A206" i="8"/>
  <c r="A227"/>
  <c r="F37"/>
  <c r="X87"/>
  <c r="B63" i="19"/>
  <c r="X240" i="8"/>
  <c r="X212"/>
  <c r="B3" i="27"/>
  <c r="A3" s="1"/>
  <c r="N52" i="8"/>
  <c r="N92"/>
  <c r="A282"/>
  <c r="C131" i="18"/>
  <c r="C46"/>
  <c r="C202"/>
  <c r="X32" i="8"/>
  <c r="B72" i="25"/>
  <c r="A72" s="1"/>
  <c r="G72" s="1"/>
  <c r="A216" i="8"/>
  <c r="A179"/>
  <c r="C218" i="18"/>
  <c r="C20"/>
  <c r="C205"/>
  <c r="A243" i="8"/>
  <c r="F96"/>
  <c r="F68"/>
  <c r="X231"/>
  <c r="X196"/>
  <c r="X279"/>
  <c r="A259"/>
  <c r="N136"/>
  <c r="B220" i="19"/>
  <c r="A220" s="1"/>
  <c r="G220" s="1"/>
  <c r="X89" i="8"/>
  <c r="X16"/>
  <c r="X131"/>
  <c r="B158" i="27"/>
  <c r="A158" s="1"/>
  <c r="A163" i="8"/>
  <c r="X167"/>
  <c r="B23" i="25"/>
  <c r="X215" i="8"/>
  <c r="X227"/>
  <c r="X249"/>
  <c r="B103" i="27"/>
  <c r="A103" s="1"/>
  <c r="X132" i="8"/>
  <c r="X144"/>
  <c r="B12" i="29"/>
  <c r="A12" s="1"/>
  <c r="F149" i="8"/>
  <c r="A180"/>
  <c r="X222"/>
  <c r="X163"/>
  <c r="X61"/>
  <c r="B282" i="29"/>
  <c r="A282" s="1"/>
  <c r="G282" s="1"/>
  <c r="X125" i="8"/>
  <c r="A138"/>
  <c r="X13"/>
  <c r="X51"/>
  <c r="X211"/>
  <c r="B263" i="27"/>
  <c r="A263" s="1"/>
  <c r="X122" i="8"/>
  <c r="X110"/>
  <c r="B85" i="29"/>
  <c r="A85" s="1"/>
  <c r="G85" s="1"/>
  <c r="F85" i="8"/>
  <c r="B248" i="29"/>
  <c r="A248" s="1"/>
  <c r="G248" s="1"/>
  <c r="F248" i="8"/>
  <c r="B233" i="29"/>
  <c r="A233" s="1"/>
  <c r="G233" s="1"/>
  <c r="F233" i="8"/>
  <c r="B260" i="29"/>
  <c r="A260" s="1"/>
  <c r="G260" s="1"/>
  <c r="F260" i="8"/>
  <c r="B201" i="29"/>
  <c r="A201" s="1"/>
  <c r="G201" s="1"/>
  <c r="F201" i="8"/>
  <c r="B142" i="29"/>
  <c r="A142" s="1"/>
  <c r="G142" s="1"/>
  <c r="F142" i="8"/>
  <c r="B240" i="29"/>
  <c r="A240" s="1"/>
  <c r="G240" s="1"/>
  <c r="F240" i="8"/>
  <c r="B183" i="29"/>
  <c r="A183" s="1"/>
  <c r="G183" s="1"/>
  <c r="F183" i="8"/>
  <c r="B123" i="29"/>
  <c r="A123" s="1"/>
  <c r="G123" s="1"/>
  <c r="F123" i="8"/>
  <c r="B236" i="29"/>
  <c r="A236" s="1"/>
  <c r="G236" s="1"/>
  <c r="F236" i="8"/>
  <c r="B179" i="29"/>
  <c r="A179" s="1"/>
  <c r="G179" s="1"/>
  <c r="F179" i="8"/>
  <c r="B119" i="29"/>
  <c r="A119" s="1"/>
  <c r="G119" s="1"/>
  <c r="F119" i="8"/>
  <c r="B283" i="29"/>
  <c r="A283" s="1"/>
  <c r="G283" s="1"/>
  <c r="F283" i="8"/>
  <c r="B267" i="29"/>
  <c r="A267" s="1"/>
  <c r="G267" s="1"/>
  <c r="F267" i="8"/>
  <c r="B251" i="29"/>
  <c r="A251" s="1"/>
  <c r="G251" s="1"/>
  <c r="F251" i="8"/>
  <c r="B232" i="29"/>
  <c r="A232" s="1"/>
  <c r="G232" s="1"/>
  <c r="F232" i="8"/>
  <c r="B218" i="29"/>
  <c r="A218" s="1"/>
  <c r="G218" s="1"/>
  <c r="F218" i="8"/>
  <c r="B203" i="29"/>
  <c r="A203" s="1"/>
  <c r="G203" s="1"/>
  <c r="F203" i="8"/>
  <c r="B186" i="29"/>
  <c r="A186" s="1"/>
  <c r="G186" s="1"/>
  <c r="F186" i="8"/>
  <c r="B137" i="29"/>
  <c r="A137" s="1"/>
  <c r="G137" s="1"/>
  <c r="F137" i="8"/>
  <c r="B122" i="29"/>
  <c r="A122" s="1"/>
  <c r="G122" s="1"/>
  <c r="F122" i="8"/>
  <c r="B274" i="29"/>
  <c r="A274" s="1"/>
  <c r="G274" s="1"/>
  <c r="F274" i="8"/>
  <c r="B258" i="29"/>
  <c r="A258" s="1"/>
  <c r="G258" s="1"/>
  <c r="F258" i="8"/>
  <c r="B242" i="29"/>
  <c r="A242" s="1"/>
  <c r="G242" s="1"/>
  <c r="F242" i="8"/>
  <c r="B227" i="29"/>
  <c r="A227" s="1"/>
  <c r="G227" s="1"/>
  <c r="F227" i="8"/>
  <c r="B213" i="29"/>
  <c r="A213" s="1"/>
  <c r="G213" s="1"/>
  <c r="F213" i="8"/>
  <c r="B199" i="29"/>
  <c r="A199" s="1"/>
  <c r="G199" s="1"/>
  <c r="F199" i="8"/>
  <c r="B185" i="29"/>
  <c r="A185" s="1"/>
  <c r="G185" s="1"/>
  <c r="F185" i="8"/>
  <c r="B170" i="29"/>
  <c r="A170" s="1"/>
  <c r="G170" s="1"/>
  <c r="F170" i="8"/>
  <c r="B155" i="29"/>
  <c r="A155" s="1"/>
  <c r="G155" s="1"/>
  <c r="F155" i="8"/>
  <c r="B136" i="29"/>
  <c r="A136" s="1"/>
  <c r="G136" s="1"/>
  <c r="F136" i="8"/>
  <c r="B121" i="29"/>
  <c r="A121" s="1"/>
  <c r="G121" s="1"/>
  <c r="F121" i="8"/>
  <c r="B106" i="29"/>
  <c r="A106" s="1"/>
  <c r="G106" s="1"/>
  <c r="F106" i="8"/>
  <c r="B285" i="29"/>
  <c r="A285" s="1"/>
  <c r="G285" s="1"/>
  <c r="F285" i="8"/>
  <c r="B269" i="29"/>
  <c r="A269" s="1"/>
  <c r="G269" s="1"/>
  <c r="F269" i="8"/>
  <c r="B237" i="29"/>
  <c r="A237" s="1"/>
  <c r="G237" s="1"/>
  <c r="F237" i="8"/>
  <c r="B216" i="29"/>
  <c r="A216" s="1"/>
  <c r="G216" s="1"/>
  <c r="F216" i="8"/>
  <c r="B195" i="29"/>
  <c r="A195" s="1"/>
  <c r="G195" s="1"/>
  <c r="F195" i="8"/>
  <c r="B176" i="29"/>
  <c r="A176" s="1"/>
  <c r="G176" s="1"/>
  <c r="F176" i="8"/>
  <c r="B161" i="29"/>
  <c r="A161" s="1"/>
  <c r="G161" s="1"/>
  <c r="F161" i="8"/>
  <c r="B146" i="29"/>
  <c r="A146" s="1"/>
  <c r="G146" s="1"/>
  <c r="F146" i="8"/>
  <c r="B131" i="29"/>
  <c r="A131" s="1"/>
  <c r="G131" s="1"/>
  <c r="F131" i="8"/>
  <c r="B112" i="29"/>
  <c r="A112" s="1"/>
  <c r="G112" s="1"/>
  <c r="F112" i="8"/>
  <c r="B97" i="29"/>
  <c r="A97" s="1"/>
  <c r="G97" s="1"/>
  <c r="F97" i="8"/>
  <c r="B57" i="29"/>
  <c r="A57" s="1"/>
  <c r="G57" s="1"/>
  <c r="F57" i="8"/>
  <c r="B25" i="29"/>
  <c r="A25" s="1"/>
  <c r="G25" s="1"/>
  <c r="F25" i="8"/>
  <c r="B204" i="29"/>
  <c r="A204" s="1"/>
  <c r="G204" s="1"/>
  <c r="F204" i="8"/>
  <c r="B172" i="29"/>
  <c r="A172" s="1"/>
  <c r="G172" s="1"/>
  <c r="F172" i="8"/>
  <c r="B272" i="29"/>
  <c r="A272" s="1"/>
  <c r="G272" s="1"/>
  <c r="F272" i="8"/>
  <c r="B268" i="29"/>
  <c r="A268" s="1"/>
  <c r="G268" s="1"/>
  <c r="F268" i="8"/>
  <c r="B275" i="29"/>
  <c r="A275" s="1"/>
  <c r="G275" s="1"/>
  <c r="F275" i="8"/>
  <c r="B225" i="29"/>
  <c r="A225" s="1"/>
  <c r="G225" s="1"/>
  <c r="F225" i="8"/>
  <c r="B193" i="29"/>
  <c r="A193" s="1"/>
  <c r="G193" s="1"/>
  <c r="F193" i="8"/>
  <c r="B163" i="29"/>
  <c r="A163" s="1"/>
  <c r="G163" s="1"/>
  <c r="F163" i="8"/>
  <c r="B129" i="29"/>
  <c r="A129" s="1"/>
  <c r="G129" s="1"/>
  <c r="F129" i="8"/>
  <c r="B250" i="29"/>
  <c r="A250" s="1"/>
  <c r="G250" s="1"/>
  <c r="F250" i="8"/>
  <c r="B205" i="29"/>
  <c r="A205" s="1"/>
  <c r="G205" s="1"/>
  <c r="F205" i="8"/>
  <c r="B162" i="29"/>
  <c r="A162" s="1"/>
  <c r="G162" s="1"/>
  <c r="F162" i="8"/>
  <c r="B128" i="29"/>
  <c r="A128" s="1"/>
  <c r="G128" s="1"/>
  <c r="F128" i="8"/>
  <c r="B261" i="29"/>
  <c r="A261" s="1"/>
  <c r="G261" s="1"/>
  <c r="F261" i="8"/>
  <c r="B184" i="29"/>
  <c r="A184" s="1"/>
  <c r="G184" s="1"/>
  <c r="F184" i="8"/>
  <c r="B139" i="29"/>
  <c r="A139" s="1"/>
  <c r="G139" s="1"/>
  <c r="F139" i="8"/>
  <c r="B105" i="29"/>
  <c r="A105" s="1"/>
  <c r="G105" s="1"/>
  <c r="F105" i="8"/>
  <c r="B68" i="19"/>
  <c r="C150" i="18"/>
  <c r="C61"/>
  <c r="C54"/>
  <c r="A45" i="8"/>
  <c r="A45" i="25" s="1"/>
  <c r="G45" s="1"/>
  <c r="X199" i="8"/>
  <c r="X100"/>
  <c r="A77"/>
  <c r="A286"/>
  <c r="F99"/>
  <c r="N2"/>
  <c r="A2" i="19" s="1"/>
  <c r="A36" i="18" s="1"/>
  <c r="N78" i="8"/>
  <c r="B71" i="19"/>
  <c r="A71" s="1"/>
  <c r="G71" s="1"/>
  <c r="C246" i="18"/>
  <c r="C130"/>
  <c r="C212"/>
  <c r="C187"/>
  <c r="C141"/>
  <c r="C151"/>
  <c r="N111" i="8"/>
  <c r="B92" i="25"/>
  <c r="A92" s="1"/>
  <c r="G92" s="1"/>
  <c r="A268" i="8"/>
  <c r="B231" i="19"/>
  <c r="A231" s="1"/>
  <c r="G231" s="1"/>
  <c r="X96" i="8"/>
  <c r="B26" i="19"/>
  <c r="A26" s="1"/>
  <c r="G26" s="1"/>
  <c r="X259" i="8"/>
  <c r="X247"/>
  <c r="X129"/>
  <c r="B270" i="25"/>
  <c r="X97" i="8"/>
  <c r="X114"/>
  <c r="B100" i="29"/>
  <c r="A100" s="1"/>
  <c r="G100" s="1"/>
  <c r="F100" i="8"/>
  <c r="B264" i="29"/>
  <c r="A264" s="1"/>
  <c r="G264" s="1"/>
  <c r="F264" i="8"/>
  <c r="B191" i="29"/>
  <c r="A191" s="1"/>
  <c r="G191" s="1"/>
  <c r="F191" i="8"/>
  <c r="B115" i="29"/>
  <c r="A115" s="1"/>
  <c r="G115" s="1"/>
  <c r="F115" i="8"/>
  <c r="B244" i="29"/>
  <c r="A244" s="1"/>
  <c r="G244" s="1"/>
  <c r="F244" i="8"/>
  <c r="B187" i="29"/>
  <c r="A187" s="1"/>
  <c r="G187" s="1"/>
  <c r="F187" i="8"/>
  <c r="B127" i="29"/>
  <c r="A127" s="1"/>
  <c r="G127" s="1"/>
  <c r="F127" i="8"/>
  <c r="B226" i="29"/>
  <c r="A226" s="1"/>
  <c r="G226" s="1"/>
  <c r="F226" i="8"/>
  <c r="B168" i="29"/>
  <c r="A168" s="1"/>
  <c r="G168" s="1"/>
  <c r="F168" i="8"/>
  <c r="B108" i="29"/>
  <c r="A108" s="1"/>
  <c r="G108" s="1"/>
  <c r="F108" i="8"/>
  <c r="B284" i="29"/>
  <c r="A284" s="1"/>
  <c r="G284" s="1"/>
  <c r="F284" i="8"/>
  <c r="B223" i="29"/>
  <c r="A223" s="1"/>
  <c r="G223" s="1"/>
  <c r="F223" i="8"/>
  <c r="B164" i="29"/>
  <c r="A164" s="1"/>
  <c r="G164" s="1"/>
  <c r="F164" i="8"/>
  <c r="B104" i="29"/>
  <c r="A104" s="1"/>
  <c r="G104" s="1"/>
  <c r="F104" i="8"/>
  <c r="B279" i="29"/>
  <c r="A279" s="1"/>
  <c r="G279" s="1"/>
  <c r="F279" i="8"/>
  <c r="B263" i="29"/>
  <c r="A263" s="1"/>
  <c r="G263" s="1"/>
  <c r="F263" i="8"/>
  <c r="B228" i="29"/>
  <c r="A228" s="1"/>
  <c r="G228" s="1"/>
  <c r="F228" i="8"/>
  <c r="B214" i="29"/>
  <c r="A214" s="1"/>
  <c r="G214" s="1"/>
  <c r="F214" i="8"/>
  <c r="B200" i="29"/>
  <c r="A200" s="1"/>
  <c r="G200" s="1"/>
  <c r="F200" i="8"/>
  <c r="B182" i="29"/>
  <c r="A182" s="1"/>
  <c r="G182" s="1"/>
  <c r="F182" i="8"/>
  <c r="B167" i="29"/>
  <c r="A167" s="1"/>
  <c r="G167" s="1"/>
  <c r="F167" i="8"/>
  <c r="B148" i="29"/>
  <c r="A148" s="1"/>
  <c r="G148" s="1"/>
  <c r="F148" i="8"/>
  <c r="B133" i="29"/>
  <c r="A133" s="1"/>
  <c r="G133" s="1"/>
  <c r="F133" i="8"/>
  <c r="B118" i="29"/>
  <c r="A118" s="1"/>
  <c r="G118" s="1"/>
  <c r="F118" i="8"/>
  <c r="B103" i="29"/>
  <c r="A103" s="1"/>
  <c r="G103" s="1"/>
  <c r="F103" i="8"/>
  <c r="B88" i="29"/>
  <c r="A88" s="1"/>
  <c r="G88" s="1"/>
  <c r="F88" i="8"/>
  <c r="B49" i="29"/>
  <c r="A49" s="1"/>
  <c r="G49" s="1"/>
  <c r="F49" i="8"/>
  <c r="B286" i="29"/>
  <c r="A286" s="1"/>
  <c r="G286" s="1"/>
  <c r="F286" i="8"/>
  <c r="B254" i="29"/>
  <c r="A254" s="1"/>
  <c r="G254" s="1"/>
  <c r="F254" i="8"/>
  <c r="B238" i="29"/>
  <c r="A238" s="1"/>
  <c r="G238" s="1"/>
  <c r="F238" i="8"/>
  <c r="B224" i="29"/>
  <c r="A224" s="1"/>
  <c r="G224" s="1"/>
  <c r="F224" i="8"/>
  <c r="B209" i="29"/>
  <c r="A209" s="1"/>
  <c r="G209" s="1"/>
  <c r="F209" i="8"/>
  <c r="B196" i="29"/>
  <c r="A196" s="1"/>
  <c r="G196" s="1"/>
  <c r="F196" i="8"/>
  <c r="B166" i="29"/>
  <c r="A166" s="1"/>
  <c r="G166" s="1"/>
  <c r="F166" i="8"/>
  <c r="B151" i="29"/>
  <c r="A151" s="1"/>
  <c r="G151" s="1"/>
  <c r="F151" i="8"/>
  <c r="B132" i="29"/>
  <c r="A132" s="1"/>
  <c r="G132" s="1"/>
  <c r="F132" i="8"/>
  <c r="B102" i="29"/>
  <c r="A102" s="1"/>
  <c r="G102" s="1"/>
  <c r="F102" i="8"/>
  <c r="B61" i="29"/>
  <c r="A61" s="1"/>
  <c r="G61" s="1"/>
  <c r="F61" i="8"/>
  <c r="B32" i="29"/>
  <c r="F32" i="8"/>
  <c r="B281" i="29"/>
  <c r="A281" s="1"/>
  <c r="G281" s="1"/>
  <c r="F281" i="8"/>
  <c r="B265" i="29"/>
  <c r="A265" s="1"/>
  <c r="G265" s="1"/>
  <c r="F265" i="8"/>
  <c r="B249" i="29"/>
  <c r="A249" s="1"/>
  <c r="G249" s="1"/>
  <c r="F249" i="8"/>
  <c r="B234" i="29"/>
  <c r="A234" s="1"/>
  <c r="G234" s="1"/>
  <c r="F234" i="8"/>
  <c r="B212" i="29"/>
  <c r="A212" s="1"/>
  <c r="G212" s="1"/>
  <c r="F212" i="8"/>
  <c r="B188" i="29"/>
  <c r="A188" s="1"/>
  <c r="G188" s="1"/>
  <c r="F188" i="8"/>
  <c r="B173" i="29"/>
  <c r="A173" s="1"/>
  <c r="G173" s="1"/>
  <c r="F173" i="8"/>
  <c r="B158" i="29"/>
  <c r="A158" s="1"/>
  <c r="G158" s="1"/>
  <c r="F158" i="8"/>
  <c r="B143" i="29"/>
  <c r="A143" s="1"/>
  <c r="G143" s="1"/>
  <c r="F143" i="8"/>
  <c r="B124" i="29"/>
  <c r="A124" s="1"/>
  <c r="G124" s="1"/>
  <c r="F124" i="8"/>
  <c r="B109" i="29"/>
  <c r="A109" s="1"/>
  <c r="G109" s="1"/>
  <c r="F109" i="8"/>
  <c r="B73" i="29"/>
  <c r="A73" s="1"/>
  <c r="G73" s="1"/>
  <c r="F73" i="8"/>
  <c r="A37" i="25"/>
  <c r="G37" s="1"/>
  <c r="A224"/>
  <c r="G224" s="1"/>
  <c r="A101"/>
  <c r="G101" s="1"/>
  <c r="A235"/>
  <c r="G235" s="1"/>
  <c r="B58" i="27"/>
  <c r="A58" s="1"/>
  <c r="X58" i="8"/>
  <c r="B225" i="27"/>
  <c r="A225" s="1"/>
  <c r="X225" i="8"/>
  <c r="B33" i="27"/>
  <c r="A33" s="1"/>
  <c r="X33" i="8"/>
  <c r="B148" i="27"/>
  <c r="A148" s="1"/>
  <c r="X148" i="8"/>
  <c r="B84" i="27"/>
  <c r="A84" s="1"/>
  <c r="X84" i="8"/>
  <c r="B68" i="27"/>
  <c r="A68" s="1"/>
  <c r="X68" i="8"/>
  <c r="B36" i="27"/>
  <c r="A36" s="1"/>
  <c r="X36" i="8"/>
  <c r="B265" i="27"/>
  <c r="A265" s="1"/>
  <c r="X265" i="8"/>
  <c r="B27" i="27"/>
  <c r="A27" s="1"/>
  <c r="X27" i="8"/>
  <c r="N90"/>
  <c r="X41"/>
  <c r="X258"/>
  <c r="A31"/>
  <c r="A69"/>
  <c r="B8" i="25"/>
  <c r="A8" s="1"/>
  <c r="G8" s="1"/>
  <c r="X107" i="8"/>
  <c r="X283"/>
  <c r="A100"/>
  <c r="A235"/>
  <c r="X14"/>
  <c r="N66"/>
  <c r="N98"/>
  <c r="N84"/>
  <c r="X216"/>
  <c r="X248"/>
  <c r="B45" i="19"/>
  <c r="N76" i="8"/>
  <c r="B48" i="19"/>
  <c r="A48" s="1"/>
  <c r="G48" s="1"/>
  <c r="A81" i="8"/>
  <c r="A225" i="25"/>
  <c r="G225" s="1"/>
  <c r="X120" i="8"/>
  <c r="X130"/>
  <c r="X201"/>
  <c r="B9" i="27"/>
  <c r="A9" s="1"/>
  <c r="A30" i="8"/>
  <c r="A30" i="25" s="1"/>
  <c r="G30" s="1"/>
  <c r="B184" i="19"/>
  <c r="A184" s="1"/>
  <c r="G184" s="1"/>
  <c r="X24" i="8"/>
  <c r="X162"/>
  <c r="X267"/>
  <c r="N30"/>
  <c r="B202" i="19"/>
  <c r="N241" i="8"/>
  <c r="X56"/>
  <c r="B270" i="27"/>
  <c r="A270" s="1"/>
  <c r="B125" i="25"/>
  <c r="A125" s="1"/>
  <c r="G125" s="1"/>
  <c r="B278"/>
  <c r="B123" i="27"/>
  <c r="A123" s="1"/>
  <c r="A284" i="8"/>
  <c r="X206"/>
  <c r="N101"/>
  <c r="B139" i="27"/>
  <c r="A139" s="1"/>
  <c r="B187"/>
  <c r="A187" s="1"/>
  <c r="B73"/>
  <c r="A73" s="1"/>
  <c r="B173"/>
  <c r="A173" s="1"/>
  <c r="X43" i="8"/>
  <c r="X286"/>
  <c r="X189"/>
  <c r="X59"/>
  <c r="X91"/>
  <c r="B200" i="27"/>
  <c r="A200" s="1"/>
  <c r="B219"/>
  <c r="A219" s="1"/>
  <c r="B251"/>
  <c r="A251" s="1"/>
  <c r="X98" i="8"/>
  <c r="X94"/>
  <c r="X154"/>
  <c r="B82" i="27"/>
  <c r="A82" s="1"/>
  <c r="X82" i="8"/>
  <c r="B25" i="27"/>
  <c r="A25" s="1"/>
  <c r="X25" i="8"/>
  <c r="B64" i="27"/>
  <c r="A64" s="1"/>
  <c r="X64" i="8"/>
  <c r="B109" i="27"/>
  <c r="A109" s="1"/>
  <c r="X109" i="8"/>
  <c r="B233" i="27"/>
  <c r="A233" s="1"/>
  <c r="X233" i="8"/>
  <c r="B137" i="27"/>
  <c r="A137" s="1"/>
  <c r="X137" i="8"/>
  <c r="B136" i="27"/>
  <c r="A136" s="1"/>
  <c r="X136" i="8"/>
  <c r="B75" i="27"/>
  <c r="A75" s="1"/>
  <c r="X75" i="8"/>
  <c r="N74"/>
  <c r="N96"/>
  <c r="N195"/>
  <c r="N235"/>
  <c r="N6"/>
  <c r="N41"/>
  <c r="X232"/>
  <c r="X264"/>
  <c r="N93"/>
  <c r="X104"/>
  <c r="B220" i="25"/>
  <c r="A220" s="1"/>
  <c r="G220" s="1"/>
  <c r="A160" i="8"/>
  <c r="B96" i="25"/>
  <c r="A96" s="1"/>
  <c r="G96" s="1"/>
  <c r="N89" i="8"/>
  <c r="X88"/>
  <c r="A256"/>
  <c r="B204" i="25"/>
  <c r="A204" s="1"/>
  <c r="G204" s="1"/>
  <c r="X237" i="8"/>
  <c r="X90"/>
  <c r="B29" i="27"/>
  <c r="A29" s="1"/>
  <c r="X29" i="8"/>
  <c r="B241" i="27"/>
  <c r="A241" s="1"/>
  <c r="X241" i="8"/>
  <c r="B209" i="27"/>
  <c r="A209" s="1"/>
  <c r="X209" i="8"/>
  <c r="B17" i="27"/>
  <c r="A17" s="1"/>
  <c r="X17" i="8"/>
  <c r="B76" i="27"/>
  <c r="A76" s="1"/>
  <c r="X76" i="8"/>
  <c r="B31" i="27"/>
  <c r="A31" s="1"/>
  <c r="X31" i="8"/>
  <c r="A156" i="25"/>
  <c r="G156" s="1"/>
  <c r="A183"/>
  <c r="G183" s="1"/>
  <c r="B252"/>
  <c r="A252" i="8"/>
  <c r="B142" i="25"/>
  <c r="A142" i="8"/>
  <c r="B97" i="25"/>
  <c r="A97" i="8"/>
  <c r="B247" i="25"/>
  <c r="A247" i="8"/>
  <c r="B137" i="25"/>
  <c r="A137" i="8"/>
  <c r="N3"/>
  <c r="A3" i="19" s="1"/>
  <c r="G3" s="1"/>
  <c r="C189" i="18"/>
  <c r="C250"/>
  <c r="C118"/>
  <c r="C99"/>
  <c r="C167"/>
  <c r="C35"/>
  <c r="C56"/>
  <c r="C78"/>
  <c r="C244"/>
  <c r="C120"/>
  <c r="C10"/>
  <c r="C176"/>
  <c r="C219"/>
  <c r="C153"/>
  <c r="C29"/>
  <c r="B4" i="25"/>
  <c r="A4" s="1"/>
  <c r="G4" s="1"/>
  <c r="B5"/>
  <c r="B6" i="26" s="1"/>
  <c r="C195" i="18"/>
  <c r="C66"/>
  <c r="C104"/>
  <c r="C220"/>
  <c r="C86"/>
  <c r="C19"/>
  <c r="C110"/>
  <c r="C171"/>
  <c r="C177"/>
  <c r="C158"/>
  <c r="N217" i="8"/>
  <c r="N227"/>
  <c r="N268"/>
  <c r="A174"/>
  <c r="A121"/>
  <c r="B91" i="25"/>
  <c r="A91" i="8"/>
  <c r="B182" i="25"/>
  <c r="A182" i="8"/>
  <c r="B232" i="25"/>
  <c r="A232" i="8"/>
  <c r="B184" i="25"/>
  <c r="A184" i="8"/>
  <c r="B122" i="25"/>
  <c r="A122" i="8"/>
  <c r="B108" i="25"/>
  <c r="A108" i="8"/>
  <c r="A77" i="25"/>
  <c r="G77" s="1"/>
  <c r="B211"/>
  <c r="A211" i="8"/>
  <c r="B147" i="25"/>
  <c r="A147" i="8"/>
  <c r="B7" i="25"/>
  <c r="B251" i="26" s="1"/>
  <c r="A7" i="8"/>
  <c r="B126" i="25"/>
  <c r="A126" i="8"/>
  <c r="N40"/>
  <c r="A83"/>
  <c r="C232" i="18"/>
  <c r="C64"/>
  <c r="C4"/>
  <c r="A48" i="8"/>
  <c r="A48" i="25" s="1"/>
  <c r="G48" s="1"/>
  <c r="A238" i="8"/>
  <c r="B99" i="25"/>
  <c r="A99" i="8"/>
  <c r="B190" i="25"/>
  <c r="A190" i="8"/>
  <c r="B260" i="25"/>
  <c r="A260" i="8"/>
  <c r="B212" i="25"/>
  <c r="A212" i="8"/>
  <c r="B196" i="25"/>
  <c r="A196" i="8"/>
  <c r="B148" i="25"/>
  <c r="A148" i="8"/>
  <c r="B118" i="25"/>
  <c r="A118" i="8"/>
  <c r="B105" i="25"/>
  <c r="A105" i="8"/>
  <c r="B73" i="25"/>
  <c r="A73" i="8"/>
  <c r="B13" i="25"/>
  <c r="A13" i="8"/>
  <c r="B269" i="25"/>
  <c r="A269" i="8"/>
  <c r="B255" i="25"/>
  <c r="A255" i="8"/>
  <c r="B239" i="25"/>
  <c r="A239" i="8"/>
  <c r="B207" i="25"/>
  <c r="A207" i="8"/>
  <c r="B191" i="25"/>
  <c r="A191" i="8"/>
  <c r="B175" i="25"/>
  <c r="A175" i="8"/>
  <c r="B159" i="25"/>
  <c r="A159" i="8"/>
  <c r="B129" i="25"/>
  <c r="A129" i="8"/>
  <c r="B113" i="25"/>
  <c r="A113" i="8"/>
  <c r="B274" i="25"/>
  <c r="A274" i="8"/>
  <c r="B188" i="25"/>
  <c r="A188" i="8"/>
  <c r="B111" i="25"/>
  <c r="A111" i="8"/>
  <c r="B49" i="25"/>
  <c r="A49" i="8"/>
  <c r="B263" i="25"/>
  <c r="A263" i="8"/>
  <c r="B215" i="25"/>
  <c r="A215" i="8"/>
  <c r="B151" i="25"/>
  <c r="A151" i="8"/>
  <c r="N17"/>
  <c r="N51"/>
  <c r="B46" i="19"/>
  <c r="A46" s="1"/>
  <c r="G46" s="1"/>
  <c r="C6" i="18"/>
  <c r="C221"/>
  <c r="C193"/>
  <c r="C106"/>
  <c r="C71"/>
  <c r="C135"/>
  <c r="C84"/>
  <c r="C72"/>
  <c r="C226"/>
  <c r="C191"/>
  <c r="C165"/>
  <c r="C42"/>
  <c r="C208"/>
  <c r="C251"/>
  <c r="C121"/>
  <c r="C25"/>
  <c r="B26" i="25"/>
  <c r="A26" s="1"/>
  <c r="G26" s="1"/>
  <c r="C26" i="18"/>
  <c r="C144"/>
  <c r="C172"/>
  <c r="C59"/>
  <c r="C47"/>
  <c r="C122"/>
  <c r="C206"/>
  <c r="N157" i="8"/>
  <c r="N204"/>
  <c r="B51" i="25"/>
  <c r="A51" s="1"/>
  <c r="G51" s="1"/>
  <c r="N173" i="8"/>
  <c r="A236"/>
  <c r="A156"/>
  <c r="A199"/>
  <c r="N18"/>
  <c r="N27"/>
  <c r="N53"/>
  <c r="C182" i="18"/>
  <c r="C154"/>
  <c r="C225"/>
  <c r="C163"/>
  <c r="C39"/>
  <c r="C103"/>
  <c r="C24"/>
  <c r="C14"/>
  <c r="C180"/>
  <c r="C223"/>
  <c r="C133"/>
  <c r="C74"/>
  <c r="C240"/>
  <c r="C124"/>
  <c r="C89"/>
  <c r="C21"/>
  <c r="C132"/>
  <c r="C192"/>
  <c r="C93"/>
  <c r="C215"/>
  <c r="C194"/>
  <c r="C44"/>
  <c r="C111"/>
  <c r="C87"/>
  <c r="C142"/>
  <c r="C245"/>
  <c r="B107" i="19"/>
  <c r="A107" s="1"/>
  <c r="G107" s="1"/>
  <c r="A231" i="8"/>
  <c r="B107" i="25"/>
  <c r="A107" i="8"/>
  <c r="B166" i="25"/>
  <c r="A166" i="8"/>
  <c r="B198" i="25"/>
  <c r="A198" i="8"/>
  <c r="B230" i="25"/>
  <c r="A230" i="8"/>
  <c r="B262" i="25"/>
  <c r="A262" i="8"/>
  <c r="B240" i="25"/>
  <c r="A240" i="8"/>
  <c r="B208" i="25"/>
  <c r="A208" i="8"/>
  <c r="B192" i="25"/>
  <c r="A192" i="8"/>
  <c r="B176" i="25"/>
  <c r="A176" i="8"/>
  <c r="B114" i="25"/>
  <c r="A114" i="8"/>
  <c r="B85" i="25"/>
  <c r="A85" i="8"/>
  <c r="B266" i="25"/>
  <c r="A266" i="8"/>
  <c r="B251" i="25"/>
  <c r="A251" i="8"/>
  <c r="B219" i="25"/>
  <c r="A219" i="8"/>
  <c r="B203" i="25"/>
  <c r="A203" i="8"/>
  <c r="B187" i="25"/>
  <c r="A187" i="8"/>
  <c r="B171" i="25"/>
  <c r="A171" i="8"/>
  <c r="B155" i="25"/>
  <c r="A155" i="8"/>
  <c r="B141" i="25"/>
  <c r="A141" i="8"/>
  <c r="B267" i="19"/>
  <c r="A267" s="1"/>
  <c r="G267" s="1"/>
  <c r="N267" i="8"/>
  <c r="B211" i="19"/>
  <c r="A211" s="1"/>
  <c r="G211" s="1"/>
  <c r="N211" i="8"/>
  <c r="B163" i="19"/>
  <c r="A163" s="1"/>
  <c r="G163" s="1"/>
  <c r="N163" i="8"/>
  <c r="B97" i="19"/>
  <c r="A97" s="1"/>
  <c r="G97" s="1"/>
  <c r="N97" i="8"/>
  <c r="B103" i="19"/>
  <c r="N103" i="8"/>
  <c r="B216" i="19"/>
  <c r="A216" s="1"/>
  <c r="G216" s="1"/>
  <c r="N216" i="8"/>
  <c r="N64"/>
  <c r="B259" i="19"/>
  <c r="N259" i="8"/>
  <c r="B132" i="19"/>
  <c r="N132" i="8"/>
  <c r="B67" i="19"/>
  <c r="N67" i="8"/>
  <c r="B274" i="19"/>
  <c r="A274" s="1"/>
  <c r="G274" s="1"/>
  <c r="N274" i="8"/>
  <c r="B210" i="19"/>
  <c r="A210" s="1"/>
  <c r="G210" s="1"/>
  <c r="N210" i="8"/>
  <c r="B147" i="19"/>
  <c r="A147" s="1"/>
  <c r="G147" s="1"/>
  <c r="N147" i="8"/>
  <c r="B85" i="19"/>
  <c r="A85" s="1"/>
  <c r="G85" s="1"/>
  <c r="N85" i="8"/>
  <c r="B279" i="19"/>
  <c r="A279" s="1"/>
  <c r="G279" s="1"/>
  <c r="N279" i="8"/>
  <c r="B247" i="19"/>
  <c r="N247" i="8"/>
  <c r="B215" i="19"/>
  <c r="A215" s="1"/>
  <c r="G215" s="1"/>
  <c r="N215" i="8"/>
  <c r="B152" i="19"/>
  <c r="A152" s="1"/>
  <c r="G152" s="1"/>
  <c r="N152" i="8"/>
  <c r="B120" i="19"/>
  <c r="A120" s="1"/>
  <c r="G120" s="1"/>
  <c r="N120" i="8"/>
  <c r="B49" i="19"/>
  <c r="A49" s="1"/>
  <c r="G49" s="1"/>
  <c r="N49" i="8"/>
  <c r="B286" i="19"/>
  <c r="A286" s="1"/>
  <c r="G286" s="1"/>
  <c r="N286" i="8"/>
  <c r="B254" i="19"/>
  <c r="N254" i="8"/>
  <c r="B222" i="19"/>
  <c r="A222" s="1"/>
  <c r="G222" s="1"/>
  <c r="N222" i="8"/>
  <c r="B190" i="19"/>
  <c r="N190" i="8"/>
  <c r="B159" i="19"/>
  <c r="A159" s="1"/>
  <c r="G159" s="1"/>
  <c r="N159" i="8"/>
  <c r="B127" i="19"/>
  <c r="A127" s="1"/>
  <c r="G127" s="1"/>
  <c r="N127" i="8"/>
  <c r="B273" i="19"/>
  <c r="A273" s="1"/>
  <c r="G273" s="1"/>
  <c r="N273" i="8"/>
  <c r="B257" i="19"/>
  <c r="N257" i="8"/>
  <c r="B225" i="19"/>
  <c r="A225" s="1"/>
  <c r="G225" s="1"/>
  <c r="N225" i="8"/>
  <c r="B209" i="19"/>
  <c r="A209" s="1"/>
  <c r="G209" s="1"/>
  <c r="N209" i="8"/>
  <c r="B193" i="19"/>
  <c r="A193" s="1"/>
  <c r="G193" s="1"/>
  <c r="N193" i="8"/>
  <c r="B178" i="19"/>
  <c r="N178" i="8"/>
  <c r="B162" i="19"/>
  <c r="N162" i="8"/>
  <c r="B146" i="19"/>
  <c r="A146" s="1"/>
  <c r="G146" s="1"/>
  <c r="N146" i="8"/>
  <c r="B130" i="19"/>
  <c r="A130" s="1"/>
  <c r="G130" s="1"/>
  <c r="N130" i="8"/>
  <c r="B114" i="19"/>
  <c r="N114" i="8"/>
  <c r="B43" i="19"/>
  <c r="A43" s="1"/>
  <c r="G43" s="1"/>
  <c r="N43" i="8"/>
  <c r="B276" i="19"/>
  <c r="N276" i="8"/>
  <c r="B260" i="19"/>
  <c r="A260" s="1"/>
  <c r="G260" s="1"/>
  <c r="N260" i="8"/>
  <c r="B244" i="19"/>
  <c r="A244" s="1"/>
  <c r="G244" s="1"/>
  <c r="N244" i="8"/>
  <c r="B228" i="19"/>
  <c r="A228" s="1"/>
  <c r="G228" s="1"/>
  <c r="N228" i="8"/>
  <c r="B212" i="19"/>
  <c r="A212" s="1"/>
  <c r="G212" s="1"/>
  <c r="N212" i="8"/>
  <c r="B196" i="19"/>
  <c r="A196" s="1"/>
  <c r="G196" s="1"/>
  <c r="N196" i="8"/>
  <c r="B181" i="19"/>
  <c r="A181" s="1"/>
  <c r="G181" s="1"/>
  <c r="N181" i="8"/>
  <c r="B165" i="19"/>
  <c r="A165" s="1"/>
  <c r="G165" s="1"/>
  <c r="N165" i="8"/>
  <c r="B149" i="19"/>
  <c r="A149" s="1"/>
  <c r="G149" s="1"/>
  <c r="N149" i="8"/>
  <c r="B133" i="19"/>
  <c r="A133" s="1"/>
  <c r="G133" s="1"/>
  <c r="N133" i="8"/>
  <c r="B117" i="19"/>
  <c r="A117" s="1"/>
  <c r="G117" s="1"/>
  <c r="N117" i="8"/>
  <c r="B156" i="19"/>
  <c r="A156" s="1"/>
  <c r="G156" s="1"/>
  <c r="N156" i="8"/>
  <c r="B5" i="18"/>
  <c r="B206"/>
  <c r="B166"/>
  <c r="B201"/>
  <c r="B233"/>
  <c r="B160"/>
  <c r="B230"/>
  <c r="B181"/>
  <c r="B213"/>
  <c r="B245"/>
  <c r="B130"/>
  <c r="B110"/>
  <c r="B163"/>
  <c r="B131"/>
  <c r="B99"/>
  <c r="B67"/>
  <c r="B35"/>
  <c r="B14"/>
  <c r="B46"/>
  <c r="B118"/>
  <c r="B90"/>
  <c r="B143"/>
  <c r="B111"/>
  <c r="B79"/>
  <c r="B47"/>
  <c r="B15"/>
  <c r="B34"/>
  <c r="B66"/>
  <c r="B70"/>
  <c r="B202"/>
  <c r="B172"/>
  <c r="B204"/>
  <c r="B236"/>
  <c r="B183"/>
  <c r="B215"/>
  <c r="B247"/>
  <c r="B128"/>
  <c r="B96"/>
  <c r="B145"/>
  <c r="B113"/>
  <c r="B81"/>
  <c r="B210"/>
  <c r="B176"/>
  <c r="B208"/>
  <c r="B240"/>
  <c r="B187"/>
  <c r="B219"/>
  <c r="B251"/>
  <c r="B124"/>
  <c r="B92"/>
  <c r="B141"/>
  <c r="B109"/>
  <c r="B77"/>
  <c r="B45"/>
  <c r="B41"/>
  <c r="B28"/>
  <c r="B65"/>
  <c r="B13"/>
  <c r="B40"/>
  <c r="B72"/>
  <c r="B36"/>
  <c r="B3"/>
  <c r="B222"/>
  <c r="B241"/>
  <c r="B246"/>
  <c r="B221"/>
  <c r="B122"/>
  <c r="B155"/>
  <c r="B91"/>
  <c r="B27"/>
  <c r="B54"/>
  <c r="B167"/>
  <c r="B103"/>
  <c r="B71"/>
  <c r="B10"/>
  <c r="B86"/>
  <c r="B180"/>
  <c r="B244"/>
  <c r="B191"/>
  <c r="B152"/>
  <c r="B169"/>
  <c r="B105"/>
  <c r="B184"/>
  <c r="B4"/>
  <c r="B177"/>
  <c r="B209"/>
  <c r="B182"/>
  <c r="B189"/>
  <c r="B154"/>
  <c r="B102"/>
  <c r="B123"/>
  <c r="B59"/>
  <c r="B22"/>
  <c r="B114"/>
  <c r="B135"/>
  <c r="B39"/>
  <c r="B42"/>
  <c r="B74"/>
  <c r="B218"/>
  <c r="B212"/>
  <c r="B223"/>
  <c r="B120"/>
  <c r="B137"/>
  <c r="B73"/>
  <c r="B226"/>
  <c r="B8"/>
  <c r="B238"/>
  <c r="B217"/>
  <c r="B198"/>
  <c r="B197"/>
  <c r="B146"/>
  <c r="B94"/>
  <c r="B115"/>
  <c r="B51"/>
  <c r="B30"/>
  <c r="B106"/>
  <c r="B127"/>
  <c r="B63"/>
  <c r="B18"/>
  <c r="B82"/>
  <c r="B234"/>
  <c r="B220"/>
  <c r="B199"/>
  <c r="B144"/>
  <c r="B161"/>
  <c r="B97"/>
  <c r="B242"/>
  <c r="B216"/>
  <c r="B170"/>
  <c r="B211"/>
  <c r="B148"/>
  <c r="B108"/>
  <c r="B149"/>
  <c r="B101"/>
  <c r="B61"/>
  <c r="B57"/>
  <c r="B52"/>
  <c r="B33"/>
  <c r="B32"/>
  <c r="B80"/>
  <c r="B60"/>
  <c r="B6"/>
  <c r="B250"/>
  <c r="B225"/>
  <c r="B214"/>
  <c r="B205"/>
  <c r="B138"/>
  <c r="B171"/>
  <c r="B107"/>
  <c r="B43"/>
  <c r="B38"/>
  <c r="B98"/>
  <c r="B119"/>
  <c r="B55"/>
  <c r="B26"/>
  <c r="B178"/>
  <c r="B156"/>
  <c r="B228"/>
  <c r="B207"/>
  <c r="B136"/>
  <c r="B153"/>
  <c r="B89"/>
  <c r="B164"/>
  <c r="B224"/>
  <c r="B179"/>
  <c r="B227"/>
  <c r="B140"/>
  <c r="B100"/>
  <c r="B133"/>
  <c r="B93"/>
  <c r="B53"/>
  <c r="B25"/>
  <c r="B68"/>
  <c r="B21"/>
  <c r="B48"/>
  <c r="B88"/>
  <c r="B76"/>
  <c r="B7"/>
  <c r="B174"/>
  <c r="B185"/>
  <c r="B158"/>
  <c r="B142"/>
  <c r="B83"/>
  <c r="B62"/>
  <c r="B95"/>
  <c r="B50"/>
  <c r="B188"/>
  <c r="B231"/>
  <c r="B129"/>
  <c r="B192"/>
  <c r="B195"/>
  <c r="B165"/>
  <c r="B85"/>
  <c r="B17"/>
  <c r="B84"/>
  <c r="B56"/>
  <c r="B9"/>
  <c r="B193"/>
  <c r="B173"/>
  <c r="B126"/>
  <c r="B75"/>
  <c r="B134"/>
  <c r="B87"/>
  <c r="B58"/>
  <c r="B196"/>
  <c r="B239"/>
  <c r="B121"/>
  <c r="B200"/>
  <c r="B203"/>
  <c r="B116"/>
  <c r="B117"/>
  <c r="B69"/>
  <c r="B12"/>
  <c r="B24"/>
  <c r="B44"/>
  <c r="B249"/>
  <c r="B229"/>
  <c r="B147"/>
  <c r="B19"/>
  <c r="B159"/>
  <c r="B31"/>
  <c r="B168"/>
  <c r="B162"/>
  <c r="B112"/>
  <c r="B78"/>
  <c r="B232"/>
  <c r="B235"/>
  <c r="B132"/>
  <c r="B125"/>
  <c r="B37"/>
  <c r="B16"/>
  <c r="B20"/>
  <c r="B2"/>
  <c r="B190"/>
  <c r="B150"/>
  <c r="B237"/>
  <c r="B139"/>
  <c r="B11"/>
  <c r="B151"/>
  <c r="B23"/>
  <c r="B186"/>
  <c r="B175"/>
  <c r="B104"/>
  <c r="B194"/>
  <c r="B248"/>
  <c r="B243"/>
  <c r="B157"/>
  <c r="B29"/>
  <c r="B49"/>
  <c r="B64"/>
  <c r="B140" i="19"/>
  <c r="N140" i="8"/>
  <c r="B255" i="19"/>
  <c r="A255" s="1"/>
  <c r="G255" s="1"/>
  <c r="N255" i="8"/>
  <c r="B191" i="19"/>
  <c r="A191" s="1"/>
  <c r="G191" s="1"/>
  <c r="N191" i="8"/>
  <c r="B128" i="19"/>
  <c r="A128" s="1"/>
  <c r="G128" s="1"/>
  <c r="N128" i="8"/>
  <c r="B230" i="19"/>
  <c r="N230" i="8"/>
  <c r="B167" i="19"/>
  <c r="N167" i="8"/>
  <c r="B277" i="19"/>
  <c r="A277" s="1"/>
  <c r="G277" s="1"/>
  <c r="N277" i="8"/>
  <c r="B197" i="19"/>
  <c r="N197" i="8"/>
  <c r="B166" i="19"/>
  <c r="A166" s="1"/>
  <c r="G166" s="1"/>
  <c r="N166" i="8"/>
  <c r="B134" i="19"/>
  <c r="N134" i="8"/>
  <c r="B102" i="19"/>
  <c r="N102" i="8"/>
  <c r="B280" i="19"/>
  <c r="A280" s="1"/>
  <c r="G280" s="1"/>
  <c r="N280" i="8"/>
  <c r="B248" i="19"/>
  <c r="A248" s="1"/>
  <c r="G248" s="1"/>
  <c r="N248" i="8"/>
  <c r="B200" i="19"/>
  <c r="A200" s="1"/>
  <c r="G200" s="1"/>
  <c r="N200" i="8"/>
  <c r="B169" i="19"/>
  <c r="A169" s="1"/>
  <c r="G169" s="1"/>
  <c r="N169" i="8"/>
  <c r="B137" i="19"/>
  <c r="A137" s="1"/>
  <c r="G137" s="1"/>
  <c r="N137" i="8"/>
  <c r="B105" i="19"/>
  <c r="A105" s="1"/>
  <c r="G105" s="1"/>
  <c r="N105" i="8"/>
  <c r="N42"/>
  <c r="N234"/>
  <c r="N213"/>
  <c r="N198"/>
  <c r="N245"/>
  <c r="N275"/>
  <c r="B124" i="19"/>
  <c r="A124" s="1"/>
  <c r="G124" s="1"/>
  <c r="N124" i="8"/>
  <c r="B283" i="19"/>
  <c r="A283" s="1"/>
  <c r="G283" s="1"/>
  <c r="N283" i="8"/>
  <c r="B123" i="19"/>
  <c r="N123" i="8"/>
  <c r="C38" i="28"/>
  <c r="C102"/>
  <c r="C194"/>
  <c r="C202"/>
  <c r="B70" i="19"/>
  <c r="A70" s="1"/>
  <c r="G70" s="1"/>
  <c r="B69"/>
  <c r="A213"/>
  <c r="G213" s="1"/>
  <c r="B94"/>
  <c r="A94" s="1"/>
  <c r="G94" s="1"/>
  <c r="N94" i="8"/>
  <c r="B250" i="19"/>
  <c r="A250" s="1"/>
  <c r="G250" s="1"/>
  <c r="N250" i="8"/>
  <c r="B203" i="19"/>
  <c r="A203" s="1"/>
  <c r="G203" s="1"/>
  <c r="N203" i="8"/>
  <c r="B171" i="19"/>
  <c r="A171" s="1"/>
  <c r="G171" s="1"/>
  <c r="N171" i="8"/>
  <c r="B243" i="19"/>
  <c r="N243" i="8"/>
  <c r="B116" i="19"/>
  <c r="A116" s="1"/>
  <c r="G116" s="1"/>
  <c r="N116" i="8"/>
  <c r="B194" i="19"/>
  <c r="N194" i="8"/>
  <c r="B131" i="19"/>
  <c r="N131" i="8"/>
  <c r="B239" i="19"/>
  <c r="A239" s="1"/>
  <c r="G239" s="1"/>
  <c r="N239" i="8"/>
  <c r="B207" i="19"/>
  <c r="N207" i="8"/>
  <c r="B176" i="19"/>
  <c r="N176" i="8"/>
  <c r="B144" i="19"/>
  <c r="A144" s="1"/>
  <c r="G144" s="1"/>
  <c r="N144" i="8"/>
  <c r="B112" i="19"/>
  <c r="A112" s="1"/>
  <c r="G112" s="1"/>
  <c r="N112" i="8"/>
  <c r="B79" i="19"/>
  <c r="A79" s="1"/>
  <c r="G79" s="1"/>
  <c r="N79" i="8"/>
  <c r="B278" i="19"/>
  <c r="A278" s="1"/>
  <c r="G278" s="1"/>
  <c r="N278" i="8"/>
  <c r="B246" i="19"/>
  <c r="A246" s="1"/>
  <c r="G246" s="1"/>
  <c r="N246" i="8"/>
  <c r="B214" i="19"/>
  <c r="A214" s="1"/>
  <c r="G214" s="1"/>
  <c r="N214" i="8"/>
  <c r="B183" i="19"/>
  <c r="A183" s="1"/>
  <c r="G183" s="1"/>
  <c r="N183" i="8"/>
  <c r="B119" i="19"/>
  <c r="A119" s="1"/>
  <c r="G119" s="1"/>
  <c r="N119" i="8"/>
  <c r="B285" i="19"/>
  <c r="A285" s="1"/>
  <c r="G285" s="1"/>
  <c r="N285" i="8"/>
  <c r="B269" i="19"/>
  <c r="A269" s="1"/>
  <c r="G269" s="1"/>
  <c r="N269" i="8"/>
  <c r="B253" i="19"/>
  <c r="A253" s="1"/>
  <c r="G253" s="1"/>
  <c r="N253" i="8"/>
  <c r="B237" i="19"/>
  <c r="N237" i="8"/>
  <c r="B205" i="19"/>
  <c r="A205" s="1"/>
  <c r="G205" s="1"/>
  <c r="N205" i="8"/>
  <c r="B189" i="19"/>
  <c r="A189" s="1"/>
  <c r="G189" s="1"/>
  <c r="N189" i="8"/>
  <c r="B174" i="19"/>
  <c r="N174" i="8"/>
  <c r="B142" i="19"/>
  <c r="A142" s="1"/>
  <c r="G142" s="1"/>
  <c r="N142" i="8"/>
  <c r="B126" i="19"/>
  <c r="N126" i="8"/>
  <c r="B110" i="19"/>
  <c r="N110" i="8"/>
  <c r="B55" i="19"/>
  <c r="A55" s="1"/>
  <c r="G55" s="1"/>
  <c r="N55" i="8"/>
  <c r="B272" i="19"/>
  <c r="A272" s="1"/>
  <c r="G272" s="1"/>
  <c r="N272" i="8"/>
  <c r="B256" i="19"/>
  <c r="A256" s="1"/>
  <c r="G256" s="1"/>
  <c r="N256" i="8"/>
  <c r="B240" i="19"/>
  <c r="A240" s="1"/>
  <c r="G240" s="1"/>
  <c r="N240" i="8"/>
  <c r="B224" i="19"/>
  <c r="A224" s="1"/>
  <c r="G224" s="1"/>
  <c r="N224" i="8"/>
  <c r="B208" i="19"/>
  <c r="N208" i="8"/>
  <c r="B192" i="19"/>
  <c r="A192" s="1"/>
  <c r="G192" s="1"/>
  <c r="N192" i="8"/>
  <c r="B177" i="19"/>
  <c r="A177" s="1"/>
  <c r="G177" s="1"/>
  <c r="N177" i="8"/>
  <c r="B161" i="19"/>
  <c r="A161" s="1"/>
  <c r="G161" s="1"/>
  <c r="N161" i="8"/>
  <c r="B145" i="19"/>
  <c r="N145" i="8"/>
  <c r="B113" i="19"/>
  <c r="A113" s="1"/>
  <c r="G113" s="1"/>
  <c r="N113" i="8"/>
  <c r="B91" i="19"/>
  <c r="N91" i="8"/>
  <c r="A53" i="19"/>
  <c r="G53" s="1"/>
  <c r="B155"/>
  <c r="A155" s="1"/>
  <c r="G155" s="1"/>
  <c r="N155" i="8"/>
  <c r="B148" i="19"/>
  <c r="A148" s="1"/>
  <c r="G148" s="1"/>
  <c r="N148" i="8"/>
  <c r="B226" i="19"/>
  <c r="A226" s="1"/>
  <c r="G226" s="1"/>
  <c r="N226" i="8"/>
  <c r="B99" i="19"/>
  <c r="A99" s="1"/>
  <c r="G99" s="1"/>
  <c r="N99" i="8"/>
  <c r="B223" i="19"/>
  <c r="N223" i="8"/>
  <c r="B160" i="19"/>
  <c r="A160" s="1"/>
  <c r="G160" s="1"/>
  <c r="N160" i="8"/>
  <c r="B262" i="19"/>
  <c r="A262" s="1"/>
  <c r="G262" s="1"/>
  <c r="N262" i="8"/>
  <c r="B135" i="19"/>
  <c r="A135" s="1"/>
  <c r="G135" s="1"/>
  <c r="N135" i="8"/>
  <c r="B261" i="19"/>
  <c r="A261" s="1"/>
  <c r="G261" s="1"/>
  <c r="N261" i="8"/>
  <c r="B229" i="19"/>
  <c r="A229" s="1"/>
  <c r="G229" s="1"/>
  <c r="N229" i="8"/>
  <c r="B182" i="19"/>
  <c r="N182" i="8"/>
  <c r="B150" i="19"/>
  <c r="A150" s="1"/>
  <c r="G150" s="1"/>
  <c r="N150" i="8"/>
  <c r="B118" i="19"/>
  <c r="N118" i="8"/>
  <c r="B19" i="19"/>
  <c r="A19" s="1"/>
  <c r="G19" s="1"/>
  <c r="N19" i="8"/>
  <c r="B232" i="19"/>
  <c r="A232" s="1"/>
  <c r="G232" s="1"/>
  <c r="N232" i="8"/>
  <c r="B185" i="19"/>
  <c r="N185" i="8"/>
  <c r="B153" i="19"/>
  <c r="A153" s="1"/>
  <c r="G153" s="1"/>
  <c r="N153" i="8"/>
  <c r="B121" i="19"/>
  <c r="A121" s="1"/>
  <c r="G121" s="1"/>
  <c r="N121" i="8"/>
  <c r="C197" i="28"/>
  <c r="B187" i="19"/>
  <c r="A187" s="1"/>
  <c r="G187" s="1"/>
  <c r="N187" i="8"/>
  <c r="B282" i="19"/>
  <c r="A282" s="1"/>
  <c r="G282" s="1"/>
  <c r="N282" i="8"/>
  <c r="B108" i="19"/>
  <c r="A108" s="1"/>
  <c r="G108" s="1"/>
  <c r="N108" i="8"/>
  <c r="C25" i="28"/>
  <c r="C45"/>
  <c r="C201"/>
  <c r="C207"/>
  <c r="B47" i="19"/>
  <c r="A47" s="1"/>
  <c r="G47" s="1"/>
  <c r="N88" i="8"/>
  <c r="N7"/>
  <c r="B251" i="19"/>
  <c r="N251" i="8"/>
  <c r="C248" i="28"/>
  <c r="N86" i="8"/>
  <c r="N14"/>
  <c r="B219" i="19"/>
  <c r="N219" i="8"/>
  <c r="B218" i="19"/>
  <c r="A218" s="1"/>
  <c r="G218" s="1"/>
  <c r="N218" i="8"/>
  <c r="B172" i="19"/>
  <c r="A172" s="1"/>
  <c r="G172" s="1"/>
  <c r="N172" i="8"/>
  <c r="B31" i="19"/>
  <c r="A31" s="1"/>
  <c r="G31" s="1"/>
  <c r="N31" i="8"/>
  <c r="B266" i="19"/>
  <c r="A266" s="1"/>
  <c r="G266" s="1"/>
  <c r="N266" i="8"/>
  <c r="B139" i="19"/>
  <c r="A139" s="1"/>
  <c r="G139" s="1"/>
  <c r="N139" i="8"/>
  <c r="C5" i="18"/>
  <c r="C214"/>
  <c r="C197"/>
  <c r="C146"/>
  <c r="C238"/>
  <c r="C209"/>
  <c r="C134"/>
  <c r="C98"/>
  <c r="C139"/>
  <c r="C79"/>
  <c r="C23"/>
  <c r="C159"/>
  <c r="C95"/>
  <c r="C43"/>
  <c r="C16"/>
  <c r="C48"/>
  <c r="C76"/>
  <c r="C38"/>
  <c r="C210"/>
  <c r="C196"/>
  <c r="C170"/>
  <c r="C231"/>
  <c r="C128"/>
  <c r="C149"/>
  <c r="C81"/>
  <c r="C50"/>
  <c r="C186"/>
  <c r="C200"/>
  <c r="C162"/>
  <c r="C227"/>
  <c r="C116"/>
  <c r="C169"/>
  <c r="C129"/>
  <c r="C85"/>
  <c r="C45"/>
  <c r="C33"/>
  <c r="C13"/>
  <c r="C9"/>
  <c r="C230"/>
  <c r="C160"/>
  <c r="C233"/>
  <c r="C90"/>
  <c r="C63"/>
  <c r="C143"/>
  <c r="C27"/>
  <c r="C80"/>
  <c r="C62"/>
  <c r="C204"/>
  <c r="C239"/>
  <c r="C125"/>
  <c r="C58"/>
  <c r="C216"/>
  <c r="C243"/>
  <c r="C161"/>
  <c r="C77"/>
  <c r="C17"/>
  <c r="C7"/>
  <c r="C213"/>
  <c r="C166"/>
  <c r="C126"/>
  <c r="C115"/>
  <c r="C15"/>
  <c r="C83"/>
  <c r="C28"/>
  <c r="C52"/>
  <c r="C242"/>
  <c r="C183"/>
  <c r="C112"/>
  <c r="C73"/>
  <c r="C234"/>
  <c r="C179"/>
  <c r="C108"/>
  <c r="C113"/>
  <c r="C37"/>
  <c r="C173"/>
  <c r="C174"/>
  <c r="C241"/>
  <c r="C155"/>
  <c r="C55"/>
  <c r="C127"/>
  <c r="C11"/>
  <c r="C60"/>
  <c r="C70"/>
  <c r="C228"/>
  <c r="C247"/>
  <c r="C117"/>
  <c r="C82"/>
  <c r="C224"/>
  <c r="C148"/>
  <c r="C145"/>
  <c r="C69"/>
  <c r="C57"/>
  <c r="C184"/>
  <c r="C181"/>
  <c r="C222"/>
  <c r="C249"/>
  <c r="C147"/>
  <c r="C31"/>
  <c r="C119"/>
  <c r="C12"/>
  <c r="C68"/>
  <c r="C178"/>
  <c r="C236"/>
  <c r="C136"/>
  <c r="C109"/>
  <c r="C168"/>
  <c r="C248"/>
  <c r="C140"/>
  <c r="C137"/>
  <c r="C53"/>
  <c r="C41"/>
  <c r="C185"/>
  <c r="C138"/>
  <c r="C102"/>
  <c r="C32"/>
  <c r="C156"/>
  <c r="C96"/>
  <c r="C203"/>
  <c r="C105"/>
  <c r="C198"/>
  <c r="C201"/>
  <c r="C91"/>
  <c r="C51"/>
  <c r="C30"/>
  <c r="C207"/>
  <c r="C34"/>
  <c r="C211"/>
  <c r="C49"/>
  <c r="C3"/>
  <c r="C229"/>
  <c r="C107"/>
  <c r="C75"/>
  <c r="C22"/>
  <c r="C199"/>
  <c r="C18"/>
  <c r="C164"/>
  <c r="C100"/>
  <c r="C65"/>
  <c r="C8"/>
  <c r="C237"/>
  <c r="C114"/>
  <c r="C94"/>
  <c r="C36"/>
  <c r="C188"/>
  <c r="C157"/>
  <c r="C88"/>
  <c r="C97"/>
  <c r="B164" i="19"/>
  <c r="A164" s="1"/>
  <c r="G164" s="1"/>
  <c r="N164" i="8"/>
  <c r="B100" i="19"/>
  <c r="A100" s="1"/>
  <c r="G100" s="1"/>
  <c r="N100" i="8"/>
  <c r="B242" i="19"/>
  <c r="N242" i="8"/>
  <c r="B179" i="19"/>
  <c r="A179" s="1"/>
  <c r="G179" s="1"/>
  <c r="N179" i="8"/>
  <c r="B115" i="19"/>
  <c r="N115" i="8"/>
  <c r="B263" i="19"/>
  <c r="A263" s="1"/>
  <c r="G263" s="1"/>
  <c r="N263" i="8"/>
  <c r="B199" i="19"/>
  <c r="A199" s="1"/>
  <c r="G199" s="1"/>
  <c r="N199" i="8"/>
  <c r="B168" i="19"/>
  <c r="A168" s="1"/>
  <c r="G168" s="1"/>
  <c r="N168" i="8"/>
  <c r="B104" i="19"/>
  <c r="A104" s="1"/>
  <c r="G104" s="1"/>
  <c r="N104" i="8"/>
  <c r="B270" i="19"/>
  <c r="A270" s="1"/>
  <c r="G270" s="1"/>
  <c r="N270" i="8"/>
  <c r="B238" i="19"/>
  <c r="A238" s="1"/>
  <c r="G238" s="1"/>
  <c r="N238" i="8"/>
  <c r="B206" i="19"/>
  <c r="A206" s="1"/>
  <c r="G206" s="1"/>
  <c r="N206" i="8"/>
  <c r="B175" i="19"/>
  <c r="A175" s="1"/>
  <c r="G175" s="1"/>
  <c r="N175" i="8"/>
  <c r="B143" i="19"/>
  <c r="A143" s="1"/>
  <c r="G143" s="1"/>
  <c r="N143" i="8"/>
  <c r="A40" i="19"/>
  <c r="G40" s="1"/>
  <c r="B281"/>
  <c r="A281" s="1"/>
  <c r="G281" s="1"/>
  <c r="N281" i="8"/>
  <c r="B265" i="19"/>
  <c r="A265" s="1"/>
  <c r="G265" s="1"/>
  <c r="N265" i="8"/>
  <c r="B249" i="19"/>
  <c r="A249" s="1"/>
  <c r="G249" s="1"/>
  <c r="N249" i="8"/>
  <c r="B233" i="19"/>
  <c r="A233" s="1"/>
  <c r="G233" s="1"/>
  <c r="N233" i="8"/>
  <c r="B201" i="19"/>
  <c r="N201" i="8"/>
  <c r="N186"/>
  <c r="B186" i="19"/>
  <c r="B170"/>
  <c r="N170" i="8"/>
  <c r="B154" i="19"/>
  <c r="N154" i="8"/>
  <c r="B138" i="19"/>
  <c r="A138" s="1"/>
  <c r="G138" s="1"/>
  <c r="N138" i="8"/>
  <c r="B122" i="19"/>
  <c r="A122" s="1"/>
  <c r="G122" s="1"/>
  <c r="N122" i="8"/>
  <c r="B106" i="19"/>
  <c r="A106" s="1"/>
  <c r="G106" s="1"/>
  <c r="N106" i="8"/>
  <c r="B73" i="19"/>
  <c r="A73" s="1"/>
  <c r="G73" s="1"/>
  <c r="N73" i="8"/>
  <c r="B284" i="19"/>
  <c r="A284" s="1"/>
  <c r="G284" s="1"/>
  <c r="N284" i="8"/>
  <c r="B252" i="19"/>
  <c r="A252" s="1"/>
  <c r="G252" s="1"/>
  <c r="N252" i="8"/>
  <c r="B236" i="19"/>
  <c r="A236" s="1"/>
  <c r="G236" s="1"/>
  <c r="N236" i="8"/>
  <c r="B188" i="19"/>
  <c r="A188" s="1"/>
  <c r="G188" s="1"/>
  <c r="N188" i="8"/>
  <c r="B141" i="19"/>
  <c r="A141" s="1"/>
  <c r="G141" s="1"/>
  <c r="N141" i="8"/>
  <c r="B125" i="19"/>
  <c r="A125" s="1"/>
  <c r="G125" s="1"/>
  <c r="N125" i="8"/>
  <c r="B109" i="19"/>
  <c r="A109" s="1"/>
  <c r="G109" s="1"/>
  <c r="N109" i="8"/>
  <c r="A199" i="25"/>
  <c r="G199" s="1"/>
  <c r="A121"/>
  <c r="G121" s="1"/>
  <c r="A206"/>
  <c r="G206" s="1"/>
  <c r="A79"/>
  <c r="G79" s="1"/>
  <c r="A281"/>
  <c r="G281" s="1"/>
  <c r="A135"/>
  <c r="G135" s="1"/>
  <c r="A2" i="13"/>
  <c r="A267" i="25"/>
  <c r="G267" s="1"/>
  <c r="F64" i="8"/>
  <c r="B64" i="29"/>
  <c r="A64" s="1"/>
  <c r="G64" s="1"/>
  <c r="F42" i="8"/>
  <c r="B42" i="29"/>
  <c r="F38" i="8"/>
  <c r="B38" i="29"/>
  <c r="F16" i="8"/>
  <c r="B16" i="29"/>
  <c r="F78" i="8"/>
  <c r="B78" i="29"/>
  <c r="A78" s="1"/>
  <c r="G78" s="1"/>
  <c r="F74" i="8"/>
  <c r="B74" i="29"/>
  <c r="A74" s="1"/>
  <c r="G74" s="1"/>
  <c r="F52" i="8"/>
  <c r="B52" i="29"/>
  <c r="A52" s="1"/>
  <c r="G52" s="1"/>
  <c r="F30" i="8"/>
  <c r="B30" i="29"/>
  <c r="F26" i="8"/>
  <c r="B26" i="29"/>
  <c r="F4" i="8"/>
  <c r="B4" i="29"/>
  <c r="A61" i="25"/>
  <c r="G61" s="1"/>
  <c r="B67" i="29"/>
  <c r="A67" s="1"/>
  <c r="G67" s="1"/>
  <c r="F67" i="8"/>
  <c r="F63"/>
  <c r="B63" i="29"/>
  <c r="A63" s="1"/>
  <c r="G63" s="1"/>
  <c r="F41" i="8"/>
  <c r="B41" i="29"/>
  <c r="B19"/>
  <c r="A19" s="1"/>
  <c r="G19" s="1"/>
  <c r="F19" i="8"/>
  <c r="F15"/>
  <c r="B15" i="29"/>
  <c r="F77" i="8"/>
  <c r="B77" i="29"/>
  <c r="A77" s="1"/>
  <c r="G77" s="1"/>
  <c r="B55"/>
  <c r="A55" s="1"/>
  <c r="G55" s="1"/>
  <c r="F55" i="8"/>
  <c r="F51"/>
  <c r="B51" i="29"/>
  <c r="A51" s="1"/>
  <c r="G51" s="1"/>
  <c r="F29" i="8"/>
  <c r="B29" i="29"/>
  <c r="B7"/>
  <c r="A7" s="1"/>
  <c r="G7" s="1"/>
  <c r="F7" i="8"/>
  <c r="F3"/>
  <c r="B3" i="29"/>
  <c r="A185" i="25"/>
  <c r="G185" s="1"/>
  <c r="A30" i="19"/>
  <c r="G30" s="1"/>
  <c r="A173"/>
  <c r="G173" s="1"/>
  <c r="A195"/>
  <c r="G195" s="1"/>
  <c r="A217"/>
  <c r="G217" s="1"/>
  <c r="A241"/>
  <c r="G241" s="1"/>
  <c r="A271"/>
  <c r="G271" s="1"/>
  <c r="A130" i="25"/>
  <c r="G130" s="1"/>
  <c r="F66" i="8"/>
  <c r="B66" i="29"/>
  <c r="A66" s="1"/>
  <c r="G66" s="1"/>
  <c r="F62" i="8"/>
  <c r="B62" i="29"/>
  <c r="A62" s="1"/>
  <c r="G62" s="1"/>
  <c r="F40" i="8"/>
  <c r="B40" i="29"/>
  <c r="F18" i="8"/>
  <c r="B18" i="29"/>
  <c r="F14" i="8"/>
  <c r="B14" i="29"/>
  <c r="F76" i="8"/>
  <c r="B76" i="29"/>
  <c r="A76" s="1"/>
  <c r="G76" s="1"/>
  <c r="F54" i="8"/>
  <c r="B54" i="29"/>
  <c r="A54" s="1"/>
  <c r="G54" s="1"/>
  <c r="F50" i="8"/>
  <c r="B50" i="29"/>
  <c r="A50" s="1"/>
  <c r="G50" s="1"/>
  <c r="F28" i="8"/>
  <c r="B28" i="29"/>
  <c r="F6" i="8"/>
  <c r="B6" i="29"/>
  <c r="F2" i="8"/>
  <c r="B2" i="29"/>
  <c r="A75" i="25"/>
  <c r="G75" s="1"/>
  <c r="F65" i="8"/>
  <c r="B65" i="29"/>
  <c r="A65" s="1"/>
  <c r="G65" s="1"/>
  <c r="B43"/>
  <c r="A43" s="1"/>
  <c r="G43" s="1"/>
  <c r="F43" i="8"/>
  <c r="F39"/>
  <c r="B39" i="29"/>
  <c r="F17" i="8"/>
  <c r="B17" i="29"/>
  <c r="B79"/>
  <c r="A79" s="1"/>
  <c r="G79" s="1"/>
  <c r="F79" i="8"/>
  <c r="F75"/>
  <c r="B75" i="29"/>
  <c r="A75" s="1"/>
  <c r="G75" s="1"/>
  <c r="F53" i="8"/>
  <c r="B53" i="29"/>
  <c r="A53" s="1"/>
  <c r="G53" s="1"/>
  <c r="B31"/>
  <c r="A31" s="1"/>
  <c r="G31" s="1"/>
  <c r="F31" i="8"/>
  <c r="F27"/>
  <c r="B27" i="29"/>
  <c r="F5" i="8"/>
  <c r="B5" i="29"/>
  <c r="A129" i="19"/>
  <c r="G129" s="1"/>
  <c r="A136"/>
  <c r="G136" s="1"/>
  <c r="A158"/>
  <c r="G158" s="1"/>
  <c r="A198"/>
  <c r="G198" s="1"/>
  <c r="A227"/>
  <c r="G227" s="1"/>
  <c r="A245"/>
  <c r="G245" s="1"/>
  <c r="C57" i="28"/>
  <c r="A258" i="19"/>
  <c r="G258" s="1"/>
  <c r="A195" i="25"/>
  <c r="G195" s="1"/>
  <c r="C148" i="28"/>
  <c r="C14"/>
  <c r="C178"/>
  <c r="C74"/>
  <c r="C227"/>
  <c r="C192"/>
  <c r="C133"/>
  <c r="C122"/>
  <c r="C183"/>
  <c r="C138"/>
  <c r="C64"/>
  <c r="C182"/>
  <c r="X7" i="8"/>
  <c r="B7" i="27"/>
  <c r="A7" s="1"/>
  <c r="A64" i="25"/>
  <c r="G64" s="1"/>
  <c r="A50"/>
  <c r="G50" s="1"/>
  <c r="A157" i="19"/>
  <c r="G157" s="1"/>
  <c r="A204"/>
  <c r="G204" s="1"/>
  <c r="A216" i="25"/>
  <c r="G216" s="1"/>
  <c r="C97" i="28"/>
  <c r="C68"/>
  <c r="C56"/>
  <c r="C128"/>
  <c r="C242"/>
  <c r="C112"/>
  <c r="C4"/>
  <c r="C70"/>
  <c r="C180"/>
  <c r="C16"/>
  <c r="C153"/>
  <c r="C170"/>
  <c r="C36"/>
  <c r="C191"/>
  <c r="C116"/>
  <c r="X2" i="8"/>
  <c r="B2" i="27"/>
  <c r="B135" i="28" s="1"/>
  <c r="A93" i="19"/>
  <c r="G93" s="1"/>
  <c r="A39" i="8"/>
  <c r="B39" i="25"/>
  <c r="B16"/>
  <c r="B47" i="26" s="1"/>
  <c r="A16" i="8"/>
  <c r="A59" i="25"/>
  <c r="G59" s="1"/>
  <c r="A213"/>
  <c r="G213" s="1"/>
  <c r="A200"/>
  <c r="G200" s="1"/>
  <c r="A282"/>
  <c r="G282" s="1"/>
  <c r="A89"/>
  <c r="G89" s="1"/>
  <c r="B42"/>
  <c r="A42" i="8"/>
  <c r="A83" i="25"/>
  <c r="G83" s="1"/>
  <c r="B41"/>
  <c r="B36" i="26" s="1"/>
  <c r="A41" i="8"/>
  <c r="B19" i="25"/>
  <c r="A19" i="8"/>
  <c r="A15"/>
  <c r="B15" i="25"/>
  <c r="B41" i="26" s="1"/>
  <c r="A63" i="25"/>
  <c r="G63" s="1"/>
  <c r="A133"/>
  <c r="G133" s="1"/>
  <c r="B43"/>
  <c r="A43" i="8"/>
  <c r="B17" i="25"/>
  <c r="B31" i="26" s="1"/>
  <c r="A17" i="8"/>
  <c r="A87" i="25"/>
  <c r="G87" s="1"/>
  <c r="A77" i="19"/>
  <c r="G77" s="1"/>
  <c r="B38" i="25"/>
  <c r="A38" i="8"/>
  <c r="A96" i="19"/>
  <c r="G96" s="1"/>
  <c r="A10" i="25"/>
  <c r="G10" s="1"/>
  <c r="A50" i="19"/>
  <c r="G50" s="1"/>
  <c r="A88"/>
  <c r="G88" s="1"/>
  <c r="B40" i="25"/>
  <c r="A40" i="8"/>
  <c r="A18"/>
  <c r="B18" i="25"/>
  <c r="B8" i="26" s="1"/>
  <c r="A14" i="8"/>
  <c r="B14" i="25"/>
  <c r="B10" i="26" s="1"/>
  <c r="A52" i="19"/>
  <c r="G52" s="1"/>
  <c r="A81" i="25"/>
  <c r="G81" s="1"/>
  <c r="A92" i="19"/>
  <c r="G92" s="1"/>
  <c r="A46" i="25"/>
  <c r="G46" s="1"/>
  <c r="A84"/>
  <c r="G84" s="1"/>
  <c r="A67"/>
  <c r="G67" s="1"/>
  <c r="A149"/>
  <c r="G149" s="1"/>
  <c r="A261"/>
  <c r="G261" s="1"/>
  <c r="A165"/>
  <c r="G165" s="1"/>
  <c r="A197"/>
  <c r="G197" s="1"/>
  <c r="B21" i="19"/>
  <c r="N21" i="8"/>
  <c r="B25" i="19"/>
  <c r="N25" i="8"/>
  <c r="N10"/>
  <c r="B10" i="19"/>
  <c r="N32" i="8"/>
  <c r="B32" i="19"/>
  <c r="N36" i="8"/>
  <c r="B36" i="19"/>
  <c r="N58" i="8"/>
  <c r="B58" i="19"/>
  <c r="N80" i="8"/>
  <c r="B80" i="19"/>
  <c r="A87"/>
  <c r="G87" s="1"/>
  <c r="B22"/>
  <c r="N22" i="8"/>
  <c r="N11"/>
  <c r="B11" i="19"/>
  <c r="N33" i="8"/>
  <c r="B33" i="19"/>
  <c r="B37"/>
  <c r="N37" i="8"/>
  <c r="N59"/>
  <c r="B59" i="19"/>
  <c r="N81" i="8"/>
  <c r="B81" i="19"/>
  <c r="A41"/>
  <c r="G41" s="1"/>
  <c r="A66"/>
  <c r="G66" s="1"/>
  <c r="A84"/>
  <c r="G84" s="1"/>
  <c r="B23"/>
  <c r="N23" i="8"/>
  <c r="N8"/>
  <c r="B8" i="19"/>
  <c r="N12" i="8"/>
  <c r="B12" i="19"/>
  <c r="N34" i="8"/>
  <c r="B34" i="19"/>
  <c r="N56" i="8"/>
  <c r="B56" i="19"/>
  <c r="N60" i="8"/>
  <c r="B60" i="19"/>
  <c r="N82" i="8"/>
  <c r="B82" i="19"/>
  <c r="B24"/>
  <c r="N24" i="8"/>
  <c r="N9"/>
  <c r="B9" i="19"/>
  <c r="B13"/>
  <c r="N13" i="8"/>
  <c r="N35"/>
  <c r="B35" i="19"/>
  <c r="N57" i="8"/>
  <c r="B57" i="19"/>
  <c r="B61"/>
  <c r="N61" i="8"/>
  <c r="A62" i="19"/>
  <c r="G62" s="1"/>
  <c r="A42"/>
  <c r="G42" s="1"/>
  <c r="A64"/>
  <c r="G64" s="1"/>
  <c r="C99" i="28"/>
  <c r="C244"/>
  <c r="C54"/>
  <c r="C213"/>
  <c r="C121"/>
  <c r="C175"/>
  <c r="C10"/>
  <c r="C119"/>
  <c r="C44"/>
  <c r="C218"/>
  <c r="C208"/>
  <c r="C238"/>
  <c r="C7"/>
  <c r="C88"/>
  <c r="C167"/>
  <c r="C241"/>
  <c r="C168"/>
  <c r="C39"/>
  <c r="C31"/>
  <c r="C193"/>
  <c r="C154"/>
  <c r="C79"/>
  <c r="C198"/>
  <c r="C29"/>
  <c r="C30"/>
  <c r="C158"/>
  <c r="C90"/>
  <c r="C215"/>
  <c r="C236"/>
  <c r="C145"/>
  <c r="C230"/>
  <c r="C220"/>
  <c r="C184"/>
  <c r="C135"/>
  <c r="C163"/>
  <c r="C155"/>
  <c r="C103"/>
  <c r="C91"/>
  <c r="C107"/>
  <c r="C94"/>
  <c r="C55"/>
  <c r="C221"/>
  <c r="C118"/>
  <c r="C214"/>
  <c r="C129"/>
  <c r="C61"/>
  <c r="C110"/>
  <c r="C171"/>
  <c r="C152"/>
  <c r="C189"/>
  <c r="C89"/>
  <c r="C228"/>
  <c r="C210"/>
  <c r="C181"/>
  <c r="C117"/>
  <c r="C143"/>
  <c r="C233"/>
  <c r="C160"/>
  <c r="C100"/>
  <c r="C209"/>
  <c r="C243"/>
  <c r="C58"/>
  <c r="C21"/>
  <c r="C123"/>
  <c r="C93"/>
  <c r="C142"/>
  <c r="C146"/>
  <c r="C216"/>
  <c r="C42"/>
  <c r="C130"/>
  <c r="C205"/>
  <c r="C131"/>
  <c r="C206"/>
  <c r="C176"/>
  <c r="C245"/>
  <c r="C222"/>
  <c r="C108"/>
  <c r="C51"/>
  <c r="C85"/>
  <c r="C33"/>
  <c r="C60"/>
  <c r="C159"/>
  <c r="C217"/>
  <c r="C137"/>
  <c r="C204"/>
  <c r="C239"/>
  <c r="C115"/>
  <c r="C67"/>
  <c r="C225"/>
  <c r="C226"/>
  <c r="C78"/>
  <c r="C65"/>
  <c r="C52"/>
  <c r="C134"/>
  <c r="C223"/>
  <c r="C144"/>
  <c r="C6"/>
  <c r="C77"/>
  <c r="C40"/>
  <c r="C165"/>
  <c r="C250"/>
  <c r="C34"/>
  <c r="C76"/>
  <c r="C188"/>
  <c r="C141"/>
  <c r="C235"/>
  <c r="C161"/>
  <c r="C15"/>
  <c r="C37"/>
  <c r="C32"/>
  <c r="C150"/>
  <c r="C147"/>
  <c r="C120"/>
  <c r="C231"/>
  <c r="C126"/>
  <c r="C249"/>
  <c r="C35"/>
  <c r="C46"/>
  <c r="C73"/>
  <c r="C17"/>
  <c r="C48"/>
  <c r="C95"/>
  <c r="C157"/>
  <c r="C13"/>
  <c r="C12"/>
  <c r="C179"/>
  <c r="C173"/>
  <c r="C111"/>
  <c r="C246"/>
  <c r="C136"/>
  <c r="C75"/>
  <c r="C19"/>
  <c r="C84"/>
  <c r="C109"/>
  <c r="C114"/>
  <c r="C166"/>
  <c r="C20"/>
  <c r="C196"/>
  <c r="C132"/>
  <c r="C125"/>
  <c r="C23"/>
  <c r="C81"/>
  <c r="C211"/>
  <c r="C113"/>
  <c r="C50"/>
  <c r="C232"/>
  <c r="C164"/>
  <c r="C71"/>
  <c r="C41"/>
  <c r="C28"/>
  <c r="C156"/>
  <c r="C240"/>
  <c r="C169"/>
  <c r="C53"/>
  <c r="C185"/>
  <c r="C151"/>
  <c r="C199"/>
  <c r="C3"/>
  <c r="C200"/>
  <c r="C174"/>
  <c r="C2"/>
  <c r="C190"/>
  <c r="C247"/>
  <c r="C5"/>
  <c r="C162"/>
  <c r="C59"/>
  <c r="C140"/>
  <c r="C87"/>
  <c r="C187"/>
  <c r="C47"/>
  <c r="C26"/>
  <c r="C8"/>
  <c r="C92"/>
  <c r="C172"/>
  <c r="C96"/>
  <c r="C127"/>
  <c r="C251"/>
  <c r="C177"/>
  <c r="C139"/>
  <c r="C86"/>
  <c r="C105"/>
  <c r="C237"/>
  <c r="C195"/>
  <c r="C104"/>
  <c r="C62"/>
  <c r="C69"/>
  <c r="C80"/>
  <c r="C98"/>
  <c r="C106"/>
  <c r="C186"/>
  <c r="C234"/>
  <c r="C149"/>
  <c r="C229"/>
  <c r="C63"/>
  <c r="C18"/>
  <c r="C49"/>
  <c r="C72"/>
  <c r="C24"/>
  <c r="C124"/>
  <c r="C203"/>
  <c r="C82"/>
  <c r="C22"/>
  <c r="C101"/>
  <c r="C27"/>
  <c r="C219"/>
  <c r="C11"/>
  <c r="C43"/>
  <c r="C224"/>
  <c r="C212"/>
  <c r="C9"/>
  <c r="AB5" i="27"/>
  <c r="J6"/>
  <c r="C66" i="28"/>
  <c r="S157" i="25"/>
  <c r="S112"/>
  <c r="S279"/>
  <c r="S194"/>
  <c r="S234"/>
  <c r="S258"/>
  <c r="S154"/>
  <c r="S110"/>
  <c r="S123"/>
  <c r="S271"/>
  <c r="S170"/>
  <c r="S44"/>
  <c r="S174"/>
  <c r="S205"/>
  <c r="S144"/>
  <c r="S241"/>
  <c r="S178"/>
  <c r="S210"/>
  <c r="S139"/>
  <c r="S201"/>
  <c r="S265"/>
  <c r="S27"/>
  <c r="S273"/>
  <c r="S95"/>
  <c r="S83" i="19"/>
  <c r="S52" i="25"/>
  <c r="S264" i="19"/>
  <c r="S6" i="25"/>
  <c r="S221" i="19"/>
  <c r="S221" i="25"/>
  <c r="S35"/>
  <c r="S257"/>
  <c r="S45"/>
  <c r="S138"/>
  <c r="S63" i="19"/>
  <c r="S286" i="25"/>
  <c r="S23"/>
  <c r="S68" i="19"/>
  <c r="S152" i="25"/>
  <c r="S242"/>
  <c r="S101"/>
  <c r="S145"/>
  <c r="S127"/>
  <c r="S202" i="19"/>
  <c r="S236" i="25"/>
  <c r="S256"/>
  <c r="S4" i="19"/>
  <c r="S90"/>
  <c r="S153" i="25"/>
  <c r="S226"/>
  <c r="S101" i="19"/>
  <c r="S156" i="25"/>
  <c r="S183"/>
  <c r="S17" i="19"/>
  <c r="S268" i="25"/>
  <c r="S48"/>
  <c r="S259"/>
  <c r="S231"/>
  <c r="S78" i="19"/>
  <c r="S89"/>
  <c r="S279"/>
  <c r="S69"/>
  <c r="S16"/>
  <c r="S53"/>
  <c r="S74"/>
  <c r="S5"/>
  <c r="S40"/>
  <c r="S244" i="25"/>
  <c r="S268" i="19"/>
  <c r="S121" i="25"/>
  <c r="S206"/>
  <c r="S79"/>
  <c r="S68"/>
  <c r="S281"/>
  <c r="S275" i="19"/>
  <c r="S31" i="25"/>
  <c r="S135"/>
  <c r="S267"/>
  <c r="S234" i="19"/>
  <c r="S30" i="25"/>
  <c r="S258" i="19"/>
  <c r="S195" i="25"/>
  <c r="S64"/>
  <c r="S50"/>
  <c r="S179"/>
  <c r="S157" i="19"/>
  <c r="S204"/>
  <c r="S216" i="25"/>
  <c r="S11"/>
  <c r="S111" i="19"/>
  <c r="S2" i="25"/>
  <c r="S83"/>
  <c r="S28"/>
  <c r="S63"/>
  <c r="S133"/>
  <c r="S87"/>
  <c r="S77" i="19"/>
  <c r="S96"/>
  <c r="S10" i="25"/>
  <c r="S50" i="19"/>
  <c r="S88"/>
  <c r="S52"/>
  <c r="S81" i="25"/>
  <c r="S92" i="19"/>
  <c r="S46" i="25"/>
  <c r="S67"/>
  <c r="S149"/>
  <c r="S261"/>
  <c r="S165"/>
  <c r="S197"/>
  <c r="S87" i="19"/>
  <c r="S41"/>
  <c r="S66"/>
  <c r="S84"/>
  <c r="S62"/>
  <c r="S42"/>
  <c r="S64"/>
  <c r="S173" i="25"/>
  <c r="S146"/>
  <c r="S186"/>
  <c r="S237"/>
  <c r="S70"/>
  <c r="S229"/>
  <c r="S218"/>
  <c r="S74"/>
  <c r="S193"/>
  <c r="S177"/>
  <c r="S102"/>
  <c r="S169"/>
  <c r="S275"/>
  <c r="S54"/>
  <c r="S225"/>
  <c r="S181"/>
  <c r="S25"/>
  <c r="S272"/>
  <c r="S55"/>
  <c r="S228"/>
  <c r="S168"/>
  <c r="S75" i="19"/>
  <c r="S217" i="25"/>
  <c r="S15" i="19"/>
  <c r="S115" i="25"/>
  <c r="S136"/>
  <c r="S163"/>
  <c r="S227"/>
  <c r="S14" i="19"/>
  <c r="S104" i="25"/>
  <c r="S37"/>
  <c r="S224"/>
  <c r="S235"/>
  <c r="S9"/>
  <c r="S45" i="19"/>
  <c r="S109" i="25"/>
  <c r="S160"/>
  <c r="S3" i="19"/>
  <c r="S98"/>
  <c r="S95"/>
  <c r="S180" i="25"/>
  <c r="S38" i="19"/>
  <c r="S76"/>
  <c r="S161" i="25"/>
  <c r="S18" i="19"/>
  <c r="S213"/>
  <c r="S77" i="25"/>
  <c r="S134"/>
  <c r="S100"/>
  <c r="S163" i="19"/>
  <c r="S2"/>
  <c r="S7"/>
  <c r="S284" i="25"/>
  <c r="S248"/>
  <c r="S199"/>
  <c r="S280"/>
  <c r="S238"/>
  <c r="S69"/>
  <c r="S235" i="19"/>
  <c r="S94" i="25"/>
  <c r="S61"/>
  <c r="S185"/>
  <c r="S30" i="19"/>
  <c r="S173"/>
  <c r="S195"/>
  <c r="S217"/>
  <c r="S241"/>
  <c r="S271"/>
  <c r="S130" i="25"/>
  <c r="S75"/>
  <c r="S12"/>
  <c r="S129" i="19"/>
  <c r="S136"/>
  <c r="S158"/>
  <c r="S198"/>
  <c r="S227"/>
  <c r="S245"/>
  <c r="S243" i="25"/>
  <c r="S24"/>
  <c r="S93" i="19"/>
  <c r="S88" i="25"/>
  <c r="S36"/>
  <c r="S59"/>
  <c r="S213"/>
  <c r="S200"/>
  <c r="S282"/>
  <c r="S89"/>
  <c r="S22"/>
  <c r="S84"/>
  <c r="B27" i="26" l="1"/>
  <c r="B26"/>
  <c r="A50"/>
  <c r="B17"/>
  <c r="C40" i="30"/>
  <c r="B40"/>
  <c r="B39"/>
  <c r="B29" i="26"/>
  <c r="B49"/>
  <c r="B25"/>
  <c r="B42"/>
  <c r="A52"/>
  <c r="A44"/>
  <c r="A49"/>
  <c r="B4"/>
  <c r="B46"/>
  <c r="A51"/>
  <c r="B33"/>
  <c r="B51"/>
  <c r="B52"/>
  <c r="A43"/>
  <c r="A45"/>
  <c r="A48"/>
  <c r="A39" i="29"/>
  <c r="A27"/>
  <c r="A70" i="25"/>
  <c r="G70" s="1"/>
  <c r="B15" i="26"/>
  <c r="B38" i="30"/>
  <c r="B20" i="26"/>
  <c r="C37" i="30"/>
  <c r="B37"/>
  <c r="B30"/>
  <c r="B36"/>
  <c r="B35"/>
  <c r="B34"/>
  <c r="B6"/>
  <c r="B33"/>
  <c r="B29"/>
  <c r="B32"/>
  <c r="B27"/>
  <c r="B25"/>
  <c r="B31"/>
  <c r="C31"/>
  <c r="C28"/>
  <c r="B28"/>
  <c r="B5" i="26"/>
  <c r="B35"/>
  <c r="A28"/>
  <c r="A40"/>
  <c r="B37"/>
  <c r="B30"/>
  <c r="A32"/>
  <c r="B22" i="30"/>
  <c r="B7" i="26"/>
  <c r="A37"/>
  <c r="B4" i="30"/>
  <c r="B26"/>
  <c r="B18" i="26"/>
  <c r="B28"/>
  <c r="B38"/>
  <c r="B19"/>
  <c r="B16" i="30"/>
  <c r="B18"/>
  <c r="B39" i="26"/>
  <c r="B40"/>
  <c r="B34"/>
  <c r="B10" i="30"/>
  <c r="C25"/>
  <c r="B23"/>
  <c r="B24"/>
  <c r="B20"/>
  <c r="C22"/>
  <c r="C21"/>
  <c r="B21"/>
  <c r="B19"/>
  <c r="C18"/>
  <c r="C17"/>
  <c r="B17"/>
  <c r="C16"/>
  <c r="C14"/>
  <c r="C15"/>
  <c r="B14"/>
  <c r="B15"/>
  <c r="C13"/>
  <c r="B13"/>
  <c r="C12"/>
  <c r="B12"/>
  <c r="B11"/>
  <c r="C10"/>
  <c r="C9"/>
  <c r="B9"/>
  <c r="B7"/>
  <c r="C8"/>
  <c r="B8"/>
  <c r="C5"/>
  <c r="C6"/>
  <c r="B5"/>
  <c r="C4"/>
  <c r="B3"/>
  <c r="C2"/>
  <c r="B2"/>
  <c r="A26" i="26"/>
  <c r="A17"/>
  <c r="A42" i="29"/>
  <c r="B24" i="26"/>
  <c r="B21"/>
  <c r="B3"/>
  <c r="B14"/>
  <c r="A21"/>
  <c r="B12"/>
  <c r="B13"/>
  <c r="B22"/>
  <c r="B23"/>
  <c r="A16"/>
  <c r="B11"/>
  <c r="B9"/>
  <c r="A41" i="29"/>
  <c r="B16" i="26"/>
  <c r="B2"/>
  <c r="C2"/>
  <c r="A40" i="29"/>
  <c r="A36"/>
  <c r="A38"/>
  <c r="A32"/>
  <c r="A30"/>
  <c r="A29"/>
  <c r="A28"/>
  <c r="A26"/>
  <c r="A39" i="30" s="1"/>
  <c r="A23" i="29"/>
  <c r="A21" i="25"/>
  <c r="A18" i="29"/>
  <c r="A15"/>
  <c r="A17"/>
  <c r="A14"/>
  <c r="A15" i="19"/>
  <c r="G15" s="1"/>
  <c r="A16" i="29"/>
  <c r="A38" i="30" s="1"/>
  <c r="A9" i="29"/>
  <c r="A40" i="30" s="1"/>
  <c r="A52" i="25"/>
  <c r="G52" s="1"/>
  <c r="A6" i="29"/>
  <c r="A4"/>
  <c r="A128" i="18"/>
  <c r="A5" i="29"/>
  <c r="A125" i="18"/>
  <c r="A54"/>
  <c r="A75" i="19"/>
  <c r="G75" s="1"/>
  <c r="A144" i="25"/>
  <c r="G144" s="1"/>
  <c r="A221" i="19"/>
  <c r="G221" s="1"/>
  <c r="A246" i="18"/>
  <c r="A44" i="25"/>
  <c r="A3" i="18"/>
  <c r="A168"/>
  <c r="A56"/>
  <c r="A110"/>
  <c r="A203"/>
  <c r="A213"/>
  <c r="A237"/>
  <c r="A37"/>
  <c r="C258" i="16"/>
  <c r="B146"/>
  <c r="D239"/>
  <c r="B74"/>
  <c r="D32"/>
  <c r="B120"/>
  <c r="D281"/>
  <c r="D270"/>
  <c r="C282"/>
  <c r="C251"/>
  <c r="B43"/>
  <c r="D163"/>
  <c r="B60"/>
  <c r="D5"/>
  <c r="C20"/>
  <c r="C267"/>
  <c r="D35"/>
  <c r="B32"/>
  <c r="B217"/>
  <c r="D245"/>
  <c r="C46"/>
  <c r="D56"/>
  <c r="B15"/>
  <c r="D64"/>
  <c r="D118"/>
  <c r="D156"/>
  <c r="C107"/>
  <c r="D20"/>
  <c r="C37"/>
  <c r="B37"/>
  <c r="D37"/>
  <c r="D146"/>
  <c r="B63"/>
  <c r="C245"/>
  <c r="C15"/>
  <c r="B40"/>
  <c r="B27"/>
  <c r="D16"/>
  <c r="D105"/>
  <c r="C271"/>
  <c r="D23"/>
  <c r="D267"/>
  <c r="D75"/>
  <c r="B248"/>
  <c r="B154"/>
  <c r="D210"/>
  <c r="B72"/>
  <c r="D63"/>
  <c r="B212"/>
  <c r="D59"/>
  <c r="D12"/>
  <c r="C178"/>
  <c r="C2"/>
  <c r="B64"/>
  <c r="C281"/>
  <c r="D132"/>
  <c r="B9"/>
  <c r="C10"/>
  <c r="D27"/>
  <c r="D159"/>
  <c r="B282"/>
  <c r="D193"/>
  <c r="C38"/>
  <c r="C101"/>
  <c r="D170"/>
  <c r="D253"/>
  <c r="C272"/>
  <c r="D271"/>
  <c r="D24"/>
  <c r="C210"/>
  <c r="B23"/>
  <c r="D256"/>
  <c r="D212"/>
  <c r="C59"/>
  <c r="C40"/>
  <c r="C193"/>
  <c r="D43"/>
  <c r="B156"/>
  <c r="C73"/>
  <c r="C62"/>
  <c r="B128"/>
  <c r="B270"/>
  <c r="B118"/>
  <c r="B38"/>
  <c r="D101"/>
  <c r="B253"/>
  <c r="B263"/>
  <c r="C163"/>
  <c r="C71"/>
  <c r="C139"/>
  <c r="C181"/>
  <c r="B5"/>
  <c r="C3"/>
  <c r="B162"/>
  <c r="B183"/>
  <c r="D183"/>
  <c r="C183"/>
  <c r="D196"/>
  <c r="C74"/>
  <c r="B54"/>
  <c r="D42"/>
  <c r="C261"/>
  <c r="D279"/>
  <c r="B201"/>
  <c r="C211"/>
  <c r="D36"/>
  <c r="C22"/>
  <c r="D68"/>
  <c r="D277"/>
  <c r="B224"/>
  <c r="C160"/>
  <c r="D39"/>
  <c r="D34"/>
  <c r="D162"/>
  <c r="D137"/>
  <c r="C137"/>
  <c r="D53"/>
  <c r="C53"/>
  <c r="C135"/>
  <c r="D135"/>
  <c r="C241"/>
  <c r="B203"/>
  <c r="B164"/>
  <c r="B196"/>
  <c r="C239"/>
  <c r="C95"/>
  <c r="C213"/>
  <c r="D54"/>
  <c r="C75"/>
  <c r="C204"/>
  <c r="D199"/>
  <c r="D79"/>
  <c r="D22"/>
  <c r="B131"/>
  <c r="B170"/>
  <c r="D174"/>
  <c r="D263"/>
  <c r="C154"/>
  <c r="D160"/>
  <c r="B71"/>
  <c r="B39"/>
  <c r="D255"/>
  <c r="D89"/>
  <c r="B107"/>
  <c r="C220"/>
  <c r="D220"/>
  <c r="B220"/>
  <c r="B153"/>
  <c r="C153"/>
  <c r="D153"/>
  <c r="C84"/>
  <c r="D84"/>
  <c r="B84"/>
  <c r="C268"/>
  <c r="D268"/>
  <c r="D158"/>
  <c r="B158"/>
  <c r="D30"/>
  <c r="B30"/>
  <c r="C30"/>
  <c r="C82"/>
  <c r="B82"/>
  <c r="D164"/>
  <c r="D204"/>
  <c r="C79"/>
  <c r="C131"/>
  <c r="C26"/>
  <c r="C174"/>
  <c r="B6"/>
  <c r="B255"/>
  <c r="B181"/>
  <c r="D147"/>
  <c r="B102"/>
  <c r="B135"/>
  <c r="B3"/>
  <c r="B152"/>
  <c r="B98"/>
  <c r="D98"/>
  <c r="C98"/>
  <c r="C44"/>
  <c r="B44"/>
  <c r="D44"/>
  <c r="D113"/>
  <c r="B113"/>
  <c r="C157"/>
  <c r="D157"/>
  <c r="C205"/>
  <c r="B205"/>
  <c r="A90" i="18"/>
  <c r="A197"/>
  <c r="A14"/>
  <c r="A17"/>
  <c r="A248"/>
  <c r="A13"/>
  <c r="A69"/>
  <c r="A185"/>
  <c r="A165"/>
  <c r="A16"/>
  <c r="A47"/>
  <c r="A168" i="25"/>
  <c r="G168" s="1"/>
  <c r="A35"/>
  <c r="G35" s="1"/>
  <c r="A178" i="18"/>
  <c r="A239"/>
  <c r="A177"/>
  <c r="A244"/>
  <c r="A206"/>
  <c r="A18"/>
  <c r="A249"/>
  <c r="A242"/>
  <c r="A123"/>
  <c r="A163"/>
  <c r="A204"/>
  <c r="A114"/>
  <c r="A159"/>
  <c r="A186"/>
  <c r="A232"/>
  <c r="A92"/>
  <c r="A103"/>
  <c r="A20"/>
  <c r="A105"/>
  <c r="A143"/>
  <c r="A60"/>
  <c r="A145"/>
  <c r="A102"/>
  <c r="A5"/>
  <c r="B250" i="28"/>
  <c r="B40"/>
  <c r="A136" i="25"/>
  <c r="G136" s="1"/>
  <c r="A83" i="19"/>
  <c r="G83" s="1"/>
  <c r="A68"/>
  <c r="G68" s="1"/>
  <c r="B57" i="28"/>
  <c r="B84"/>
  <c r="B75"/>
  <c r="B233"/>
  <c r="B117"/>
  <c r="B175"/>
  <c r="B25"/>
  <c r="A27" i="25"/>
  <c r="G27" s="1"/>
  <c r="A116"/>
  <c r="G116" s="1"/>
  <c r="A264" i="19"/>
  <c r="G264" s="1"/>
  <c r="A202" i="25"/>
  <c r="G202" s="1"/>
  <c r="D13" i="16"/>
  <c r="B13"/>
  <c r="C13"/>
  <c r="B236"/>
  <c r="C236"/>
  <c r="D236"/>
  <c r="D200"/>
  <c r="C200"/>
  <c r="B200"/>
  <c r="C276"/>
  <c r="D276"/>
  <c r="B276"/>
  <c r="D129"/>
  <c r="B129"/>
  <c r="B175"/>
  <c r="D175"/>
  <c r="B103"/>
  <c r="D103"/>
  <c r="C103"/>
  <c r="B215"/>
  <c r="C215"/>
  <c r="C257"/>
  <c r="D257"/>
  <c r="B257"/>
  <c r="D186"/>
  <c r="B186"/>
  <c r="C186"/>
  <c r="D130"/>
  <c r="C130"/>
  <c r="B130"/>
  <c r="C252"/>
  <c r="D252"/>
  <c r="B252"/>
  <c r="D241"/>
  <c r="D136"/>
  <c r="B134"/>
  <c r="C90"/>
  <c r="D213"/>
  <c r="C279"/>
  <c r="D227"/>
  <c r="C132"/>
  <c r="D201"/>
  <c r="D128"/>
  <c r="D211"/>
  <c r="D26"/>
  <c r="C175"/>
  <c r="B105"/>
  <c r="D60"/>
  <c r="B139"/>
  <c r="C78"/>
  <c r="B147"/>
  <c r="C102"/>
  <c r="C273"/>
  <c r="D273"/>
  <c r="B273"/>
  <c r="D179"/>
  <c r="B179"/>
  <c r="C179"/>
  <c r="D111"/>
  <c r="B111"/>
  <c r="C111"/>
  <c r="D138"/>
  <c r="C138"/>
  <c r="B138"/>
  <c r="D28"/>
  <c r="B28"/>
  <c r="B124"/>
  <c r="C124"/>
  <c r="D124"/>
  <c r="B69"/>
  <c r="D69"/>
  <c r="C114"/>
  <c r="D114"/>
  <c r="D233"/>
  <c r="C233"/>
  <c r="B233"/>
  <c r="B214"/>
  <c r="D214"/>
  <c r="C214"/>
  <c r="C249"/>
  <c r="D249"/>
  <c r="B249"/>
  <c r="D66"/>
  <c r="B66"/>
  <c r="C66"/>
  <c r="D195"/>
  <c r="C195"/>
  <c r="B195"/>
  <c r="D121"/>
  <c r="B121"/>
  <c r="C121"/>
  <c r="C254"/>
  <c r="B254"/>
  <c r="D254"/>
  <c r="D65"/>
  <c r="C65"/>
  <c r="B65"/>
  <c r="B180"/>
  <c r="C180"/>
  <c r="D180"/>
  <c r="B33"/>
  <c r="C33"/>
  <c r="D33"/>
  <c r="B208"/>
  <c r="C208"/>
  <c r="D208"/>
  <c r="D274"/>
  <c r="C274"/>
  <c r="B274"/>
  <c r="C285"/>
  <c r="D285"/>
  <c r="D221"/>
  <c r="C221"/>
  <c r="D52"/>
  <c r="B52"/>
  <c r="D187"/>
  <c r="B187"/>
  <c r="B237"/>
  <c r="C237"/>
  <c r="D141"/>
  <c r="C141"/>
  <c r="B141"/>
  <c r="C209"/>
  <c r="B209"/>
  <c r="D209"/>
  <c r="D237"/>
  <c r="C187"/>
  <c r="B199"/>
  <c r="B62"/>
  <c r="D251"/>
  <c r="D190"/>
  <c r="C284"/>
  <c r="D284"/>
  <c r="B284"/>
  <c r="C85"/>
  <c r="D85"/>
  <c r="B85"/>
  <c r="B41"/>
  <c r="C41"/>
  <c r="D41"/>
  <c r="B226"/>
  <c r="C226"/>
  <c r="D226"/>
  <c r="C246"/>
  <c r="B246"/>
  <c r="D246"/>
  <c r="C283"/>
  <c r="B283"/>
  <c r="B168"/>
  <c r="D168"/>
  <c r="B228"/>
  <c r="C228"/>
  <c r="C145"/>
  <c r="B145"/>
  <c r="D145"/>
  <c r="D92"/>
  <c r="C92"/>
  <c r="B165"/>
  <c r="D165"/>
  <c r="D116"/>
  <c r="C116"/>
  <c r="C76"/>
  <c r="D76"/>
  <c r="B76"/>
  <c r="C244"/>
  <c r="D244"/>
  <c r="B244"/>
  <c r="B119"/>
  <c r="D119"/>
  <c r="C119"/>
  <c r="C243"/>
  <c r="D243"/>
  <c r="B243"/>
  <c r="D144"/>
  <c r="B144"/>
  <c r="C144"/>
  <c r="D61"/>
  <c r="B61"/>
  <c r="C61"/>
  <c r="C260"/>
  <c r="D260"/>
  <c r="B260"/>
  <c r="C14"/>
  <c r="B14"/>
  <c r="D14"/>
  <c r="C167"/>
  <c r="B167"/>
  <c r="D167"/>
  <c r="B91"/>
  <c r="C91"/>
  <c r="D91"/>
  <c r="B189"/>
  <c r="C189"/>
  <c r="D189"/>
  <c r="C184"/>
  <c r="B184"/>
  <c r="D184"/>
  <c r="B231"/>
  <c r="D231"/>
  <c r="C231"/>
  <c r="C49"/>
  <c r="B49"/>
  <c r="D49"/>
  <c r="B219"/>
  <c r="D219"/>
  <c r="C219"/>
  <c r="C77"/>
  <c r="D77"/>
  <c r="B77"/>
  <c r="C108"/>
  <c r="B108"/>
  <c r="D108"/>
  <c r="D58"/>
  <c r="C58"/>
  <c r="B58"/>
  <c r="B202"/>
  <c r="D202"/>
  <c r="C202"/>
  <c r="D21"/>
  <c r="B21"/>
  <c r="C21"/>
  <c r="B264"/>
  <c r="C264"/>
  <c r="D264"/>
  <c r="D122"/>
  <c r="C122"/>
  <c r="B122"/>
  <c r="B51"/>
  <c r="C51"/>
  <c r="D51"/>
  <c r="B81"/>
  <c r="D81"/>
  <c r="C81"/>
  <c r="C235"/>
  <c r="B235"/>
  <c r="D235"/>
  <c r="D94"/>
  <c r="B94"/>
  <c r="C94"/>
  <c r="B142"/>
  <c r="C142"/>
  <c r="D142"/>
  <c r="C127"/>
  <c r="D127"/>
  <c r="B127"/>
  <c r="D194"/>
  <c r="C194"/>
  <c r="B194"/>
  <c r="B161"/>
  <c r="C161"/>
  <c r="D161"/>
  <c r="C48"/>
  <c r="B48"/>
  <c r="D48"/>
  <c r="B126"/>
  <c r="C126"/>
  <c r="D126"/>
  <c r="D25"/>
  <c r="C25"/>
  <c r="B25"/>
  <c r="B115"/>
  <c r="C115"/>
  <c r="D115"/>
  <c r="B188"/>
  <c r="D188"/>
  <c r="C188"/>
  <c r="C191"/>
  <c r="B191"/>
  <c r="D191"/>
  <c r="D206"/>
  <c r="C206"/>
  <c r="B206"/>
  <c r="A276" i="25"/>
  <c r="G276" s="1"/>
  <c r="A23"/>
  <c r="G23" s="1"/>
  <c r="A202" i="19"/>
  <c r="G202" s="1"/>
  <c r="A136" i="18"/>
  <c r="A64"/>
  <c r="A187"/>
  <c r="A52"/>
  <c r="A39"/>
  <c r="A73"/>
  <c r="A225"/>
  <c r="A81"/>
  <c r="A112"/>
  <c r="A87"/>
  <c r="A97"/>
  <c r="A78"/>
  <c r="A175"/>
  <c r="A58"/>
  <c r="A135"/>
  <c r="A40"/>
  <c r="A33"/>
  <c r="A212"/>
  <c r="A162"/>
  <c r="A94"/>
  <c r="A80"/>
  <c r="A4"/>
  <c r="A172"/>
  <c r="A216"/>
  <c r="A51"/>
  <c r="A182"/>
  <c r="B49" i="28"/>
  <c r="B63"/>
  <c r="B126"/>
  <c r="B112"/>
  <c r="B85"/>
  <c r="B102"/>
  <c r="A63" i="19"/>
  <c r="G63" s="1"/>
  <c r="A219" i="18"/>
  <c r="A89"/>
  <c r="A153"/>
  <c r="A228"/>
  <c r="A9"/>
  <c r="A170"/>
  <c r="A243"/>
  <c r="A126"/>
  <c r="A12"/>
  <c r="A144"/>
  <c r="A161"/>
  <c r="A147"/>
  <c r="A217"/>
  <c r="A49"/>
  <c r="A194"/>
  <c r="A208"/>
  <c r="A130"/>
  <c r="A63"/>
  <c r="A142"/>
  <c r="A167"/>
  <c r="A214"/>
  <c r="A72"/>
  <c r="A160"/>
  <c r="A6"/>
  <c r="A65"/>
  <c r="A152"/>
  <c r="A226"/>
  <c r="A108"/>
  <c r="A224"/>
  <c r="A99"/>
  <c r="A43"/>
  <c r="A134"/>
  <c r="A30"/>
  <c r="A233"/>
  <c r="A42"/>
  <c r="A7"/>
  <c r="A109"/>
  <c r="A215"/>
  <c r="A85"/>
  <c r="A148"/>
  <c r="A184"/>
  <c r="A139"/>
  <c r="A83"/>
  <c r="A154"/>
  <c r="A70"/>
  <c r="A193"/>
  <c r="A82"/>
  <c r="A156"/>
  <c r="A53"/>
  <c r="A44"/>
  <c r="A100"/>
  <c r="A157"/>
  <c r="A164"/>
  <c r="A29"/>
  <c r="A95"/>
  <c r="A98"/>
  <c r="A205"/>
  <c r="A222"/>
  <c r="A120"/>
  <c r="A169"/>
  <c r="A11"/>
  <c r="A158"/>
  <c r="A10"/>
  <c r="A247"/>
  <c r="A116"/>
  <c r="A79"/>
  <c r="A122"/>
  <c r="A50"/>
  <c r="B247" i="28"/>
  <c r="A115" i="18"/>
  <c r="A27"/>
  <c r="A176"/>
  <c r="A124"/>
  <c r="A57"/>
  <c r="A188"/>
  <c r="A179"/>
  <c r="A245"/>
  <c r="A21"/>
  <c r="A199"/>
  <c r="A211"/>
  <c r="A59"/>
  <c r="A26"/>
  <c r="A104"/>
  <c r="A121"/>
  <c r="A202"/>
  <c r="A32"/>
  <c r="A91"/>
  <c r="A35"/>
  <c r="A138"/>
  <c r="A22"/>
  <c r="A241"/>
  <c r="A66"/>
  <c r="A2"/>
  <c r="A101"/>
  <c r="A191"/>
  <c r="A77"/>
  <c r="A140"/>
  <c r="A234"/>
  <c r="A131"/>
  <c r="A75"/>
  <c r="A229"/>
  <c r="A62"/>
  <c r="A201"/>
  <c r="A28"/>
  <c r="A25"/>
  <c r="A141"/>
  <c r="A236"/>
  <c r="A113"/>
  <c r="A227"/>
  <c r="A15"/>
  <c r="A171"/>
  <c r="A119"/>
  <c r="A189"/>
  <c r="A24"/>
  <c r="A250"/>
  <c r="A68"/>
  <c r="A69" i="19"/>
  <c r="G69" s="1"/>
  <c r="A45"/>
  <c r="G45" s="1"/>
  <c r="B69" i="28"/>
  <c r="B41"/>
  <c r="B164"/>
  <c r="B52"/>
  <c r="B78"/>
  <c r="B206"/>
  <c r="B205"/>
  <c r="B110"/>
  <c r="B228"/>
  <c r="B201"/>
  <c r="B178"/>
  <c r="A149" i="18"/>
  <c r="A46"/>
  <c r="A240"/>
  <c r="A207"/>
  <c r="A174"/>
  <c r="A23"/>
  <c r="A45"/>
  <c r="A231"/>
  <c r="A129"/>
  <c r="A200"/>
  <c r="A127"/>
  <c r="A238"/>
  <c r="A93"/>
  <c r="A220"/>
  <c r="A132"/>
  <c r="A31"/>
  <c r="A181"/>
  <c r="A76"/>
  <c r="A117"/>
  <c r="A196"/>
  <c r="A251"/>
  <c r="A55"/>
  <c r="A230"/>
  <c r="A8"/>
  <c r="A155"/>
  <c r="A67"/>
  <c r="A118"/>
  <c r="A173"/>
  <c r="A86"/>
  <c r="A209"/>
  <c r="A34"/>
  <c r="A84"/>
  <c r="A61"/>
  <c r="A133"/>
  <c r="A223"/>
  <c r="A180"/>
  <c r="A137"/>
  <c r="A235"/>
  <c r="A192"/>
  <c r="A71"/>
  <c r="A106"/>
  <c r="A111"/>
  <c r="A146"/>
  <c r="A198"/>
  <c r="A48"/>
  <c r="A166"/>
  <c r="A74"/>
  <c r="G2" i="19"/>
  <c r="A41" i="18"/>
  <c r="A96"/>
  <c r="A183"/>
  <c r="A210"/>
  <c r="A88"/>
  <c r="A195"/>
  <c r="A218"/>
  <c r="A107"/>
  <c r="A19"/>
  <c r="A151"/>
  <c r="A221"/>
  <c r="A38"/>
  <c r="A150"/>
  <c r="A190"/>
  <c r="B66" i="28"/>
  <c r="B9"/>
  <c r="B177"/>
  <c r="B37"/>
  <c r="B21"/>
  <c r="B97"/>
  <c r="B191"/>
  <c r="B14"/>
  <c r="A3" i="29"/>
  <c r="A270" i="25"/>
  <c r="G270" s="1"/>
  <c r="A278"/>
  <c r="G278" s="1"/>
  <c r="A129"/>
  <c r="G129" s="1"/>
  <c r="A212"/>
  <c r="G212" s="1"/>
  <c r="B24" i="28"/>
  <c r="B59"/>
  <c r="B199"/>
  <c r="A141" i="25"/>
  <c r="G141" s="1"/>
  <c r="A171"/>
  <c r="G171" s="1"/>
  <c r="A203"/>
  <c r="G203" s="1"/>
  <c r="A251"/>
  <c r="G251" s="1"/>
  <c r="A85"/>
  <c r="G85" s="1"/>
  <c r="A176"/>
  <c r="G176" s="1"/>
  <c r="A208"/>
  <c r="G208" s="1"/>
  <c r="A262"/>
  <c r="G262" s="1"/>
  <c r="A198"/>
  <c r="G198" s="1"/>
  <c r="A107"/>
  <c r="G107" s="1"/>
  <c r="A7"/>
  <c r="G7" s="1"/>
  <c r="A211"/>
  <c r="G211" s="1"/>
  <c r="A108"/>
  <c r="G108" s="1"/>
  <c r="A184"/>
  <c r="G184" s="1"/>
  <c r="A182"/>
  <c r="G182" s="1"/>
  <c r="A247"/>
  <c r="G247" s="1"/>
  <c r="A142"/>
  <c r="G142" s="1"/>
  <c r="A263"/>
  <c r="G263" s="1"/>
  <c r="A111"/>
  <c r="G111" s="1"/>
  <c r="A175"/>
  <c r="G175" s="1"/>
  <c r="A255"/>
  <c r="G255" s="1"/>
  <c r="A105"/>
  <c r="G105" s="1"/>
  <c r="A190"/>
  <c r="G190" s="1"/>
  <c r="B98" i="28"/>
  <c r="B86"/>
  <c r="B171"/>
  <c r="B200"/>
  <c r="B23"/>
  <c r="B12"/>
  <c r="B73"/>
  <c r="B35"/>
  <c r="B93"/>
  <c r="B10"/>
  <c r="B227"/>
  <c r="B11"/>
  <c r="B149"/>
  <c r="B237"/>
  <c r="B127"/>
  <c r="B172"/>
  <c r="B156"/>
  <c r="B20"/>
  <c r="B114"/>
  <c r="B246"/>
  <c r="B173"/>
  <c r="B150"/>
  <c r="B141"/>
  <c r="B6"/>
  <c r="B223"/>
  <c r="B208"/>
  <c r="B56"/>
  <c r="B217"/>
  <c r="B245"/>
  <c r="B42"/>
  <c r="B146"/>
  <c r="B100"/>
  <c r="B207"/>
  <c r="B180"/>
  <c r="B194"/>
  <c r="B158"/>
  <c r="B154"/>
  <c r="B230"/>
  <c r="A215" i="25"/>
  <c r="G215" s="1"/>
  <c r="A49"/>
  <c r="G49" s="1"/>
  <c r="A188"/>
  <c r="G188" s="1"/>
  <c r="A113"/>
  <c r="G113" s="1"/>
  <c r="A159"/>
  <c r="G159" s="1"/>
  <c r="A191"/>
  <c r="G191" s="1"/>
  <c r="A239"/>
  <c r="G239" s="1"/>
  <c r="A269"/>
  <c r="G269" s="1"/>
  <c r="A73"/>
  <c r="G73" s="1"/>
  <c r="A118"/>
  <c r="G118" s="1"/>
  <c r="A196"/>
  <c r="G196" s="1"/>
  <c r="A260"/>
  <c r="G260" s="1"/>
  <c r="A99"/>
  <c r="G99" s="1"/>
  <c r="A151"/>
  <c r="G151" s="1"/>
  <c r="A274"/>
  <c r="G274" s="1"/>
  <c r="A207"/>
  <c r="G207" s="1"/>
  <c r="A13"/>
  <c r="G13" s="1"/>
  <c r="A148"/>
  <c r="G148" s="1"/>
  <c r="A5"/>
  <c r="A42" i="26" s="1"/>
  <c r="B27" i="28"/>
  <c r="B186"/>
  <c r="B8"/>
  <c r="B211"/>
  <c r="B76"/>
  <c r="B60"/>
  <c r="B213"/>
  <c r="B184"/>
  <c r="B116"/>
  <c r="B224"/>
  <c r="B22"/>
  <c r="B203"/>
  <c r="B104"/>
  <c r="B47"/>
  <c r="B87"/>
  <c r="B2"/>
  <c r="B185"/>
  <c r="B169"/>
  <c r="B50"/>
  <c r="B132"/>
  <c r="B157"/>
  <c r="B48"/>
  <c r="B120"/>
  <c r="B161"/>
  <c r="B225"/>
  <c r="B54"/>
  <c r="B108"/>
  <c r="B243"/>
  <c r="B61"/>
  <c r="B214"/>
  <c r="B89"/>
  <c r="B107"/>
  <c r="B202"/>
  <c r="B198"/>
  <c r="B152"/>
  <c r="B55"/>
  <c r="B182"/>
  <c r="A155" i="25"/>
  <c r="G155" s="1"/>
  <c r="A187"/>
  <c r="G187" s="1"/>
  <c r="A219"/>
  <c r="G219" s="1"/>
  <c r="A266"/>
  <c r="G266" s="1"/>
  <c r="A114"/>
  <c r="G114" s="1"/>
  <c r="A192"/>
  <c r="G192" s="1"/>
  <c r="A240"/>
  <c r="G240" s="1"/>
  <c r="A230"/>
  <c r="G230" s="1"/>
  <c r="A166"/>
  <c r="G166" s="1"/>
  <c r="A126"/>
  <c r="G126" s="1"/>
  <c r="A147"/>
  <c r="G147" s="1"/>
  <c r="A122"/>
  <c r="G122" s="1"/>
  <c r="A232"/>
  <c r="G232" s="1"/>
  <c r="A91"/>
  <c r="G91" s="1"/>
  <c r="A137"/>
  <c r="G137" s="1"/>
  <c r="A97"/>
  <c r="G97" s="1"/>
  <c r="A252"/>
  <c r="G252" s="1"/>
  <c r="A243" i="19"/>
  <c r="G243" s="1"/>
  <c r="A219"/>
  <c r="G219" s="1"/>
  <c r="A185"/>
  <c r="G185" s="1"/>
  <c r="A194"/>
  <c r="G194" s="1"/>
  <c r="A123"/>
  <c r="G123" s="1"/>
  <c r="A162"/>
  <c r="G162" s="1"/>
  <c r="A132"/>
  <c r="G132" s="1"/>
  <c r="A103"/>
  <c r="G103" s="1"/>
  <c r="A115"/>
  <c r="G115" s="1"/>
  <c r="A91"/>
  <c r="G91" s="1"/>
  <c r="A145"/>
  <c r="G145" s="1"/>
  <c r="A110"/>
  <c r="G110" s="1"/>
  <c r="A237"/>
  <c r="G237" s="1"/>
  <c r="A176"/>
  <c r="G176" s="1"/>
  <c r="A134"/>
  <c r="G134" s="1"/>
  <c r="A167"/>
  <c r="G167" s="1"/>
  <c r="A201"/>
  <c r="G201" s="1"/>
  <c r="B80" i="28"/>
  <c r="B125"/>
  <c r="B196"/>
  <c r="B13"/>
  <c r="B32"/>
  <c r="B34"/>
  <c r="B7"/>
  <c r="B137"/>
  <c r="B51"/>
  <c r="B131"/>
  <c r="B130"/>
  <c r="B216"/>
  <c r="B142"/>
  <c r="B143"/>
  <c r="B192"/>
  <c r="B45"/>
  <c r="B16"/>
  <c r="B170"/>
  <c r="B122"/>
  <c r="B38"/>
  <c r="B238"/>
  <c r="B138"/>
  <c r="B94"/>
  <c r="B239"/>
  <c r="B39"/>
  <c r="B91"/>
  <c r="B145"/>
  <c r="B241"/>
  <c r="A186" i="19"/>
  <c r="G186" s="1"/>
  <c r="A126"/>
  <c r="G126" s="1"/>
  <c r="A174"/>
  <c r="G174" s="1"/>
  <c r="A207"/>
  <c r="G207" s="1"/>
  <c r="A102"/>
  <c r="G102" s="1"/>
  <c r="A230"/>
  <c r="G230" s="1"/>
  <c r="A242"/>
  <c r="G242" s="1"/>
  <c r="A251"/>
  <c r="G251" s="1"/>
  <c r="A208"/>
  <c r="G208" s="1"/>
  <c r="A197"/>
  <c r="G197" s="1"/>
  <c r="A170"/>
  <c r="G170" s="1"/>
  <c r="B43" i="28"/>
  <c r="B18"/>
  <c r="B106"/>
  <c r="B62"/>
  <c r="B26"/>
  <c r="B174"/>
  <c r="B53"/>
  <c r="B28"/>
  <c r="B204"/>
  <c r="B212"/>
  <c r="B219"/>
  <c r="B101"/>
  <c r="B82"/>
  <c r="B124"/>
  <c r="B72"/>
  <c r="B229"/>
  <c r="B234"/>
  <c r="B195"/>
  <c r="B105"/>
  <c r="B139"/>
  <c r="B251"/>
  <c r="B96"/>
  <c r="B92"/>
  <c r="B187"/>
  <c r="B140"/>
  <c r="B162"/>
  <c r="B5"/>
  <c r="B190"/>
  <c r="B3"/>
  <c r="B151"/>
  <c r="B240"/>
  <c r="B71"/>
  <c r="B232"/>
  <c r="B81"/>
  <c r="B166"/>
  <c r="B109"/>
  <c r="B19"/>
  <c r="B136"/>
  <c r="B111"/>
  <c r="B179"/>
  <c r="B95"/>
  <c r="B17"/>
  <c r="B46"/>
  <c r="B249"/>
  <c r="B231"/>
  <c r="B147"/>
  <c r="B15"/>
  <c r="B235"/>
  <c r="B188"/>
  <c r="B165"/>
  <c r="B77"/>
  <c r="B144"/>
  <c r="B134"/>
  <c r="B65"/>
  <c r="B226"/>
  <c r="B67"/>
  <c r="B128"/>
  <c r="B70"/>
  <c r="B159"/>
  <c r="B33"/>
  <c r="B222"/>
  <c r="B176"/>
  <c r="B123"/>
  <c r="B58"/>
  <c r="B209"/>
  <c r="B160"/>
  <c r="B181"/>
  <c r="B36"/>
  <c r="B68"/>
  <c r="B115"/>
  <c r="B242"/>
  <c r="B129"/>
  <c r="B119"/>
  <c r="B118"/>
  <c r="B220"/>
  <c r="B248"/>
  <c r="B183"/>
  <c r="B31"/>
  <c r="B88"/>
  <c r="B163"/>
  <c r="B133"/>
  <c r="B168"/>
  <c r="A154" i="19"/>
  <c r="G154" s="1"/>
  <c r="A118"/>
  <c r="G118" s="1"/>
  <c r="A182"/>
  <c r="G182" s="1"/>
  <c r="A223"/>
  <c r="G223" s="1"/>
  <c r="A131"/>
  <c r="G131" s="1"/>
  <c r="A140"/>
  <c r="G140" s="1"/>
  <c r="A276"/>
  <c r="G276" s="1"/>
  <c r="A114"/>
  <c r="G114" s="1"/>
  <c r="A178"/>
  <c r="G178" s="1"/>
  <c r="A257"/>
  <c r="G257" s="1"/>
  <c r="A190"/>
  <c r="G190" s="1"/>
  <c r="A254"/>
  <c r="G254" s="1"/>
  <c r="A247"/>
  <c r="G247" s="1"/>
  <c r="A67"/>
  <c r="G67" s="1"/>
  <c r="A259"/>
  <c r="G259" s="1"/>
  <c r="J9" i="13"/>
  <c r="B244" i="28"/>
  <c r="A2" i="29"/>
  <c r="B250" i="30"/>
  <c r="B241"/>
  <c r="B239"/>
  <c r="B235"/>
  <c r="B236"/>
  <c r="B249"/>
  <c r="B238"/>
  <c r="B243"/>
  <c r="B248"/>
  <c r="B242"/>
  <c r="B246"/>
  <c r="B251"/>
  <c r="B244"/>
  <c r="B245"/>
  <c r="B237"/>
  <c r="B240"/>
  <c r="B247"/>
  <c r="B221" i="28"/>
  <c r="A2" i="27"/>
  <c r="AB6" s="1"/>
  <c r="J8" s="1"/>
  <c r="B197" i="28"/>
  <c r="B148"/>
  <c r="B64"/>
  <c r="B74"/>
  <c r="B83"/>
  <c r="B153"/>
  <c r="B4"/>
  <c r="B218"/>
  <c r="B79"/>
  <c r="B44"/>
  <c r="B113"/>
  <c r="B30"/>
  <c r="B189"/>
  <c r="B121"/>
  <c r="B99"/>
  <c r="B193"/>
  <c r="B155"/>
  <c r="B215"/>
  <c r="B210"/>
  <c r="B90"/>
  <c r="B236"/>
  <c r="B29"/>
  <c r="B167"/>
  <c r="B103"/>
  <c r="A14" i="25"/>
  <c r="A15"/>
  <c r="A41" i="26" s="1"/>
  <c r="A39" i="25"/>
  <c r="G39" s="1"/>
  <c r="A40"/>
  <c r="G40" s="1"/>
  <c r="A17"/>
  <c r="A31" i="26" s="1"/>
  <c r="A41" i="25"/>
  <c r="A42"/>
  <c r="G42" s="1"/>
  <c r="A16"/>
  <c r="A47" i="26" s="1"/>
  <c r="A18" i="25"/>
  <c r="A12" i="26" s="1"/>
  <c r="A38" i="25"/>
  <c r="G38" s="1"/>
  <c r="A43"/>
  <c r="G43" s="1"/>
  <c r="A19"/>
  <c r="G19" s="1"/>
  <c r="G2"/>
  <c r="A251" i="26"/>
  <c r="A57" i="19"/>
  <c r="G57" s="1"/>
  <c r="A82"/>
  <c r="G82" s="1"/>
  <c r="A56"/>
  <c r="G56" s="1"/>
  <c r="A12"/>
  <c r="G12" s="1"/>
  <c r="A59"/>
  <c r="G59" s="1"/>
  <c r="A33"/>
  <c r="G33" s="1"/>
  <c r="A58"/>
  <c r="G58" s="1"/>
  <c r="A32"/>
  <c r="G32" s="1"/>
  <c r="A13"/>
  <c r="G13" s="1"/>
  <c r="A24"/>
  <c r="G24" s="1"/>
  <c r="A23"/>
  <c r="G23" s="1"/>
  <c r="A22"/>
  <c r="G22" s="1"/>
  <c r="A25"/>
  <c r="G25" s="1"/>
  <c r="A35"/>
  <c r="G35" s="1"/>
  <c r="A9"/>
  <c r="G9" s="1"/>
  <c r="A60"/>
  <c r="G60" s="1"/>
  <c r="A34"/>
  <c r="G34" s="1"/>
  <c r="A8"/>
  <c r="A81"/>
  <c r="G81" s="1"/>
  <c r="A11"/>
  <c r="G11" s="1"/>
  <c r="A80"/>
  <c r="G80" s="1"/>
  <c r="A36"/>
  <c r="G36" s="1"/>
  <c r="A10"/>
  <c r="G10" s="1"/>
  <c r="A61"/>
  <c r="G61" s="1"/>
  <c r="A37"/>
  <c r="G37" s="1"/>
  <c r="A21"/>
  <c r="G21" s="1"/>
  <c r="J7" i="27"/>
  <c r="S71" i="25"/>
  <c r="S189"/>
  <c r="S131"/>
  <c r="S253"/>
  <c r="S58"/>
  <c r="S82"/>
  <c r="S140"/>
  <c r="S106"/>
  <c r="S249"/>
  <c r="S254"/>
  <c r="S119"/>
  <c r="S250"/>
  <c r="S124"/>
  <c r="S245"/>
  <c r="S3"/>
  <c r="S66"/>
  <c r="S151" i="19"/>
  <c r="S283" i="25"/>
  <c r="S29"/>
  <c r="S48" i="19"/>
  <c r="S46"/>
  <c r="S80" i="25"/>
  <c r="S128"/>
  <c r="S85" i="19"/>
  <c r="S166"/>
  <c r="S214" i="25"/>
  <c r="S285"/>
  <c r="S184" i="19"/>
  <c r="S92" i="25"/>
  <c r="S72"/>
  <c r="S277"/>
  <c r="S65"/>
  <c r="S202"/>
  <c r="S117"/>
  <c r="S276"/>
  <c r="S167"/>
  <c r="S65" i="19"/>
  <c r="S57" i="25"/>
  <c r="S164"/>
  <c r="S4"/>
  <c r="S158"/>
  <c r="S181" i="19"/>
  <c r="S135"/>
  <c r="S51" i="25"/>
  <c r="S285" i="19"/>
  <c r="S96" i="25"/>
  <c r="S169" i="19"/>
  <c r="S204" i="25"/>
  <c r="S55" i="19"/>
  <c r="S224"/>
  <c r="S248"/>
  <c r="S255"/>
  <c r="S193"/>
  <c r="S222"/>
  <c r="S220"/>
  <c r="S225"/>
  <c r="S124"/>
  <c r="S196"/>
  <c r="S229"/>
  <c r="S270" i="25"/>
  <c r="S139" i="19"/>
  <c r="S125" i="25"/>
  <c r="S266" i="19"/>
  <c r="S260"/>
  <c r="S156"/>
  <c r="S165"/>
  <c r="S161"/>
  <c r="S100"/>
  <c r="S278" i="25"/>
  <c r="S212"/>
  <c r="S70" i="19"/>
  <c r="S49"/>
  <c r="S141" i="25"/>
  <c r="S171"/>
  <c r="S203"/>
  <c r="S251"/>
  <c r="S85"/>
  <c r="S176"/>
  <c r="S208"/>
  <c r="S262"/>
  <c r="S198"/>
  <c r="S107"/>
  <c r="S7"/>
  <c r="S211"/>
  <c r="S108"/>
  <c r="S184"/>
  <c r="S247"/>
  <c r="S142"/>
  <c r="S277" i="19"/>
  <c r="S212"/>
  <c r="S155"/>
  <c r="S191"/>
  <c r="S215" i="25"/>
  <c r="S118"/>
  <c r="S284" i="19"/>
  <c r="S105"/>
  <c r="S149"/>
  <c r="S116"/>
  <c r="S155" i="25"/>
  <c r="S187"/>
  <c r="S219"/>
  <c r="S266"/>
  <c r="S114"/>
  <c r="S192"/>
  <c r="S240"/>
  <c r="S230"/>
  <c r="S166"/>
  <c r="S126"/>
  <c r="S147"/>
  <c r="S122"/>
  <c r="S232"/>
  <c r="S91"/>
  <c r="S137"/>
  <c r="S97"/>
  <c r="S252"/>
  <c r="S243" i="19"/>
  <c r="S278"/>
  <c r="S141"/>
  <c r="S185"/>
  <c r="S19"/>
  <c r="S123"/>
  <c r="S148"/>
  <c r="S132"/>
  <c r="S113"/>
  <c r="S103"/>
  <c r="S282"/>
  <c r="S115"/>
  <c r="S91"/>
  <c r="S145"/>
  <c r="S110"/>
  <c r="S237"/>
  <c r="S176"/>
  <c r="S31"/>
  <c r="S186"/>
  <c r="S164"/>
  <c r="S104"/>
  <c r="S138"/>
  <c r="S125"/>
  <c r="S79"/>
  <c r="S150"/>
  <c r="S137"/>
  <c r="S267"/>
  <c r="S99"/>
  <c r="S94"/>
  <c r="S152"/>
  <c r="S240"/>
  <c r="S170"/>
  <c r="S154"/>
  <c r="S214"/>
  <c r="S160"/>
  <c r="S223"/>
  <c r="S121"/>
  <c r="S187"/>
  <c r="S250"/>
  <c r="S274"/>
  <c r="S253"/>
  <c r="S206"/>
  <c r="S133"/>
  <c r="S262"/>
  <c r="S32" i="25"/>
  <c r="S78"/>
  <c r="S98"/>
  <c r="S246"/>
  <c r="S209"/>
  <c r="S132"/>
  <c r="S20"/>
  <c r="S90"/>
  <c r="S233"/>
  <c r="S47"/>
  <c r="S86"/>
  <c r="S162"/>
  <c r="S143"/>
  <c r="S62"/>
  <c r="S264"/>
  <c r="S103"/>
  <c r="S33"/>
  <c r="S180" i="19"/>
  <c r="S34" i="25"/>
  <c r="S20" i="19"/>
  <c r="S29"/>
  <c r="S76" i="25"/>
  <c r="S216" i="19"/>
  <c r="S21" i="25"/>
  <c r="S231" i="19"/>
  <c r="S44"/>
  <c r="S150" i="25"/>
  <c r="S71" i="19"/>
  <c r="S222" i="25"/>
  <c r="S60"/>
  <c r="S172"/>
  <c r="S56"/>
  <c r="S223"/>
  <c r="S116"/>
  <c r="S120"/>
  <c r="S53"/>
  <c r="S205" i="19"/>
  <c r="S54"/>
  <c r="S26"/>
  <c r="S72"/>
  <c r="S228"/>
  <c r="S215"/>
  <c r="S283"/>
  <c r="S26" i="25"/>
  <c r="S97" i="19"/>
  <c r="S144"/>
  <c r="S8" i="25"/>
  <c r="S210" i="19"/>
  <c r="S246"/>
  <c r="S192"/>
  <c r="S107"/>
  <c r="S220" i="25"/>
  <c r="S218" i="19"/>
  <c r="S261"/>
  <c r="S130"/>
  <c r="S120"/>
  <c r="S93" i="25"/>
  <c r="S189" i="19"/>
  <c r="S159"/>
  <c r="S286"/>
  <c r="S122"/>
  <c r="S47"/>
  <c r="S153"/>
  <c r="S265"/>
  <c r="S232"/>
  <c r="S226"/>
  <c r="S73"/>
  <c r="S43"/>
  <c r="S129" i="25"/>
  <c r="S106" i="19"/>
  <c r="S182" i="25"/>
  <c r="S143" i="19"/>
  <c r="S263" i="25"/>
  <c r="S111"/>
  <c r="S175"/>
  <c r="S255"/>
  <c r="S105"/>
  <c r="S190"/>
  <c r="S127" i="19"/>
  <c r="S270"/>
  <c r="S117"/>
  <c r="S244"/>
  <c r="S49" i="25"/>
  <c r="S188"/>
  <c r="S113"/>
  <c r="S159"/>
  <c r="S191"/>
  <c r="S239"/>
  <c r="S269"/>
  <c r="S73"/>
  <c r="S196"/>
  <c r="S260"/>
  <c r="S99"/>
  <c r="S179" i="19"/>
  <c r="S151" i="25"/>
  <c r="S274"/>
  <c r="S207"/>
  <c r="S146" i="19"/>
  <c r="S142"/>
  <c r="S236"/>
  <c r="S119"/>
  <c r="S134"/>
  <c r="S167"/>
  <c r="S147"/>
  <c r="S280"/>
  <c r="S200"/>
  <c r="S126"/>
  <c r="S174"/>
  <c r="S207"/>
  <c r="S183"/>
  <c r="S128"/>
  <c r="S177"/>
  <c r="S252"/>
  <c r="S263"/>
  <c r="S118"/>
  <c r="S182"/>
  <c r="S233"/>
  <c r="S112"/>
  <c r="S281"/>
  <c r="S273"/>
  <c r="S67"/>
  <c r="S259"/>
  <c r="S13" i="25"/>
  <c r="S148"/>
  <c r="S5"/>
  <c r="S188" i="19"/>
  <c r="S203"/>
  <c r="S171"/>
  <c r="S219"/>
  <c r="S194"/>
  <c r="S108"/>
  <c r="S269"/>
  <c r="S162"/>
  <c r="S238"/>
  <c r="S201"/>
  <c r="S211"/>
  <c r="S249"/>
  <c r="S172"/>
  <c r="S109"/>
  <c r="S102"/>
  <c r="S230"/>
  <c r="S209"/>
  <c r="S272"/>
  <c r="S242"/>
  <c r="S251"/>
  <c r="S208"/>
  <c r="S197"/>
  <c r="S168"/>
  <c r="S131"/>
  <c r="S175"/>
  <c r="S199"/>
  <c r="S140"/>
  <c r="S256"/>
  <c r="S276"/>
  <c r="S114"/>
  <c r="S178"/>
  <c r="S257"/>
  <c r="S190"/>
  <c r="S254"/>
  <c r="S247"/>
  <c r="S239"/>
  <c r="S14" i="25"/>
  <c r="S15"/>
  <c r="S39"/>
  <c r="S40"/>
  <c r="S17"/>
  <c r="S41"/>
  <c r="S42"/>
  <c r="S16"/>
  <c r="S18"/>
  <c r="S38"/>
  <c r="S43"/>
  <c r="S19"/>
  <c r="S57" i="19"/>
  <c r="S82"/>
  <c r="S56"/>
  <c r="S12"/>
  <c r="S59"/>
  <c r="S33"/>
  <c r="S58"/>
  <c r="S32"/>
  <c r="S13"/>
  <c r="S24"/>
  <c r="S23"/>
  <c r="S22"/>
  <c r="S25"/>
  <c r="S35"/>
  <c r="S9"/>
  <c r="S60"/>
  <c r="S34"/>
  <c r="S8"/>
  <c r="S81"/>
  <c r="S11"/>
  <c r="S80"/>
  <c r="S36"/>
  <c r="S10"/>
  <c r="S61"/>
  <c r="S37"/>
  <c r="S21"/>
  <c r="G47" i="29" l="1"/>
  <c r="A33" i="26"/>
  <c r="A29"/>
  <c r="A18"/>
  <c r="A22"/>
  <c r="A11"/>
  <c r="A2"/>
  <c r="A38"/>
  <c r="A34"/>
  <c r="A25"/>
  <c r="A24"/>
  <c r="A46"/>
  <c r="G48" i="29"/>
  <c r="G23"/>
  <c r="G22"/>
  <c r="G21"/>
  <c r="G15"/>
  <c r="G14"/>
  <c r="G12"/>
  <c r="G11"/>
  <c r="G9"/>
  <c r="G10"/>
  <c r="G8"/>
  <c r="G6"/>
  <c r="G5"/>
  <c r="G4"/>
  <c r="G3"/>
  <c r="A3" i="30"/>
  <c r="A32"/>
  <c r="A37"/>
  <c r="A36"/>
  <c r="A12"/>
  <c r="A30"/>
  <c r="A35"/>
  <c r="A34"/>
  <c r="A25"/>
  <c r="A29"/>
  <c r="A8"/>
  <c r="A11"/>
  <c r="A6"/>
  <c r="A28"/>
  <c r="A33"/>
  <c r="A2"/>
  <c r="A15"/>
  <c r="A24"/>
  <c r="G46" i="29"/>
  <c r="A27" i="30"/>
  <c r="A31"/>
  <c r="A18"/>
  <c r="A10"/>
  <c r="A23"/>
  <c r="A26"/>
  <c r="A21"/>
  <c r="A20" i="26"/>
  <c r="A35"/>
  <c r="A23"/>
  <c r="A39"/>
  <c r="G21" i="25"/>
  <c r="A27" i="26"/>
  <c r="A7"/>
  <c r="A14" i="30"/>
  <c r="A17"/>
  <c r="A13"/>
  <c r="G41" i="25"/>
  <c r="A36" i="26"/>
  <c r="A19" i="30"/>
  <c r="A20"/>
  <c r="A22"/>
  <c r="A9"/>
  <c r="A9" i="26"/>
  <c r="G44" i="25"/>
  <c r="A30" i="26"/>
  <c r="A13"/>
  <c r="A4"/>
  <c r="A4" i="30"/>
  <c r="A16"/>
  <c r="A5"/>
  <c r="A19" i="26"/>
  <c r="A7" i="30"/>
  <c r="G44" i="29"/>
  <c r="G45"/>
  <c r="A3" i="26"/>
  <c r="G42" i="29"/>
  <c r="G16" i="25"/>
  <c r="A14" i="26"/>
  <c r="G15" i="25"/>
  <c r="A15" i="26"/>
  <c r="G18" i="25"/>
  <c r="A8" i="26"/>
  <c r="G17" i="25"/>
  <c r="A5" i="26"/>
  <c r="G14" i="25"/>
  <c r="A10" i="26"/>
  <c r="G5" i="25"/>
  <c r="A6" i="26"/>
  <c r="G41" i="29"/>
  <c r="G40"/>
  <c r="G39"/>
  <c r="G38"/>
  <c r="G36"/>
  <c r="G35"/>
  <c r="G34"/>
  <c r="G33"/>
  <c r="G32"/>
  <c r="G30"/>
  <c r="G29"/>
  <c r="G28"/>
  <c r="G27"/>
  <c r="G26"/>
  <c r="G24"/>
  <c r="J11" i="25"/>
  <c r="J13" s="1"/>
  <c r="J12" i="16"/>
  <c r="H12" s="1"/>
  <c r="G12" s="1"/>
  <c r="J9"/>
  <c r="H9" s="1"/>
  <c r="G9" s="1"/>
  <c r="J17"/>
  <c r="J24"/>
  <c r="I24" s="1"/>
  <c r="J15"/>
  <c r="H15" s="1"/>
  <c r="G15" s="1"/>
  <c r="J23"/>
  <c r="I23" s="1"/>
  <c r="I12"/>
  <c r="I9"/>
  <c r="I17"/>
  <c r="H17"/>
  <c r="G17" s="1"/>
  <c r="H24"/>
  <c r="G24" s="1"/>
  <c r="J11"/>
  <c r="J20"/>
  <c r="J8"/>
  <c r="J14"/>
  <c r="J18"/>
  <c r="J16"/>
  <c r="J10"/>
  <c r="J22"/>
  <c r="J21"/>
  <c r="R13"/>
  <c r="J11" i="13"/>
  <c r="J11" i="29"/>
  <c r="AB7"/>
  <c r="J9" s="1"/>
  <c r="AB6"/>
  <c r="A243" i="30"/>
  <c r="A251"/>
  <c r="A245"/>
  <c r="A238"/>
  <c r="A239"/>
  <c r="A244"/>
  <c r="A237"/>
  <c r="A236"/>
  <c r="A249"/>
  <c r="A240"/>
  <c r="A248"/>
  <c r="A235"/>
  <c r="A250"/>
  <c r="A247"/>
  <c r="G2" i="29"/>
  <c r="A246" i="30"/>
  <c r="A241"/>
  <c r="A242"/>
  <c r="A170" i="28"/>
  <c r="A64"/>
  <c r="A4"/>
  <c r="A148"/>
  <c r="J18" i="27"/>
  <c r="A197" i="28"/>
  <c r="A83"/>
  <c r="A193"/>
  <c r="A181"/>
  <c r="A119"/>
  <c r="A158"/>
  <c r="A88"/>
  <c r="A241"/>
  <c r="A118"/>
  <c r="A238"/>
  <c r="A213"/>
  <c r="AB7" i="27"/>
  <c r="U231" s="1"/>
  <c r="A182" i="28"/>
  <c r="A227"/>
  <c r="A135"/>
  <c r="A79"/>
  <c r="A45"/>
  <c r="A25"/>
  <c r="A103"/>
  <c r="A221"/>
  <c r="A180"/>
  <c r="A191"/>
  <c r="A36"/>
  <c r="A201"/>
  <c r="A202"/>
  <c r="A233"/>
  <c r="A243"/>
  <c r="A93"/>
  <c r="A42"/>
  <c r="A206"/>
  <c r="A33"/>
  <c r="A60"/>
  <c r="A137"/>
  <c r="A167"/>
  <c r="A189"/>
  <c r="A65"/>
  <c r="A144"/>
  <c r="A150"/>
  <c r="A17"/>
  <c r="A157"/>
  <c r="A13"/>
  <c r="A111"/>
  <c r="A19"/>
  <c r="A114"/>
  <c r="A196"/>
  <c r="A81"/>
  <c r="A71"/>
  <c r="A199"/>
  <c r="A174"/>
  <c r="A247"/>
  <c r="A5"/>
  <c r="A187"/>
  <c r="A92"/>
  <c r="A127"/>
  <c r="A105"/>
  <c r="A80"/>
  <c r="A98"/>
  <c r="A106"/>
  <c r="A18"/>
  <c r="A27"/>
  <c r="A66"/>
  <c r="A124"/>
  <c r="A203"/>
  <c r="A101"/>
  <c r="A244"/>
  <c r="A248"/>
  <c r="A183"/>
  <c r="A90"/>
  <c r="A117"/>
  <c r="A100"/>
  <c r="A205"/>
  <c r="A176"/>
  <c r="A245"/>
  <c r="A85"/>
  <c r="A6"/>
  <c r="A34"/>
  <c r="A55"/>
  <c r="A204"/>
  <c r="A184"/>
  <c r="A230"/>
  <c r="A31"/>
  <c r="A239"/>
  <c r="A110"/>
  <c r="A89"/>
  <c r="A128"/>
  <c r="A74"/>
  <c r="A236"/>
  <c r="A102"/>
  <c r="A38"/>
  <c r="A192"/>
  <c r="A207"/>
  <c r="A210"/>
  <c r="A209"/>
  <c r="A123"/>
  <c r="A131"/>
  <c r="A222"/>
  <c r="A113"/>
  <c r="A14"/>
  <c r="A78"/>
  <c r="A134"/>
  <c r="A223"/>
  <c r="A77"/>
  <c r="A76"/>
  <c r="A161"/>
  <c r="A32"/>
  <c r="A231"/>
  <c r="A126"/>
  <c r="A35"/>
  <c r="A46"/>
  <c r="A73"/>
  <c r="A173"/>
  <c r="A75"/>
  <c r="A84"/>
  <c r="A132"/>
  <c r="A28"/>
  <c r="A156"/>
  <c r="A240"/>
  <c r="A53"/>
  <c r="A151"/>
  <c r="A178"/>
  <c r="A87"/>
  <c r="A26"/>
  <c r="A8"/>
  <c r="A96"/>
  <c r="A139"/>
  <c r="A86"/>
  <c r="A237"/>
  <c r="A195"/>
  <c r="A104"/>
  <c r="A69"/>
  <c r="A234"/>
  <c r="A149"/>
  <c r="A57"/>
  <c r="A155"/>
  <c r="A194"/>
  <c r="A153"/>
  <c r="A21"/>
  <c r="A146"/>
  <c r="A108"/>
  <c r="A217"/>
  <c r="A67"/>
  <c r="A226"/>
  <c r="A188"/>
  <c r="A133"/>
  <c r="A107"/>
  <c r="A163"/>
  <c r="A129"/>
  <c r="A198"/>
  <c r="A168"/>
  <c r="A145"/>
  <c r="A10"/>
  <c r="A214"/>
  <c r="A7"/>
  <c r="A171"/>
  <c r="A115"/>
  <c r="A61"/>
  <c r="A160"/>
  <c r="A51"/>
  <c r="A52"/>
  <c r="A220"/>
  <c r="A94"/>
  <c r="A99"/>
  <c r="A30"/>
  <c r="A112"/>
  <c r="A116"/>
  <c r="A130"/>
  <c r="A16"/>
  <c r="A95"/>
  <c r="A136"/>
  <c r="A20"/>
  <c r="A185"/>
  <c r="A44"/>
  <c r="A251"/>
  <c r="A229"/>
  <c r="A22"/>
  <c r="A91"/>
  <c r="A39"/>
  <c r="A54"/>
  <c r="A29"/>
  <c r="A70"/>
  <c r="A218"/>
  <c r="A58"/>
  <c r="A216"/>
  <c r="A159"/>
  <c r="A40"/>
  <c r="A165"/>
  <c r="A250"/>
  <c r="A235"/>
  <c r="A15"/>
  <c r="A37"/>
  <c r="A249"/>
  <c r="A48"/>
  <c r="A246"/>
  <c r="A109"/>
  <c r="A166"/>
  <c r="A68"/>
  <c r="A232"/>
  <c r="A164"/>
  <c r="A41"/>
  <c r="A190"/>
  <c r="A47"/>
  <c r="A62"/>
  <c r="A82"/>
  <c r="A141"/>
  <c r="A211"/>
  <c r="A97"/>
  <c r="A2"/>
  <c r="A140"/>
  <c r="A43"/>
  <c r="A154"/>
  <c r="A208"/>
  <c r="A242"/>
  <c r="A215"/>
  <c r="A120"/>
  <c r="A3"/>
  <c r="A177"/>
  <c r="A49"/>
  <c r="A24"/>
  <c r="A224"/>
  <c r="A212"/>
  <c r="A228"/>
  <c r="A56"/>
  <c r="A122"/>
  <c r="A121"/>
  <c r="A143"/>
  <c r="A142"/>
  <c r="A225"/>
  <c r="A179"/>
  <c r="A23"/>
  <c r="A50"/>
  <c r="A169"/>
  <c r="A200"/>
  <c r="A59"/>
  <c r="A172"/>
  <c r="A186"/>
  <c r="A11"/>
  <c r="A9"/>
  <c r="A152"/>
  <c r="A175"/>
  <c r="A138"/>
  <c r="A147"/>
  <c r="A12"/>
  <c r="A125"/>
  <c r="A162"/>
  <c r="A63"/>
  <c r="A72"/>
  <c r="A219"/>
  <c r="G8" i="19"/>
  <c r="J11"/>
  <c r="G18" i="29"/>
  <c r="G16"/>
  <c r="G17"/>
  <c r="G20"/>
  <c r="H23" i="16" l="1"/>
  <c r="G23" s="1"/>
  <c r="I15"/>
  <c r="U116" i="27"/>
  <c r="Y116" s="1"/>
  <c r="U200"/>
  <c r="X200" s="1"/>
  <c r="U280"/>
  <c r="Z280" s="1"/>
  <c r="U16"/>
  <c r="Z16" s="1"/>
  <c r="U249"/>
  <c r="X249" s="1"/>
  <c r="I10" i="16"/>
  <c r="H10"/>
  <c r="G10" s="1"/>
  <c r="H8"/>
  <c r="I8"/>
  <c r="O4" i="13" s="1"/>
  <c r="P4"/>
  <c r="H3" i="17" s="1"/>
  <c r="H16" i="16"/>
  <c r="G16" s="1"/>
  <c r="I16"/>
  <c r="P16" i="13"/>
  <c r="H5" i="17" s="1"/>
  <c r="I20" i="16"/>
  <c r="O16" i="13" s="1"/>
  <c r="H20" i="16"/>
  <c r="H21"/>
  <c r="G21" s="1"/>
  <c r="I21"/>
  <c r="I18"/>
  <c r="H18"/>
  <c r="G18" s="1"/>
  <c r="H11"/>
  <c r="G11" s="1"/>
  <c r="I11"/>
  <c r="H22"/>
  <c r="G22" s="1"/>
  <c r="I22"/>
  <c r="H14"/>
  <c r="I14"/>
  <c r="O10" i="13" s="1"/>
  <c r="P10"/>
  <c r="H4" i="17" s="1"/>
  <c r="U57" i="27"/>
  <c r="X57" s="1"/>
  <c r="U243"/>
  <c r="U137"/>
  <c r="Z137" s="1"/>
  <c r="U189"/>
  <c r="V189" s="1"/>
  <c r="AC6" i="25"/>
  <c r="AO11"/>
  <c r="AO13" s="1"/>
  <c r="AO14" s="1"/>
  <c r="AC7"/>
  <c r="U142" i="27"/>
  <c r="Z142" s="1"/>
  <c r="U63"/>
  <c r="X63" s="1"/>
  <c r="U28"/>
  <c r="Y28" s="1"/>
  <c r="U62"/>
  <c r="Z62" s="1"/>
  <c r="U238"/>
  <c r="V238" s="1"/>
  <c r="U177"/>
  <c r="W177" s="1"/>
  <c r="U114"/>
  <c r="U32"/>
  <c r="V32" s="1"/>
  <c r="U221"/>
  <c r="X221" s="1"/>
  <c r="U135"/>
  <c r="W135" s="1"/>
  <c r="U274"/>
  <c r="U36"/>
  <c r="W36" s="1"/>
  <c r="U236"/>
  <c r="U29"/>
  <c r="V29" s="1"/>
  <c r="U19"/>
  <c r="Z19" s="1"/>
  <c r="U171"/>
  <c r="Z171" s="1"/>
  <c r="U14"/>
  <c r="U144"/>
  <c r="V144" s="1"/>
  <c r="U259"/>
  <c r="X259" s="1"/>
  <c r="U3"/>
  <c r="Z3" s="1"/>
  <c r="U224"/>
  <c r="V224" s="1"/>
  <c r="U191"/>
  <c r="Y191" s="1"/>
  <c r="U151"/>
  <c r="V151" s="1"/>
  <c r="U40"/>
  <c r="W40" s="1"/>
  <c r="U154"/>
  <c r="U51"/>
  <c r="Z51" s="1"/>
  <c r="U107"/>
  <c r="V107" s="1"/>
  <c r="U139"/>
  <c r="Z139" s="1"/>
  <c r="U79"/>
  <c r="Y79" s="1"/>
  <c r="U48"/>
  <c r="Z48" s="1"/>
  <c r="U265"/>
  <c r="V265" s="1"/>
  <c r="U98"/>
  <c r="V98" s="1"/>
  <c r="U2"/>
  <c r="V2" s="1"/>
  <c r="U112"/>
  <c r="X112" s="1"/>
  <c r="U128"/>
  <c r="U50"/>
  <c r="V50" s="1"/>
  <c r="U252"/>
  <c r="Z252" s="1"/>
  <c r="U257"/>
  <c r="V257" s="1"/>
  <c r="U232"/>
  <c r="Z232" s="1"/>
  <c r="U118"/>
  <c r="W118" s="1"/>
  <c r="U65"/>
  <c r="V65" s="1"/>
  <c r="U136"/>
  <c r="Z136" s="1"/>
  <c r="U4"/>
  <c r="Y4" s="1"/>
  <c r="U158"/>
  <c r="W158" s="1"/>
  <c r="U203"/>
  <c r="X203" s="1"/>
  <c r="U120"/>
  <c r="Z120" s="1"/>
  <c r="U284"/>
  <c r="U251"/>
  <c r="Y251" s="1"/>
  <c r="U220"/>
  <c r="U117"/>
  <c r="X117" s="1"/>
  <c r="U162"/>
  <c r="V162" s="1"/>
  <c r="U262"/>
  <c r="Z262" s="1"/>
  <c r="U228"/>
  <c r="U21"/>
  <c r="X21" s="1"/>
  <c r="U66"/>
  <c r="U276"/>
  <c r="Y276" s="1"/>
  <c r="U196"/>
  <c r="U89"/>
  <c r="W89" s="1"/>
  <c r="U12"/>
  <c r="W12" s="1"/>
  <c r="U213"/>
  <c r="V213" s="1"/>
  <c r="U174"/>
  <c r="Z174" s="1"/>
  <c r="U172"/>
  <c r="X172" s="1"/>
  <c r="U138"/>
  <c r="V138" s="1"/>
  <c r="U247"/>
  <c r="W247" s="1"/>
  <c r="U209"/>
  <c r="X209" s="1"/>
  <c r="U49"/>
  <c r="V49" s="1"/>
  <c r="U146"/>
  <c r="V146" s="1"/>
  <c r="U286"/>
  <c r="Y286" s="1"/>
  <c r="U25"/>
  <c r="W25" s="1"/>
  <c r="U33"/>
  <c r="V33" s="1"/>
  <c r="U75"/>
  <c r="Y75" s="1"/>
  <c r="U127"/>
  <c r="Z127" s="1"/>
  <c r="U214"/>
  <c r="U250"/>
  <c r="X250" s="1"/>
  <c r="U197"/>
  <c r="W197" s="1"/>
  <c r="U180"/>
  <c r="X180" s="1"/>
  <c r="U222"/>
  <c r="W222" s="1"/>
  <c r="U80"/>
  <c r="V80" s="1"/>
  <c r="U179"/>
  <c r="Y179" s="1"/>
  <c r="U108"/>
  <c r="W108" s="1"/>
  <c r="U101"/>
  <c r="X101" s="1"/>
  <c r="U38"/>
  <c r="W38" s="1"/>
  <c r="U263"/>
  <c r="Y263" s="1"/>
  <c r="U31"/>
  <c r="V31" s="1"/>
  <c r="U8"/>
  <c r="X8" s="1"/>
  <c r="U183"/>
  <c r="W183" s="1"/>
  <c r="U82"/>
  <c r="Y82" s="1"/>
  <c r="U176"/>
  <c r="Y176" s="1"/>
  <c r="U61"/>
  <c r="U76"/>
  <c r="W76" s="1"/>
  <c r="U225"/>
  <c r="Z225" s="1"/>
  <c r="U270"/>
  <c r="W270" s="1"/>
  <c r="U77"/>
  <c r="U47"/>
  <c r="Y47" s="1"/>
  <c r="U264"/>
  <c r="Z264" s="1"/>
  <c r="U187"/>
  <c r="Z187" s="1"/>
  <c r="U239"/>
  <c r="Z239" s="1"/>
  <c r="U55"/>
  <c r="W55" s="1"/>
  <c r="U157"/>
  <c r="X157" s="1"/>
  <c r="U58"/>
  <c r="W58" s="1"/>
  <c r="U211"/>
  <c r="Y211" s="1"/>
  <c r="U173"/>
  <c r="X173" s="1"/>
  <c r="U20"/>
  <c r="W20" s="1"/>
  <c r="U41"/>
  <c r="Z41" s="1"/>
  <c r="U161"/>
  <c r="Z161" s="1"/>
  <c r="U169"/>
  <c r="Y169" s="1"/>
  <c r="U134"/>
  <c r="W134" s="1"/>
  <c r="U202"/>
  <c r="W202" s="1"/>
  <c r="U216"/>
  <c r="W216" s="1"/>
  <c r="U163"/>
  <c r="V163" s="1"/>
  <c r="U92"/>
  <c r="V92" s="1"/>
  <c r="J9"/>
  <c r="U140"/>
  <c r="X140" s="1"/>
  <c r="U44"/>
  <c r="V44" s="1"/>
  <c r="U218"/>
  <c r="W218" s="1"/>
  <c r="U42"/>
  <c r="W42" s="1"/>
  <c r="U233"/>
  <c r="V233" s="1"/>
  <c r="U153"/>
  <c r="Z153" s="1"/>
  <c r="U207"/>
  <c r="V207" s="1"/>
  <c r="U205"/>
  <c r="Z205" s="1"/>
  <c r="U64"/>
  <c r="U83"/>
  <c r="X83" s="1"/>
  <c r="U192"/>
  <c r="Y192" s="1"/>
  <c r="U212"/>
  <c r="W212" s="1"/>
  <c r="U166"/>
  <c r="V166" s="1"/>
  <c r="U123"/>
  <c r="X123" s="1"/>
  <c r="U102"/>
  <c r="Z102" s="1"/>
  <c r="U271"/>
  <c r="Z271" s="1"/>
  <c r="U93"/>
  <c r="U178"/>
  <c r="V178" s="1"/>
  <c r="U234"/>
  <c r="X234" s="1"/>
  <c r="U279"/>
  <c r="V279" s="1"/>
  <c r="U193"/>
  <c r="W193" s="1"/>
  <c r="U133"/>
  <c r="W133" s="1"/>
  <c r="U13"/>
  <c r="X13" s="1"/>
  <c r="U185"/>
  <c r="V185" s="1"/>
  <c r="U255"/>
  <c r="U281"/>
  <c r="X281" s="1"/>
  <c r="U27"/>
  <c r="Z27" s="1"/>
  <c r="U266"/>
  <c r="Y266" s="1"/>
  <c r="U241"/>
  <c r="Z241" s="1"/>
  <c r="U223"/>
  <c r="X223" s="1"/>
  <c r="U258"/>
  <c r="Z258" s="1"/>
  <c r="U246"/>
  <c r="V246" s="1"/>
  <c r="U22"/>
  <c r="W22" s="1"/>
  <c r="U208"/>
  <c r="V208" s="1"/>
  <c r="U217"/>
  <c r="Y217" s="1"/>
  <c r="U99"/>
  <c r="V99" s="1"/>
  <c r="U147"/>
  <c r="X147" s="1"/>
  <c r="U159"/>
  <c r="X159" s="1"/>
  <c r="U160"/>
  <c r="U184"/>
  <c r="V184" s="1"/>
  <c r="U52"/>
  <c r="Y52" s="1"/>
  <c r="U165"/>
  <c r="W165" s="1"/>
  <c r="U145"/>
  <c r="Z145" s="1"/>
  <c r="U254"/>
  <c r="V254" s="1"/>
  <c r="U155"/>
  <c r="X155" s="1"/>
  <c r="U283"/>
  <c r="Y283" s="1"/>
  <c r="U235"/>
  <c r="W235" s="1"/>
  <c r="U181"/>
  <c r="W181" s="1"/>
  <c r="U268"/>
  <c r="V268" s="1"/>
  <c r="U37"/>
  <c r="Y37" s="1"/>
  <c r="U100"/>
  <c r="Y100" s="1"/>
  <c r="U149"/>
  <c r="X149" s="1"/>
  <c r="U195"/>
  <c r="W195" s="1"/>
  <c r="U129"/>
  <c r="Y129" s="1"/>
  <c r="U34"/>
  <c r="V34" s="1"/>
  <c r="U105"/>
  <c r="X105" s="1"/>
  <c r="U150"/>
  <c r="X150" s="1"/>
  <c r="U70"/>
  <c r="Z70" s="1"/>
  <c r="U91"/>
  <c r="Z91" s="1"/>
  <c r="U109"/>
  <c r="Y109" s="1"/>
  <c r="U18"/>
  <c r="Y18" s="1"/>
  <c r="U125"/>
  <c r="Y125" s="1"/>
  <c r="U7"/>
  <c r="V7" s="1"/>
  <c r="U199"/>
  <c r="W199" s="1"/>
  <c r="U95"/>
  <c r="W95" s="1"/>
  <c r="U261"/>
  <c r="W261" s="1"/>
  <c r="U15"/>
  <c r="V15" s="1"/>
  <c r="U152"/>
  <c r="X152" s="1"/>
  <c r="U204"/>
  <c r="W204" s="1"/>
  <c r="U103"/>
  <c r="V103" s="1"/>
  <c r="U132"/>
  <c r="X132" s="1"/>
  <c r="U272"/>
  <c r="X272" s="1"/>
  <c r="U237"/>
  <c r="V237" s="1"/>
  <c r="U215"/>
  <c r="W215" s="1"/>
  <c r="U97"/>
  <c r="Y97" s="1"/>
  <c r="U269"/>
  <c r="Y269" s="1"/>
  <c r="U11"/>
  <c r="Y11" s="1"/>
  <c r="U226"/>
  <c r="Z226" s="1"/>
  <c r="U35"/>
  <c r="Z35" s="1"/>
  <c r="U86"/>
  <c r="U39"/>
  <c r="X39" s="1"/>
  <c r="U244"/>
  <c r="Z244" s="1"/>
  <c r="U10"/>
  <c r="X10" s="1"/>
  <c r="U167"/>
  <c r="W167" s="1"/>
  <c r="U164"/>
  <c r="V164" s="1"/>
  <c r="U131"/>
  <c r="X131" s="1"/>
  <c r="U240"/>
  <c r="W240" s="1"/>
  <c r="U59"/>
  <c r="V59" s="1"/>
  <c r="U143"/>
  <c r="V143" s="1"/>
  <c r="U206"/>
  <c r="Z206" s="1"/>
  <c r="U275"/>
  <c r="Z275" s="1"/>
  <c r="U210"/>
  <c r="U277"/>
  <c r="X277" s="1"/>
  <c r="U282"/>
  <c r="Z282" s="1"/>
  <c r="U201"/>
  <c r="X201" s="1"/>
  <c r="U126"/>
  <c r="V126" s="1"/>
  <c r="U56"/>
  <c r="Y56" s="1"/>
  <c r="U9"/>
  <c r="Y9" s="1"/>
  <c r="U87"/>
  <c r="Z87" s="1"/>
  <c r="U175"/>
  <c r="V175" s="1"/>
  <c r="U186"/>
  <c r="X186" s="1"/>
  <c r="U17"/>
  <c r="X17" s="1"/>
  <c r="U81"/>
  <c r="V81" s="1"/>
  <c r="U60"/>
  <c r="V60" s="1"/>
  <c r="U74"/>
  <c r="V74" s="1"/>
  <c r="U256"/>
  <c r="X256" s="1"/>
  <c r="U141"/>
  <c r="V141" s="1"/>
  <c r="U227"/>
  <c r="X227" s="1"/>
  <c r="U190"/>
  <c r="Z190" s="1"/>
  <c r="U119"/>
  <c r="Y119" s="1"/>
  <c r="U6"/>
  <c r="Y6" s="1"/>
  <c r="U248"/>
  <c r="Y248" s="1"/>
  <c r="U111"/>
  <c r="U90"/>
  <c r="W90" s="1"/>
  <c r="U148"/>
  <c r="Z148" s="1"/>
  <c r="U78"/>
  <c r="W78" s="1"/>
  <c r="U115"/>
  <c r="X115" s="1"/>
  <c r="U43"/>
  <c r="Z43" s="1"/>
  <c r="U110"/>
  <c r="V110" s="1"/>
  <c r="U230"/>
  <c r="Y230" s="1"/>
  <c r="U68"/>
  <c r="U71"/>
  <c r="Y71" s="1"/>
  <c r="U46"/>
  <c r="Z46" s="1"/>
  <c r="U124"/>
  <c r="U84"/>
  <c r="U170"/>
  <c r="Y170" s="1"/>
  <c r="U113"/>
  <c r="Z113" s="1"/>
  <c r="U273"/>
  <c r="U194"/>
  <c r="W194" s="1"/>
  <c r="U229"/>
  <c r="Y229" s="1"/>
  <c r="U278"/>
  <c r="W278" s="1"/>
  <c r="U5"/>
  <c r="U260"/>
  <c r="X260" s="1"/>
  <c r="U168"/>
  <c r="X168" s="1"/>
  <c r="U54"/>
  <c r="U26"/>
  <c r="Y26" s="1"/>
  <c r="U30"/>
  <c r="U94"/>
  <c r="Y94" s="1"/>
  <c r="U85"/>
  <c r="U198"/>
  <c r="Z198" s="1"/>
  <c r="U23"/>
  <c r="U122"/>
  <c r="X122" s="1"/>
  <c r="U219"/>
  <c r="X219" s="1"/>
  <c r="U121"/>
  <c r="Y121" s="1"/>
  <c r="U24"/>
  <c r="U104"/>
  <c r="X104" s="1"/>
  <c r="U53"/>
  <c r="Y53" s="1"/>
  <c r="U245"/>
  <c r="V245" s="1"/>
  <c r="U156"/>
  <c r="U130"/>
  <c r="X130" s="1"/>
  <c r="U188"/>
  <c r="Z188" s="1"/>
  <c r="U88"/>
  <c r="U267"/>
  <c r="U253"/>
  <c r="X253" s="1"/>
  <c r="U69"/>
  <c r="U285"/>
  <c r="U72"/>
  <c r="Y72" s="1"/>
  <c r="U106"/>
  <c r="Z106" s="1"/>
  <c r="U242"/>
  <c r="V242" s="1"/>
  <c r="U182"/>
  <c r="U96"/>
  <c r="Y96" s="1"/>
  <c r="U67"/>
  <c r="V67" s="1"/>
  <c r="U45"/>
  <c r="X45" s="1"/>
  <c r="U73"/>
  <c r="M13" i="13"/>
  <c r="N13" s="1"/>
  <c r="O13" s="1"/>
  <c r="P13" s="1"/>
  <c r="M17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R15" i="16"/>
  <c r="U3" i="29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5"/>
  <c r="U23"/>
  <c r="U31"/>
  <c r="U39"/>
  <c r="U47"/>
  <c r="U55"/>
  <c r="U63"/>
  <c r="U71"/>
  <c r="U79"/>
  <c r="U87"/>
  <c r="U95"/>
  <c r="U103"/>
  <c r="U105"/>
  <c r="U107"/>
  <c r="U109"/>
  <c r="U111"/>
  <c r="U113"/>
  <c r="U115"/>
  <c r="U117"/>
  <c r="U119"/>
  <c r="U121"/>
  <c r="U123"/>
  <c r="U125"/>
  <c r="U127"/>
  <c r="U129"/>
  <c r="U131"/>
  <c r="U133"/>
  <c r="U135"/>
  <c r="U137"/>
  <c r="U139"/>
  <c r="U141"/>
  <c r="U143"/>
  <c r="U145"/>
  <c r="U147"/>
  <c r="U149"/>
  <c r="U151"/>
  <c r="U153"/>
  <c r="U155"/>
  <c r="U157"/>
  <c r="U159"/>
  <c r="U161"/>
  <c r="U163"/>
  <c r="U165"/>
  <c r="U167"/>
  <c r="U169"/>
  <c r="U171"/>
  <c r="U173"/>
  <c r="U175"/>
  <c r="U177"/>
  <c r="U179"/>
  <c r="U181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U253"/>
  <c r="U255"/>
  <c r="U257"/>
  <c r="U259"/>
  <c r="U261"/>
  <c r="U263"/>
  <c r="U265"/>
  <c r="U267"/>
  <c r="U269"/>
  <c r="U271"/>
  <c r="U273"/>
  <c r="U275"/>
  <c r="U277"/>
  <c r="U279"/>
  <c r="U281"/>
  <c r="U283"/>
  <c r="U285"/>
  <c r="U19"/>
  <c r="U33"/>
  <c r="U37"/>
  <c r="U51"/>
  <c r="U65"/>
  <c r="U69"/>
  <c r="U83"/>
  <c r="U97"/>
  <c r="U101"/>
  <c r="U104"/>
  <c r="U112"/>
  <c r="U120"/>
  <c r="U128"/>
  <c r="U136"/>
  <c r="U144"/>
  <c r="U152"/>
  <c r="U160"/>
  <c r="U168"/>
  <c r="U176"/>
  <c r="U184"/>
  <c r="U192"/>
  <c r="U200"/>
  <c r="U208"/>
  <c r="U216"/>
  <c r="U224"/>
  <c r="U232"/>
  <c r="U240"/>
  <c r="U248"/>
  <c r="U256"/>
  <c r="U264"/>
  <c r="U272"/>
  <c r="U280"/>
  <c r="U5"/>
  <c r="U9"/>
  <c r="U13"/>
  <c r="U27"/>
  <c r="U41"/>
  <c r="U45"/>
  <c r="U59"/>
  <c r="U73"/>
  <c r="U77"/>
  <c r="U91"/>
  <c r="U110"/>
  <c r="U118"/>
  <c r="U126"/>
  <c r="U134"/>
  <c r="U142"/>
  <c r="U150"/>
  <c r="U158"/>
  <c r="U166"/>
  <c r="U174"/>
  <c r="U182"/>
  <c r="U190"/>
  <c r="U198"/>
  <c r="U206"/>
  <c r="U214"/>
  <c r="U222"/>
  <c r="U230"/>
  <c r="U238"/>
  <c r="U246"/>
  <c r="U254"/>
  <c r="U262"/>
  <c r="U270"/>
  <c r="U278"/>
  <c r="U286"/>
  <c r="U8"/>
  <c r="U2"/>
  <c r="U17"/>
  <c r="U53"/>
  <c r="U67"/>
  <c r="U81"/>
  <c r="U108"/>
  <c r="U124"/>
  <c r="U140"/>
  <c r="U156"/>
  <c r="U172"/>
  <c r="U188"/>
  <c r="U204"/>
  <c r="U220"/>
  <c r="U236"/>
  <c r="U252"/>
  <c r="U268"/>
  <c r="U284"/>
  <c r="J8"/>
  <c r="U4"/>
  <c r="U11"/>
  <c r="U25"/>
  <c r="U61"/>
  <c r="U75"/>
  <c r="U89"/>
  <c r="U114"/>
  <c r="U130"/>
  <c r="U162"/>
  <c r="U178"/>
  <c r="U194"/>
  <c r="U210"/>
  <c r="U226"/>
  <c r="U242"/>
  <c r="U258"/>
  <c r="U7"/>
  <c r="U29"/>
  <c r="U43"/>
  <c r="U57"/>
  <c r="U93"/>
  <c r="U106"/>
  <c r="U122"/>
  <c r="U154"/>
  <c r="U170"/>
  <c r="U186"/>
  <c r="U218"/>
  <c r="U234"/>
  <c r="U250"/>
  <c r="U282"/>
  <c r="U146"/>
  <c r="U274"/>
  <c r="U138"/>
  <c r="U202"/>
  <c r="U266"/>
  <c r="U6"/>
  <c r="U21"/>
  <c r="U35"/>
  <c r="U49"/>
  <c r="U85"/>
  <c r="U99"/>
  <c r="U116"/>
  <c r="U132"/>
  <c r="U148"/>
  <c r="U164"/>
  <c r="U180"/>
  <c r="U196"/>
  <c r="U212"/>
  <c r="U228"/>
  <c r="U244"/>
  <c r="U260"/>
  <c r="U276"/>
  <c r="AN10"/>
  <c r="AN12" s="1"/>
  <c r="J13"/>
  <c r="J11" i="27"/>
  <c r="AN10"/>
  <c r="AN12" s="1"/>
  <c r="M14" i="25"/>
  <c r="M8"/>
  <c r="M20"/>
  <c r="M26"/>
  <c r="M32"/>
  <c r="J13" i="19"/>
  <c r="AO10"/>
  <c r="AO12" s="1"/>
  <c r="AC7"/>
  <c r="J9" s="1"/>
  <c r="AC6"/>
  <c r="W231" i="27"/>
  <c r="Y231"/>
  <c r="X231"/>
  <c r="V231"/>
  <c r="Z231"/>
  <c r="X36" l="1"/>
  <c r="X58"/>
  <c r="X171"/>
  <c r="Z254"/>
  <c r="V127"/>
  <c r="W62"/>
  <c r="W269"/>
  <c r="X266"/>
  <c r="X99"/>
  <c r="W126"/>
  <c r="Z181"/>
  <c r="V272"/>
  <c r="W175"/>
  <c r="Z118"/>
  <c r="Z251"/>
  <c r="Y137"/>
  <c r="Y199"/>
  <c r="Z59"/>
  <c r="Y41"/>
  <c r="X139"/>
  <c r="W98"/>
  <c r="V109"/>
  <c r="X167"/>
  <c r="V42"/>
  <c r="V270"/>
  <c r="V26"/>
  <c r="W213"/>
  <c r="X202"/>
  <c r="X184"/>
  <c r="W41"/>
  <c r="V139"/>
  <c r="Y213"/>
  <c r="V227"/>
  <c r="W245"/>
  <c r="Z230"/>
  <c r="W16"/>
  <c r="X16"/>
  <c r="V16"/>
  <c r="Y16"/>
  <c r="Z177"/>
  <c r="Z6"/>
  <c r="X107"/>
  <c r="V132"/>
  <c r="Y201"/>
  <c r="W100"/>
  <c r="Y225"/>
  <c r="W13"/>
  <c r="Z235"/>
  <c r="X275"/>
  <c r="V181" i="25"/>
  <c r="W181" s="1"/>
  <c r="V63" i="27"/>
  <c r="V280"/>
  <c r="W144"/>
  <c r="Y48"/>
  <c r="V285"/>
  <c r="X285"/>
  <c r="Z285"/>
  <c r="V124"/>
  <c r="Z124"/>
  <c r="Y124"/>
  <c r="W248"/>
  <c r="V248"/>
  <c r="Z248"/>
  <c r="Z175"/>
  <c r="X175"/>
  <c r="Y167"/>
  <c r="V167"/>
  <c r="Z167"/>
  <c r="Y272"/>
  <c r="Z272"/>
  <c r="W109"/>
  <c r="Z109"/>
  <c r="X254"/>
  <c r="W254"/>
  <c r="Y254"/>
  <c r="Z246"/>
  <c r="Y246"/>
  <c r="X246"/>
  <c r="X279"/>
  <c r="W279"/>
  <c r="X205"/>
  <c r="V205"/>
  <c r="V58"/>
  <c r="Z58"/>
  <c r="Y31"/>
  <c r="X31"/>
  <c r="Z31"/>
  <c r="W286"/>
  <c r="X286"/>
  <c r="V286"/>
  <c r="Z276"/>
  <c r="V276"/>
  <c r="W276"/>
  <c r="V158"/>
  <c r="Y158"/>
  <c r="X158"/>
  <c r="Z98"/>
  <c r="Y98"/>
  <c r="Z36"/>
  <c r="Y36"/>
  <c r="W249"/>
  <c r="Y249"/>
  <c r="W116"/>
  <c r="Z116"/>
  <c r="V73"/>
  <c r="W73"/>
  <c r="Z73"/>
  <c r="W198"/>
  <c r="X198"/>
  <c r="Y198"/>
  <c r="X273"/>
  <c r="Y273"/>
  <c r="W273"/>
  <c r="V78"/>
  <c r="X78"/>
  <c r="Y78"/>
  <c r="Z60"/>
  <c r="Y60"/>
  <c r="W60"/>
  <c r="W210"/>
  <c r="V210"/>
  <c r="Y210"/>
  <c r="W86"/>
  <c r="Y86"/>
  <c r="V86"/>
  <c r="V152"/>
  <c r="Z152"/>
  <c r="Y152"/>
  <c r="Y105"/>
  <c r="V105"/>
  <c r="W105"/>
  <c r="X181"/>
  <c r="V181"/>
  <c r="W99"/>
  <c r="Y99"/>
  <c r="X185"/>
  <c r="W185"/>
  <c r="Y185"/>
  <c r="X212"/>
  <c r="Y212"/>
  <c r="Z212"/>
  <c r="Y202"/>
  <c r="Z202"/>
  <c r="X187"/>
  <c r="W187"/>
  <c r="V176"/>
  <c r="Z176"/>
  <c r="X176"/>
  <c r="W180"/>
  <c r="V180"/>
  <c r="Z247"/>
  <c r="X247"/>
  <c r="V247"/>
  <c r="V262"/>
  <c r="Y262"/>
  <c r="W262"/>
  <c r="X118"/>
  <c r="V118"/>
  <c r="X40"/>
  <c r="Z40"/>
  <c r="Y40"/>
  <c r="W3"/>
  <c r="V3"/>
  <c r="X3"/>
  <c r="W32"/>
  <c r="Z32"/>
  <c r="X32"/>
  <c r="V137"/>
  <c r="W137"/>
  <c r="Z105"/>
  <c r="W152"/>
  <c r="W272"/>
  <c r="Z86"/>
  <c r="X210"/>
  <c r="Y175"/>
  <c r="Y58"/>
  <c r="W176"/>
  <c r="W31"/>
  <c r="W205"/>
  <c r="V212"/>
  <c r="Y279"/>
  <c r="X248"/>
  <c r="Z78"/>
  <c r="X124"/>
  <c r="Y118"/>
  <c r="X98"/>
  <c r="V40"/>
  <c r="X276"/>
  <c r="X116"/>
  <c r="Z158"/>
  <c r="V249"/>
  <c r="Y32"/>
  <c r="Y180"/>
  <c r="X137"/>
  <c r="Y187"/>
  <c r="X245"/>
  <c r="W182"/>
  <c r="Y182"/>
  <c r="V182"/>
  <c r="Y88"/>
  <c r="V88"/>
  <c r="X88"/>
  <c r="V121"/>
  <c r="W121"/>
  <c r="Y5"/>
  <c r="V5"/>
  <c r="Z5"/>
  <c r="W230"/>
  <c r="V230"/>
  <c r="X230"/>
  <c r="Z227"/>
  <c r="W227"/>
  <c r="Y227"/>
  <c r="Z126"/>
  <c r="X126"/>
  <c r="Y59"/>
  <c r="X59"/>
  <c r="V269"/>
  <c r="X269"/>
  <c r="V199"/>
  <c r="Z199"/>
  <c r="Z149"/>
  <c r="Y149"/>
  <c r="W149"/>
  <c r="Z184"/>
  <c r="W184"/>
  <c r="V266"/>
  <c r="W266"/>
  <c r="Y271"/>
  <c r="W271"/>
  <c r="X271"/>
  <c r="Y42"/>
  <c r="X42"/>
  <c r="X41"/>
  <c r="V41"/>
  <c r="Y270"/>
  <c r="Z270"/>
  <c r="X270"/>
  <c r="Z108"/>
  <c r="Y108"/>
  <c r="X108"/>
  <c r="W127"/>
  <c r="X127"/>
  <c r="Y127"/>
  <c r="Z213"/>
  <c r="X213"/>
  <c r="V251"/>
  <c r="X251"/>
  <c r="Y50"/>
  <c r="Z50"/>
  <c r="X50"/>
  <c r="W139"/>
  <c r="Y139"/>
  <c r="V171"/>
  <c r="Y171"/>
  <c r="Y62"/>
  <c r="X62"/>
  <c r="V62"/>
  <c r="J9" i="25"/>
  <c r="V84"/>
  <c r="Y84" s="1"/>
  <c r="Y184" i="27"/>
  <c r="Y181"/>
  <c r="V149"/>
  <c r="X109"/>
  <c r="X199"/>
  <c r="Z269"/>
  <c r="X86"/>
  <c r="W59"/>
  <c r="Z210"/>
  <c r="Y126"/>
  <c r="X60"/>
  <c r="X182"/>
  <c r="W285"/>
  <c r="Z121"/>
  <c r="V198"/>
  <c r="Z42"/>
  <c r="Y205"/>
  <c r="V271"/>
  <c r="Z279"/>
  <c r="Z185"/>
  <c r="Z266"/>
  <c r="W246"/>
  <c r="Z99"/>
  <c r="W124"/>
  <c r="V108"/>
  <c r="X26"/>
  <c r="Z286"/>
  <c r="V36"/>
  <c r="Y247"/>
  <c r="Y3"/>
  <c r="V202"/>
  <c r="X262"/>
  <c r="V116"/>
  <c r="W251"/>
  <c r="W171"/>
  <c r="Z249"/>
  <c r="W50"/>
  <c r="Z180"/>
  <c r="V187"/>
  <c r="V203" i="25"/>
  <c r="X203" s="1"/>
  <c r="Y29" i="27"/>
  <c r="Y280"/>
  <c r="Z191"/>
  <c r="W63"/>
  <c r="Y136"/>
  <c r="Y57"/>
  <c r="V165" i="25"/>
  <c r="Y165" s="1"/>
  <c r="V198"/>
  <c r="X198" s="1"/>
  <c r="X280" i="27"/>
  <c r="W280"/>
  <c r="V216" i="25"/>
  <c r="AA216" s="1"/>
  <c r="Z135" i="27"/>
  <c r="X165"/>
  <c r="Y103"/>
  <c r="Y17"/>
  <c r="W125"/>
  <c r="W83"/>
  <c r="Y76"/>
  <c r="X183"/>
  <c r="X129"/>
  <c r="Y90"/>
  <c r="V43"/>
  <c r="Y200"/>
  <c r="W200"/>
  <c r="Z200"/>
  <c r="V200"/>
  <c r="Y189"/>
  <c r="V21" i="25"/>
  <c r="Z21" s="1"/>
  <c r="V11"/>
  <c r="Y11" s="1"/>
  <c r="V239"/>
  <c r="W239" s="1"/>
  <c r="V237"/>
  <c r="AA237" s="1"/>
  <c r="V247"/>
  <c r="Y247" s="1"/>
  <c r="V193"/>
  <c r="Y193" s="1"/>
  <c r="Y44" i="27"/>
  <c r="Z33"/>
  <c r="V130" i="25"/>
  <c r="Z130" s="1"/>
  <c r="X37" i="27"/>
  <c r="Y131"/>
  <c r="Y55"/>
  <c r="Y144"/>
  <c r="Z144"/>
  <c r="Y135"/>
  <c r="Z63"/>
  <c r="Z57"/>
  <c r="V141" i="25"/>
  <c r="AA141" s="1"/>
  <c r="V276"/>
  <c r="Y276" s="1"/>
  <c r="V197"/>
  <c r="W197" s="1"/>
  <c r="V113"/>
  <c r="AA113" s="1"/>
  <c r="V152"/>
  <c r="AA152" s="1"/>
  <c r="V283" i="27"/>
  <c r="X70"/>
  <c r="Y261"/>
  <c r="Y256"/>
  <c r="Z123"/>
  <c r="V281"/>
  <c r="W29"/>
  <c r="V112"/>
  <c r="Y177"/>
  <c r="Y253"/>
  <c r="W49"/>
  <c r="V89"/>
  <c r="Y21"/>
  <c r="X144"/>
  <c r="W120"/>
  <c r="V135"/>
  <c r="Y63"/>
  <c r="V57"/>
  <c r="W57"/>
  <c r="X51"/>
  <c r="V124" i="25"/>
  <c r="W124" s="1"/>
  <c r="V213"/>
  <c r="W213" s="1"/>
  <c r="V261"/>
  <c r="X261" s="1"/>
  <c r="V196"/>
  <c r="Y196" s="1"/>
  <c r="V255"/>
  <c r="Z255" s="1"/>
  <c r="V54"/>
  <c r="X54" s="1"/>
  <c r="V133"/>
  <c r="W133" s="1"/>
  <c r="V223"/>
  <c r="AA223" s="1"/>
  <c r="V151"/>
  <c r="X151" s="1"/>
  <c r="V278"/>
  <c r="X278" s="1"/>
  <c r="Y226" i="27"/>
  <c r="Z178"/>
  <c r="X29"/>
  <c r="Z29"/>
  <c r="X177"/>
  <c r="V177"/>
  <c r="W94"/>
  <c r="V18" i="25"/>
  <c r="Z18" s="1"/>
  <c r="V29"/>
  <c r="AA29" s="1"/>
  <c r="V35"/>
  <c r="W35" s="1"/>
  <c r="V89"/>
  <c r="X89" s="1"/>
  <c r="V269"/>
  <c r="Y269" s="1"/>
  <c r="Y215" i="27"/>
  <c r="X244"/>
  <c r="Y257"/>
  <c r="V123"/>
  <c r="Z223"/>
  <c r="W159"/>
  <c r="Y172"/>
  <c r="V117"/>
  <c r="X135"/>
  <c r="V249" i="25"/>
  <c r="W249" s="1"/>
  <c r="V112"/>
  <c r="Z112" s="1"/>
  <c r="V191"/>
  <c r="AA191" s="1"/>
  <c r="V168"/>
  <c r="X168" s="1"/>
  <c r="V182"/>
  <c r="W182" s="1"/>
  <c r="V175"/>
  <c r="W175" s="1"/>
  <c r="V5"/>
  <c r="X5" s="1"/>
  <c r="V283"/>
  <c r="Y283" s="1"/>
  <c r="V42"/>
  <c r="AA42" s="1"/>
  <c r="V161"/>
  <c r="W161" s="1"/>
  <c r="X235" i="27"/>
  <c r="W7"/>
  <c r="X15"/>
  <c r="X240"/>
  <c r="X242"/>
  <c r="Y207"/>
  <c r="V4"/>
  <c r="W232"/>
  <c r="W91"/>
  <c r="Y7"/>
  <c r="V35"/>
  <c r="W10"/>
  <c r="W282"/>
  <c r="Y81"/>
  <c r="Y130"/>
  <c r="Z234"/>
  <c r="Y45"/>
  <c r="Y278"/>
  <c r="X145"/>
  <c r="X141"/>
  <c r="W146"/>
  <c r="Z157"/>
  <c r="X9"/>
  <c r="W219"/>
  <c r="Y34"/>
  <c r="X97"/>
  <c r="W35"/>
  <c r="W206"/>
  <c r="V201"/>
  <c r="X87"/>
  <c r="V119"/>
  <c r="V130"/>
  <c r="V218"/>
  <c r="W229"/>
  <c r="Y162"/>
  <c r="V263" i="25"/>
  <c r="AA263" s="1"/>
  <c r="V147"/>
  <c r="V229"/>
  <c r="AA229" s="1"/>
  <c r="V243"/>
  <c r="X243" s="1"/>
  <c r="V210"/>
  <c r="W210" s="1"/>
  <c r="V99"/>
  <c r="V211"/>
  <c r="Y211" s="1"/>
  <c r="V138"/>
  <c r="Z138" s="1"/>
  <c r="V258"/>
  <c r="W258" s="1"/>
  <c r="V15"/>
  <c r="V23"/>
  <c r="Z23" s="1"/>
  <c r="V254"/>
  <c r="AA254" s="1"/>
  <c r="V109"/>
  <c r="Z109" s="1"/>
  <c r="V70"/>
  <c r="Y70" s="1"/>
  <c r="V73"/>
  <c r="AA73" s="1"/>
  <c r="V271"/>
  <c r="Y271" s="1"/>
  <c r="V206"/>
  <c r="Z206" s="1"/>
  <c r="V268"/>
  <c r="X268" s="1"/>
  <c r="V60"/>
  <c r="X60" s="1"/>
  <c r="V28"/>
  <c r="AA28" s="1"/>
  <c r="V280"/>
  <c r="Z280" s="1"/>
  <c r="V186"/>
  <c r="W186" s="1"/>
  <c r="V50"/>
  <c r="X50" s="1"/>
  <c r="V140"/>
  <c r="W140" s="1"/>
  <c r="V199"/>
  <c r="Y199" s="1"/>
  <c r="V256"/>
  <c r="Y256" s="1"/>
  <c r="V115"/>
  <c r="AA115" s="1"/>
  <c r="V214"/>
  <c r="Y214" s="1"/>
  <c r="V81"/>
  <c r="X81" s="1"/>
  <c r="V125"/>
  <c r="W125" s="1"/>
  <c r="V159"/>
  <c r="Y159" s="1"/>
  <c r="V217"/>
  <c r="W217" s="1"/>
  <c r="V267"/>
  <c r="X267" s="1"/>
  <c r="V274"/>
  <c r="X274" s="1"/>
  <c r="V189"/>
  <c r="Y189" s="1"/>
  <c r="V16"/>
  <c r="Y16" s="1"/>
  <c r="V38"/>
  <c r="Y38" s="1"/>
  <c r="V177"/>
  <c r="Z177" s="1"/>
  <c r="V173"/>
  <c r="X173" s="1"/>
  <c r="V157"/>
  <c r="X157" s="1"/>
  <c r="V30"/>
  <c r="Z30" s="1"/>
  <c r="V58"/>
  <c r="Z58" s="1"/>
  <c r="V3"/>
  <c r="AA3" s="1"/>
  <c r="V221"/>
  <c r="W221" s="1"/>
  <c r="V218"/>
  <c r="Y218" s="1"/>
  <c r="V226"/>
  <c r="Y226" s="1"/>
  <c r="V34"/>
  <c r="Z34" s="1"/>
  <c r="V76"/>
  <c r="Y76" s="1"/>
  <c r="V47"/>
  <c r="AA47" s="1"/>
  <c r="V104"/>
  <c r="V128"/>
  <c r="V94"/>
  <c r="X94" s="1"/>
  <c r="V85"/>
  <c r="AA85" s="1"/>
  <c r="V137"/>
  <c r="X137" s="1"/>
  <c r="V219"/>
  <c r="AA219" s="1"/>
  <c r="V279"/>
  <c r="AA279" s="1"/>
  <c r="V195"/>
  <c r="W195" s="1"/>
  <c r="V111"/>
  <c r="AA111" s="1"/>
  <c r="V59"/>
  <c r="Y59" s="1"/>
  <c r="V190"/>
  <c r="Z190" s="1"/>
  <c r="V19"/>
  <c r="W19" s="1"/>
  <c r="V224"/>
  <c r="AA224" s="1"/>
  <c r="V66"/>
  <c r="AA66" s="1"/>
  <c r="V235"/>
  <c r="X235" s="1"/>
  <c r="V201"/>
  <c r="Y201" s="1"/>
  <c r="V41"/>
  <c r="W41" s="1"/>
  <c r="V252"/>
  <c r="Z252" s="1"/>
  <c r="V92"/>
  <c r="Z92" s="1"/>
  <c r="V61"/>
  <c r="W61" s="1"/>
  <c r="V90"/>
  <c r="Y90" s="1"/>
  <c r="V88"/>
  <c r="Y88" s="1"/>
  <c r="V230"/>
  <c r="Y230" s="1"/>
  <c r="V105"/>
  <c r="W105" s="1"/>
  <c r="V77"/>
  <c r="W77" s="1"/>
  <c r="V136"/>
  <c r="X136" s="1"/>
  <c r="V176"/>
  <c r="Z176" s="1"/>
  <c r="V127"/>
  <c r="Z127" s="1"/>
  <c r="V32"/>
  <c r="V25"/>
  <c r="V208"/>
  <c r="Z208" s="1"/>
  <c r="V142"/>
  <c r="Z142" s="1"/>
  <c r="V120"/>
  <c r="Y120" s="1"/>
  <c r="V253"/>
  <c r="X253" s="1"/>
  <c r="V251"/>
  <c r="AA251" s="1"/>
  <c r="V57"/>
  <c r="AA57" s="1"/>
  <c r="V69"/>
  <c r="V145"/>
  <c r="X145" s="1"/>
  <c r="V260"/>
  <c r="AA260" s="1"/>
  <c r="V17"/>
  <c r="W17" s="1"/>
  <c r="V228"/>
  <c r="Y228" s="1"/>
  <c r="V121"/>
  <c r="W121" s="1"/>
  <c r="V51"/>
  <c r="AA51" s="1"/>
  <c r="V262"/>
  <c r="W262" s="1"/>
  <c r="V39"/>
  <c r="V155"/>
  <c r="Z155" s="1"/>
  <c r="V135"/>
  <c r="X135" s="1"/>
  <c r="V122"/>
  <c r="Y122" s="1"/>
  <c r="V33"/>
  <c r="W33" s="1"/>
  <c r="V78"/>
  <c r="AA78" s="1"/>
  <c r="V148"/>
  <c r="W148" s="1"/>
  <c r="V48"/>
  <c r="Y48" s="1"/>
  <c r="V266"/>
  <c r="X266" s="1"/>
  <c r="V43"/>
  <c r="X43" s="1"/>
  <c r="V241"/>
  <c r="W241" s="1"/>
  <c r="V215"/>
  <c r="Z215" s="1"/>
  <c r="V72"/>
  <c r="AA72" s="1"/>
  <c r="V284"/>
  <c r="V259"/>
  <c r="X259" s="1"/>
  <c r="V129"/>
  <c r="Z129" s="1"/>
  <c r="J8"/>
  <c r="V74"/>
  <c r="W74" s="1"/>
  <c r="V179"/>
  <c r="Z179" s="1"/>
  <c r="V169"/>
  <c r="X169" s="1"/>
  <c r="V272"/>
  <c r="Z272" s="1"/>
  <c r="V231"/>
  <c r="V273"/>
  <c r="W273" s="1"/>
  <c r="V143"/>
  <c r="W143" s="1"/>
  <c r="V116"/>
  <c r="W116" s="1"/>
  <c r="V108"/>
  <c r="AA108" s="1"/>
  <c r="V227"/>
  <c r="Y227" s="1"/>
  <c r="V286"/>
  <c r="Y286" s="1"/>
  <c r="V7"/>
  <c r="Y7" s="1"/>
  <c r="V56"/>
  <c r="AA56" s="1"/>
  <c r="V204"/>
  <c r="Y204" s="1"/>
  <c r="V14"/>
  <c r="Z14" s="1"/>
  <c r="V149"/>
  <c r="W149" s="1"/>
  <c r="V12"/>
  <c r="Y12" s="1"/>
  <c r="V91"/>
  <c r="Y91" s="1"/>
  <c r="V180"/>
  <c r="Y180" s="1"/>
  <c r="Y69" i="27"/>
  <c r="V69"/>
  <c r="X69"/>
  <c r="W53"/>
  <c r="V53"/>
  <c r="X54"/>
  <c r="Y54"/>
  <c r="Z54"/>
  <c r="W46"/>
  <c r="V46"/>
  <c r="Y160"/>
  <c r="X160"/>
  <c r="Z160"/>
  <c r="V27"/>
  <c r="Y27"/>
  <c r="X102"/>
  <c r="V102"/>
  <c r="Y20"/>
  <c r="Z20"/>
  <c r="Y264"/>
  <c r="W264"/>
  <c r="Z263"/>
  <c r="X263"/>
  <c r="X75"/>
  <c r="V75"/>
  <c r="W75"/>
  <c r="Y12"/>
  <c r="Z12"/>
  <c r="Z284"/>
  <c r="W284"/>
  <c r="X284"/>
  <c r="Z128"/>
  <c r="Y128"/>
  <c r="X128"/>
  <c r="X151"/>
  <c r="Z151"/>
  <c r="W274"/>
  <c r="Y274"/>
  <c r="V274"/>
  <c r="W243"/>
  <c r="V243"/>
  <c r="Z243"/>
  <c r="V91"/>
  <c r="X7"/>
  <c r="Y10"/>
  <c r="Z240"/>
  <c r="Y275"/>
  <c r="Z201"/>
  <c r="V6"/>
  <c r="X53"/>
  <c r="X218"/>
  <c r="X148"/>
  <c r="X138"/>
  <c r="Y284"/>
  <c r="Z45"/>
  <c r="W45"/>
  <c r="V45"/>
  <c r="Y188"/>
  <c r="V188"/>
  <c r="X188"/>
  <c r="X85"/>
  <c r="V85"/>
  <c r="Z85"/>
  <c r="V113"/>
  <c r="Y113"/>
  <c r="X113"/>
  <c r="V217"/>
  <c r="Z217"/>
  <c r="X217"/>
  <c r="Y134"/>
  <c r="X134"/>
  <c r="W179"/>
  <c r="Z179"/>
  <c r="V179"/>
  <c r="X146"/>
  <c r="Y146"/>
  <c r="V66"/>
  <c r="X66"/>
  <c r="Y66"/>
  <c r="X4"/>
  <c r="W4"/>
  <c r="Z265"/>
  <c r="X265"/>
  <c r="Z259"/>
  <c r="Y259"/>
  <c r="V259"/>
  <c r="W114"/>
  <c r="X114"/>
  <c r="X100"/>
  <c r="X34"/>
  <c r="W132"/>
  <c r="Z97"/>
  <c r="V97"/>
  <c r="X35"/>
  <c r="W87"/>
  <c r="Y141"/>
  <c r="Z219"/>
  <c r="Y102"/>
  <c r="W234"/>
  <c r="V13"/>
  <c r="Z75"/>
  <c r="Y151"/>
  <c r="V12"/>
  <c r="X274"/>
  <c r="Y243"/>
  <c r="Z107"/>
  <c r="Z7"/>
  <c r="Z15"/>
  <c r="Z81"/>
  <c r="W81"/>
  <c r="Z53"/>
  <c r="Z218"/>
  <c r="Y234"/>
  <c r="Y13"/>
  <c r="W27"/>
  <c r="X46"/>
  <c r="W160"/>
  <c r="Y265"/>
  <c r="X264"/>
  <c r="Z66"/>
  <c r="Z274"/>
  <c r="V284"/>
  <c r="Z4"/>
  <c r="X243"/>
  <c r="V54"/>
  <c r="V20"/>
  <c r="W69"/>
  <c r="W263"/>
  <c r="W85"/>
  <c r="V128"/>
  <c r="Z242"/>
  <c r="W242"/>
  <c r="X278"/>
  <c r="V278"/>
  <c r="W110"/>
  <c r="X110"/>
  <c r="Y110"/>
  <c r="Y148"/>
  <c r="V148"/>
  <c r="W148"/>
  <c r="X258"/>
  <c r="W258"/>
  <c r="V258"/>
  <c r="V192"/>
  <c r="Z192"/>
  <c r="Y92"/>
  <c r="X92"/>
  <c r="Z92"/>
  <c r="V157"/>
  <c r="Y157"/>
  <c r="Z82"/>
  <c r="W82"/>
  <c r="V197"/>
  <c r="Y197"/>
  <c r="Z197"/>
  <c r="Z138"/>
  <c r="W138"/>
  <c r="Y138"/>
  <c r="Z162"/>
  <c r="X162"/>
  <c r="X232"/>
  <c r="Y232"/>
  <c r="Y107"/>
  <c r="W107"/>
  <c r="V19"/>
  <c r="W19"/>
  <c r="X28"/>
  <c r="V28"/>
  <c r="Z28"/>
  <c r="Y145"/>
  <c r="V145"/>
  <c r="Y235"/>
  <c r="Y91"/>
  <c r="W15"/>
  <c r="W275"/>
  <c r="X81"/>
  <c r="V225"/>
  <c r="Y114"/>
  <c r="X207"/>
  <c r="X192"/>
  <c r="X27"/>
  <c r="Y258"/>
  <c r="Z110"/>
  <c r="V264"/>
  <c r="X82"/>
  <c r="W259"/>
  <c r="V134"/>
  <c r="W162"/>
  <c r="V232"/>
  <c r="X20"/>
  <c r="Y85"/>
  <c r="Y19"/>
  <c r="W145"/>
  <c r="V235"/>
  <c r="Z100"/>
  <c r="W34"/>
  <c r="Z34"/>
  <c r="X91"/>
  <c r="Y132"/>
  <c r="Z132"/>
  <c r="W97"/>
  <c r="Y35"/>
  <c r="V10"/>
  <c r="V240"/>
  <c r="Y240"/>
  <c r="V275"/>
  <c r="W201"/>
  <c r="V87"/>
  <c r="Z141"/>
  <c r="X6"/>
  <c r="W225"/>
  <c r="V219"/>
  <c r="V114"/>
  <c r="Z207"/>
  <c r="V100"/>
  <c r="Y15"/>
  <c r="Z10"/>
  <c r="Y87"/>
  <c r="W141"/>
  <c r="W6"/>
  <c r="Y242"/>
  <c r="X225"/>
  <c r="Y219"/>
  <c r="Z114"/>
  <c r="Y218"/>
  <c r="W207"/>
  <c r="W192"/>
  <c r="W102"/>
  <c r="V234"/>
  <c r="Z13"/>
  <c r="W217"/>
  <c r="Y46"/>
  <c r="V160"/>
  <c r="W265"/>
  <c r="W113"/>
  <c r="W188"/>
  <c r="V82"/>
  <c r="X197"/>
  <c r="W151"/>
  <c r="W92"/>
  <c r="X12"/>
  <c r="W66"/>
  <c r="Z134"/>
  <c r="X179"/>
  <c r="W54"/>
  <c r="Z146"/>
  <c r="W157"/>
  <c r="Z69"/>
  <c r="V263"/>
  <c r="X19"/>
  <c r="W128"/>
  <c r="W28"/>
  <c r="V9" i="25"/>
  <c r="V183"/>
  <c r="Z183" s="1"/>
  <c r="V20"/>
  <c r="W20" s="1"/>
  <c r="V102"/>
  <c r="X102" s="1"/>
  <c r="V225"/>
  <c r="Z225" s="1"/>
  <c r="V68"/>
  <c r="W68" s="1"/>
  <c r="V277"/>
  <c r="Z277" s="1"/>
  <c r="V107"/>
  <c r="Y107" s="1"/>
  <c r="V192"/>
  <c r="Z192" s="1"/>
  <c r="V101"/>
  <c r="Z101" s="1"/>
  <c r="V2"/>
  <c r="Y2" s="1"/>
  <c r="X43" i="27"/>
  <c r="V117" i="25"/>
  <c r="Y117" s="1"/>
  <c r="V119"/>
  <c r="V220"/>
  <c r="Y220" s="1"/>
  <c r="V236"/>
  <c r="Y236" s="1"/>
  <c r="V71"/>
  <c r="X71" s="1"/>
  <c r="V98"/>
  <c r="W98" s="1"/>
  <c r="V132"/>
  <c r="Z132" s="1"/>
  <c r="V150"/>
  <c r="AA150" s="1"/>
  <c r="V6"/>
  <c r="X6" s="1"/>
  <c r="V200"/>
  <c r="AA200" s="1"/>
  <c r="V163"/>
  <c r="X163" s="1"/>
  <c r="V46"/>
  <c r="W46" s="1"/>
  <c r="V232"/>
  <c r="Z232" s="1"/>
  <c r="V49"/>
  <c r="AA49" s="1"/>
  <c r="V64"/>
  <c r="AA64" s="1"/>
  <c r="V83"/>
  <c r="Y83" s="1"/>
  <c r="N10" i="13"/>
  <c r="G14" i="16"/>
  <c r="M10" i="13" s="1"/>
  <c r="N4"/>
  <c r="G8" i="16"/>
  <c r="M4" i="13" s="1"/>
  <c r="G20" i="16"/>
  <c r="M16" i="13" s="1"/>
  <c r="N16"/>
  <c r="F3" i="17"/>
  <c r="F37"/>
  <c r="F43"/>
  <c r="F51"/>
  <c r="F26"/>
  <c r="F17"/>
  <c r="F33"/>
  <c r="F49"/>
  <c r="F39"/>
  <c r="F35"/>
  <c r="F15"/>
  <c r="F36"/>
  <c r="F8"/>
  <c r="F40"/>
  <c r="F18"/>
  <c r="F24"/>
  <c r="F44"/>
  <c r="F2"/>
  <c r="F10"/>
  <c r="F4"/>
  <c r="F22"/>
  <c r="F14"/>
  <c r="F19"/>
  <c r="F9"/>
  <c r="F45"/>
  <c r="F7"/>
  <c r="F23"/>
  <c r="F5"/>
  <c r="F47"/>
  <c r="F42"/>
  <c r="F21"/>
  <c r="F13"/>
  <c r="F12"/>
  <c r="F32"/>
  <c r="F6"/>
  <c r="F50"/>
  <c r="F46"/>
  <c r="F20"/>
  <c r="F30"/>
  <c r="F28"/>
  <c r="F16"/>
  <c r="F29"/>
  <c r="F48"/>
  <c r="F34"/>
  <c r="F25"/>
  <c r="F27"/>
  <c r="F31"/>
  <c r="F41"/>
  <c r="F11"/>
  <c r="F38"/>
  <c r="G226"/>
  <c r="G24"/>
  <c r="G33"/>
  <c r="G176"/>
  <c r="G234"/>
  <c r="G42"/>
  <c r="G88"/>
  <c r="G146"/>
  <c r="G83"/>
  <c r="G7"/>
  <c r="G163"/>
  <c r="G18"/>
  <c r="G144"/>
  <c r="G56"/>
  <c r="G236"/>
  <c r="G178"/>
  <c r="G221"/>
  <c r="G90"/>
  <c r="G16"/>
  <c r="G203"/>
  <c r="G66"/>
  <c r="G130"/>
  <c r="G124"/>
  <c r="G227"/>
  <c r="G159"/>
  <c r="G167"/>
  <c r="G195"/>
  <c r="G115"/>
  <c r="G229"/>
  <c r="G65"/>
  <c r="G95"/>
  <c r="G185"/>
  <c r="G187"/>
  <c r="G249"/>
  <c r="G47"/>
  <c r="G121"/>
  <c r="G198"/>
  <c r="G11"/>
  <c r="G242"/>
  <c r="G53"/>
  <c r="G250"/>
  <c r="G152"/>
  <c r="G247"/>
  <c r="G39"/>
  <c r="G184"/>
  <c r="G73"/>
  <c r="G102"/>
  <c r="G110"/>
  <c r="G132"/>
  <c r="G107"/>
  <c r="G206"/>
  <c r="G84"/>
  <c r="G4"/>
  <c r="G209"/>
  <c r="G97"/>
  <c r="G14"/>
  <c r="G142"/>
  <c r="G68"/>
  <c r="G238"/>
  <c r="G164"/>
  <c r="G233"/>
  <c r="G219"/>
  <c r="G89"/>
  <c r="G216"/>
  <c r="G44"/>
  <c r="G61"/>
  <c r="G154"/>
  <c r="G224"/>
  <c r="G204"/>
  <c r="G21"/>
  <c r="G131"/>
  <c r="G112"/>
  <c r="G139"/>
  <c r="G168"/>
  <c r="G51"/>
  <c r="G189"/>
  <c r="G143"/>
  <c r="G122"/>
  <c r="G133"/>
  <c r="G114"/>
  <c r="G199"/>
  <c r="G232"/>
  <c r="G138"/>
  <c r="G220"/>
  <c r="G91"/>
  <c r="G55"/>
  <c r="G170"/>
  <c r="G162"/>
  <c r="G211"/>
  <c r="G149"/>
  <c r="G43"/>
  <c r="G32"/>
  <c r="G54"/>
  <c r="G188"/>
  <c r="G48"/>
  <c r="G6"/>
  <c r="G140"/>
  <c r="G153"/>
  <c r="G181"/>
  <c r="G27"/>
  <c r="G71"/>
  <c r="G31"/>
  <c r="G9"/>
  <c r="G239"/>
  <c r="G103"/>
  <c r="G137"/>
  <c r="G116"/>
  <c r="G182"/>
  <c r="G126"/>
  <c r="G147"/>
  <c r="G99"/>
  <c r="G230"/>
  <c r="G228"/>
  <c r="G169"/>
  <c r="G191"/>
  <c r="G57"/>
  <c r="G60"/>
  <c r="G213"/>
  <c r="G119"/>
  <c r="G205"/>
  <c r="G231"/>
  <c r="G125"/>
  <c r="G45"/>
  <c r="G186"/>
  <c r="G50"/>
  <c r="G98"/>
  <c r="G194"/>
  <c r="G109"/>
  <c r="G240"/>
  <c r="G101"/>
  <c r="G118"/>
  <c r="G64"/>
  <c r="G208"/>
  <c r="G86"/>
  <c r="G244"/>
  <c r="G46"/>
  <c r="G150"/>
  <c r="G37"/>
  <c r="G35"/>
  <c r="G15"/>
  <c r="G69"/>
  <c r="G29"/>
  <c r="G63"/>
  <c r="G17"/>
  <c r="G49"/>
  <c r="G59"/>
  <c r="G237"/>
  <c r="G183"/>
  <c r="G52"/>
  <c r="G175"/>
  <c r="G214"/>
  <c r="G78"/>
  <c r="G38"/>
  <c r="G161"/>
  <c r="G158"/>
  <c r="G222"/>
  <c r="G246"/>
  <c r="G105"/>
  <c r="G241"/>
  <c r="G111"/>
  <c r="G62"/>
  <c r="G30"/>
  <c r="G207"/>
  <c r="G5"/>
  <c r="G8"/>
  <c r="G76"/>
  <c r="G245"/>
  <c r="G81"/>
  <c r="G67"/>
  <c r="G156"/>
  <c r="G26"/>
  <c r="G117"/>
  <c r="G80"/>
  <c r="G23"/>
  <c r="G179"/>
  <c r="G28"/>
  <c r="G108"/>
  <c r="G10"/>
  <c r="G129"/>
  <c r="G243"/>
  <c r="G128"/>
  <c r="G120"/>
  <c r="G2"/>
  <c r="G106"/>
  <c r="G190"/>
  <c r="G173"/>
  <c r="G160"/>
  <c r="G13"/>
  <c r="G172"/>
  <c r="G210"/>
  <c r="G145"/>
  <c r="G135"/>
  <c r="G193"/>
  <c r="G134"/>
  <c r="G94"/>
  <c r="G235"/>
  <c r="G127"/>
  <c r="G36"/>
  <c r="G22"/>
  <c r="G25"/>
  <c r="G34"/>
  <c r="G166"/>
  <c r="G174"/>
  <c r="G212"/>
  <c r="G157"/>
  <c r="G92"/>
  <c r="G165"/>
  <c r="G104"/>
  <c r="G19"/>
  <c r="G248"/>
  <c r="G74"/>
  <c r="G85"/>
  <c r="G202"/>
  <c r="G136"/>
  <c r="G251"/>
  <c r="G70"/>
  <c r="G93"/>
  <c r="G12"/>
  <c r="G223"/>
  <c r="G87"/>
  <c r="G3"/>
  <c r="G96"/>
  <c r="G79"/>
  <c r="G77"/>
  <c r="G148"/>
  <c r="G200"/>
  <c r="G72"/>
  <c r="G75"/>
  <c r="G141"/>
  <c r="G123"/>
  <c r="G215"/>
  <c r="G40"/>
  <c r="G197"/>
  <c r="G192"/>
  <c r="G82"/>
  <c r="G218"/>
  <c r="G41"/>
  <c r="G155"/>
  <c r="G196"/>
  <c r="G201"/>
  <c r="G177"/>
  <c r="G20"/>
  <c r="G171"/>
  <c r="G217"/>
  <c r="G58"/>
  <c r="G180"/>
  <c r="G225"/>
  <c r="G151"/>
  <c r="G113"/>
  <c r="G100"/>
  <c r="X189" i="27"/>
  <c r="Z182"/>
  <c r="Y285"/>
  <c r="X121"/>
  <c r="Z26"/>
  <c r="W26"/>
  <c r="V273"/>
  <c r="Z273"/>
  <c r="W189"/>
  <c r="Z189"/>
  <c r="X5"/>
  <c r="W88"/>
  <c r="Y245"/>
  <c r="W238"/>
  <c r="Y142"/>
  <c r="W5"/>
  <c r="Z88"/>
  <c r="Z245"/>
  <c r="X142"/>
  <c r="W142"/>
  <c r="Y238"/>
  <c r="V142"/>
  <c r="Z238"/>
  <c r="X238"/>
  <c r="Z278"/>
  <c r="V97" i="25"/>
  <c r="Y97" s="1"/>
  <c r="V106"/>
  <c r="X106" s="1"/>
  <c r="V202"/>
  <c r="X202" s="1"/>
  <c r="V281"/>
  <c r="AA281" s="1"/>
  <c r="V103"/>
  <c r="W103" s="1"/>
  <c r="V158"/>
  <c r="X158" s="1"/>
  <c r="V67"/>
  <c r="W67" s="1"/>
  <c r="V188"/>
  <c r="Z188" s="1"/>
  <c r="V265"/>
  <c r="AA265" s="1"/>
  <c r="V275"/>
  <c r="AA275" s="1"/>
  <c r="V154"/>
  <c r="W154" s="1"/>
  <c r="V209"/>
  <c r="AA209" s="1"/>
  <c r="V185"/>
  <c r="V37"/>
  <c r="Z37" s="1"/>
  <c r="V205"/>
  <c r="AA205" s="1"/>
  <c r="V45"/>
  <c r="Y45" s="1"/>
  <c r="V10"/>
  <c r="Y10" s="1"/>
  <c r="V123"/>
  <c r="X123" s="1"/>
  <c r="V139"/>
  <c r="X139" s="1"/>
  <c r="V65"/>
  <c r="AA65" s="1"/>
  <c r="V207"/>
  <c r="W207" s="1"/>
  <c r="V86"/>
  <c r="X86" s="1"/>
  <c r="V170"/>
  <c r="W170" s="1"/>
  <c r="V156"/>
  <c r="AA156" s="1"/>
  <c r="V22"/>
  <c r="AA22" s="1"/>
  <c r="V166"/>
  <c r="AA166" s="1"/>
  <c r="V114"/>
  <c r="Y114" s="1"/>
  <c r="V26"/>
  <c r="Z26" s="1"/>
  <c r="V270"/>
  <c r="Y270" s="1"/>
  <c r="V160"/>
  <c r="Z160" s="1"/>
  <c r="V4"/>
  <c r="AA4" s="1"/>
  <c r="V194"/>
  <c r="Z194" s="1"/>
  <c r="V178"/>
  <c r="Y178" s="1"/>
  <c r="V31"/>
  <c r="AA31" s="1"/>
  <c r="V234"/>
  <c r="X234" s="1"/>
  <c r="V118"/>
  <c r="W118" s="1"/>
  <c r="V212"/>
  <c r="AA212" s="1"/>
  <c r="V36"/>
  <c r="AA36" s="1"/>
  <c r="V100"/>
  <c r="AA100" s="1"/>
  <c r="V8"/>
  <c r="Y8" s="1"/>
  <c r="V240"/>
  <c r="AA240" s="1"/>
  <c r="V55"/>
  <c r="W55" s="1"/>
  <c r="V285"/>
  <c r="Z285" s="1"/>
  <c r="V79"/>
  <c r="Y79" s="1"/>
  <c r="V96"/>
  <c r="AA96" s="1"/>
  <c r="V62"/>
  <c r="X62" s="1"/>
  <c r="V264"/>
  <c r="Z264" s="1"/>
  <c r="V63"/>
  <c r="AA63" s="1"/>
  <c r="V53"/>
  <c r="W53" s="1"/>
  <c r="V257"/>
  <c r="W257" s="1"/>
  <c r="V110"/>
  <c r="AA110" s="1"/>
  <c r="V187"/>
  <c r="W187" s="1"/>
  <c r="V164"/>
  <c r="V126"/>
  <c r="Y126" s="1"/>
  <c r="V184"/>
  <c r="W184" s="1"/>
  <c r="V24"/>
  <c r="AA24" s="1"/>
  <c r="V248"/>
  <c r="V82"/>
  <c r="Y82" s="1"/>
  <c r="V222"/>
  <c r="Y222" s="1"/>
  <c r="V134"/>
  <c r="W134" s="1"/>
  <c r="V246"/>
  <c r="W246" s="1"/>
  <c r="V245"/>
  <c r="W245" s="1"/>
  <c r="V44"/>
  <c r="Z44" s="1"/>
  <c r="V174"/>
  <c r="Y174" s="1"/>
  <c r="V250"/>
  <c r="Y250" s="1"/>
  <c r="V75"/>
  <c r="X75" s="1"/>
  <c r="V172"/>
  <c r="AA172" s="1"/>
  <c r="V13"/>
  <c r="W13" s="1"/>
  <c r="V171"/>
  <c r="Y171" s="1"/>
  <c r="V162"/>
  <c r="Y162" s="1"/>
  <c r="V146"/>
  <c r="W146" s="1"/>
  <c r="V80"/>
  <c r="W80" s="1"/>
  <c r="V242"/>
  <c r="AA242" s="1"/>
  <c r="V95"/>
  <c r="Y95" s="1"/>
  <c r="V233"/>
  <c r="AA233" s="1"/>
  <c r="V40"/>
  <c r="W40" s="1"/>
  <c r="V167"/>
  <c r="V131"/>
  <c r="Z131" s="1"/>
  <c r="V244"/>
  <c r="Z244" s="1"/>
  <c r="V282"/>
  <c r="W282" s="1"/>
  <c r="V153"/>
  <c r="AA153" s="1"/>
  <c r="V52"/>
  <c r="Z52" s="1"/>
  <c r="V87"/>
  <c r="W87" s="1"/>
  <c r="V238"/>
  <c r="W238" s="1"/>
  <c r="V144"/>
  <c r="Y144" s="1"/>
  <c r="V93"/>
  <c r="AA93" s="1"/>
  <c r="V27"/>
  <c r="AA27" s="1"/>
  <c r="Y204" i="27"/>
  <c r="W56"/>
  <c r="W74"/>
  <c r="W268"/>
  <c r="V11"/>
  <c r="X164"/>
  <c r="W239"/>
  <c r="Z115"/>
  <c r="W101"/>
  <c r="X222"/>
  <c r="Y2"/>
  <c r="Z24"/>
  <c r="V24"/>
  <c r="W24"/>
  <c r="Z68"/>
  <c r="W68"/>
  <c r="W143"/>
  <c r="X143"/>
  <c r="Z18"/>
  <c r="V18"/>
  <c r="Y241"/>
  <c r="V241"/>
  <c r="V161"/>
  <c r="X161"/>
  <c r="Z214"/>
  <c r="X214"/>
  <c r="W214"/>
  <c r="Y214"/>
  <c r="X14"/>
  <c r="Z14"/>
  <c r="Y14"/>
  <c r="Y68"/>
  <c r="Y24"/>
  <c r="W96"/>
  <c r="X96"/>
  <c r="V96"/>
  <c r="Y267"/>
  <c r="W267"/>
  <c r="X267"/>
  <c r="X23"/>
  <c r="V23"/>
  <c r="W23"/>
  <c r="Y23"/>
  <c r="Z260"/>
  <c r="W260"/>
  <c r="W190"/>
  <c r="X190"/>
  <c r="V186"/>
  <c r="Z186"/>
  <c r="Y277"/>
  <c r="W277"/>
  <c r="V39"/>
  <c r="Y39"/>
  <c r="X237"/>
  <c r="W237"/>
  <c r="Y95"/>
  <c r="X95"/>
  <c r="V195"/>
  <c r="X195"/>
  <c r="Z155"/>
  <c r="Y155"/>
  <c r="Z147"/>
  <c r="V147"/>
  <c r="V255"/>
  <c r="X255"/>
  <c r="Y93"/>
  <c r="X93"/>
  <c r="X64"/>
  <c r="V64"/>
  <c r="W64"/>
  <c r="Y140"/>
  <c r="W140"/>
  <c r="V211"/>
  <c r="W211"/>
  <c r="X211"/>
  <c r="Z211"/>
  <c r="W77"/>
  <c r="Z77"/>
  <c r="V77"/>
  <c r="Z8"/>
  <c r="V8"/>
  <c r="Y8"/>
  <c r="Y222"/>
  <c r="Z222"/>
  <c r="V222"/>
  <c r="Y209"/>
  <c r="V209"/>
  <c r="Z209"/>
  <c r="W209"/>
  <c r="W196"/>
  <c r="X196"/>
  <c r="V196"/>
  <c r="Z196"/>
  <c r="Y203"/>
  <c r="V203"/>
  <c r="W203"/>
  <c r="Z203"/>
  <c r="W252"/>
  <c r="Y252"/>
  <c r="Z79"/>
  <c r="V79"/>
  <c r="Z154"/>
  <c r="W154"/>
  <c r="Y154"/>
  <c r="Y221"/>
  <c r="W221"/>
  <c r="V221"/>
  <c r="V155"/>
  <c r="Y195"/>
  <c r="Y164"/>
  <c r="V277"/>
  <c r="Y190"/>
  <c r="W79"/>
  <c r="X233"/>
  <c r="V93"/>
  <c r="Z195"/>
  <c r="Z95"/>
  <c r="Z237"/>
  <c r="W39"/>
  <c r="Y143"/>
  <c r="Z277"/>
  <c r="W186"/>
  <c r="V190"/>
  <c r="X79"/>
  <c r="Z64"/>
  <c r="Z93"/>
  <c r="W255"/>
  <c r="X241"/>
  <c r="V252"/>
  <c r="W8"/>
  <c r="X154"/>
  <c r="W14"/>
  <c r="V214"/>
  <c r="W72"/>
  <c r="Z72"/>
  <c r="V156"/>
  <c r="W156"/>
  <c r="Z156"/>
  <c r="X156"/>
  <c r="Z30"/>
  <c r="V30"/>
  <c r="Z194"/>
  <c r="X194"/>
  <c r="Y194"/>
  <c r="Y84"/>
  <c r="X84"/>
  <c r="V84"/>
  <c r="W111"/>
  <c r="Z111"/>
  <c r="Y111"/>
  <c r="X74"/>
  <c r="Y74"/>
  <c r="Z56"/>
  <c r="V56"/>
  <c r="Z164"/>
  <c r="W164"/>
  <c r="X11"/>
  <c r="W11"/>
  <c r="X204"/>
  <c r="Z204"/>
  <c r="V150"/>
  <c r="W150"/>
  <c r="Z268"/>
  <c r="Y268"/>
  <c r="Z52"/>
  <c r="W52"/>
  <c r="V22"/>
  <c r="Z22"/>
  <c r="X193"/>
  <c r="Z193"/>
  <c r="Y166"/>
  <c r="Z166"/>
  <c r="X166"/>
  <c r="W233"/>
  <c r="Z233"/>
  <c r="V216"/>
  <c r="Z216"/>
  <c r="X239"/>
  <c r="Y239"/>
  <c r="Y61"/>
  <c r="X61"/>
  <c r="V61"/>
  <c r="Y101"/>
  <c r="V101"/>
  <c r="Z25"/>
  <c r="X25"/>
  <c r="V25"/>
  <c r="Y25"/>
  <c r="W174"/>
  <c r="X174"/>
  <c r="V174"/>
  <c r="Y174"/>
  <c r="W228"/>
  <c r="Y228"/>
  <c r="X228"/>
  <c r="V228"/>
  <c r="X220"/>
  <c r="V220"/>
  <c r="W220"/>
  <c r="Z220"/>
  <c r="Z65"/>
  <c r="X65"/>
  <c r="W65"/>
  <c r="Y65"/>
  <c r="Z2"/>
  <c r="W2"/>
  <c r="X2"/>
  <c r="Z224"/>
  <c r="W224"/>
  <c r="Y224"/>
  <c r="X224"/>
  <c r="Z236"/>
  <c r="Y236"/>
  <c r="X236"/>
  <c r="W236"/>
  <c r="W18"/>
  <c r="V204"/>
  <c r="Z11"/>
  <c r="Y186"/>
  <c r="V140"/>
  <c r="Y193"/>
  <c r="Z255"/>
  <c r="V111"/>
  <c r="V52"/>
  <c r="W155"/>
  <c r="Y150"/>
  <c r="X18"/>
  <c r="X52"/>
  <c r="X268"/>
  <c r="Z150"/>
  <c r="V95"/>
  <c r="Y237"/>
  <c r="Z39"/>
  <c r="Z143"/>
  <c r="X56"/>
  <c r="Z74"/>
  <c r="V239"/>
  <c r="Z101"/>
  <c r="Z140"/>
  <c r="Y233"/>
  <c r="Y64"/>
  <c r="W166"/>
  <c r="W93"/>
  <c r="V193"/>
  <c r="Y255"/>
  <c r="W241"/>
  <c r="Y115"/>
  <c r="X22"/>
  <c r="X252"/>
  <c r="Y260"/>
  <c r="Y30"/>
  <c r="V154"/>
  <c r="Y196"/>
  <c r="Z228"/>
  <c r="Y220"/>
  <c r="V14"/>
  <c r="Z221"/>
  <c r="V236"/>
  <c r="X77"/>
  <c r="Y73"/>
  <c r="X73"/>
  <c r="V267"/>
  <c r="Z267"/>
  <c r="Z84"/>
  <c r="Z44"/>
  <c r="Y153"/>
  <c r="Y178"/>
  <c r="X133"/>
  <c r="X111"/>
  <c r="W115"/>
  <c r="V115"/>
  <c r="Y22"/>
  <c r="X208"/>
  <c r="V68"/>
  <c r="W71"/>
  <c r="Y147"/>
  <c r="Y159"/>
  <c r="V260"/>
  <c r="W250"/>
  <c r="X72"/>
  <c r="W104"/>
  <c r="Z23"/>
  <c r="V38"/>
  <c r="W30"/>
  <c r="Z163"/>
  <c r="X216"/>
  <c r="Y216"/>
  <c r="V194"/>
  <c r="X170"/>
  <c r="Y161"/>
  <c r="W161"/>
  <c r="Z96"/>
  <c r="W173"/>
  <c r="Y77"/>
  <c r="Y156"/>
  <c r="W61"/>
  <c r="X24"/>
  <c r="V122"/>
  <c r="Y80"/>
  <c r="Z169"/>
  <c r="Z47"/>
  <c r="V168"/>
  <c r="W84"/>
  <c r="V153"/>
  <c r="Z83"/>
  <c r="Y133"/>
  <c r="V90"/>
  <c r="X68"/>
  <c r="W147"/>
  <c r="Y250"/>
  <c r="V72"/>
  <c r="X30"/>
  <c r="X33"/>
  <c r="W67"/>
  <c r="X106"/>
  <c r="Z61"/>
  <c r="X283"/>
  <c r="X261"/>
  <c r="X226"/>
  <c r="W257"/>
  <c r="Y208"/>
  <c r="W253"/>
  <c r="Z117"/>
  <c r="V136"/>
  <c r="Z183"/>
  <c r="Z283"/>
  <c r="V129"/>
  <c r="W70"/>
  <c r="V261"/>
  <c r="Z103"/>
  <c r="W226"/>
  <c r="V244"/>
  <c r="Y244"/>
  <c r="W131"/>
  <c r="V206"/>
  <c r="Y206"/>
  <c r="V282"/>
  <c r="Y282"/>
  <c r="Z9"/>
  <c r="V9"/>
  <c r="V17"/>
  <c r="V256"/>
  <c r="W256"/>
  <c r="W119"/>
  <c r="Z119"/>
  <c r="X169"/>
  <c r="W130"/>
  <c r="X44"/>
  <c r="X153"/>
  <c r="V83"/>
  <c r="Y123"/>
  <c r="W178"/>
  <c r="Y281"/>
  <c r="Z90"/>
  <c r="V223"/>
  <c r="Z71"/>
  <c r="V159"/>
  <c r="W112"/>
  <c r="X229"/>
  <c r="V55"/>
  <c r="V76"/>
  <c r="Y104"/>
  <c r="W172"/>
  <c r="Z21"/>
  <c r="X94"/>
  <c r="V48"/>
  <c r="W33"/>
  <c r="Z173"/>
  <c r="Y106"/>
  <c r="W80"/>
  <c r="Z165"/>
  <c r="W283"/>
  <c r="Z37"/>
  <c r="Z129"/>
  <c r="V70"/>
  <c r="V125"/>
  <c r="Z261"/>
  <c r="W103"/>
  <c r="V215"/>
  <c r="V226"/>
  <c r="W244"/>
  <c r="V131"/>
  <c r="X206"/>
  <c r="X282"/>
  <c r="W9"/>
  <c r="W17"/>
  <c r="Z256"/>
  <c r="X119"/>
  <c r="V169"/>
  <c r="V47"/>
  <c r="Z130"/>
  <c r="X257"/>
  <c r="W168"/>
  <c r="Y168"/>
  <c r="W44"/>
  <c r="W153"/>
  <c r="Y83"/>
  <c r="W123"/>
  <c r="X178"/>
  <c r="Z133"/>
  <c r="Z281"/>
  <c r="X90"/>
  <c r="W223"/>
  <c r="Y43"/>
  <c r="W208"/>
  <c r="V71"/>
  <c r="Z159"/>
  <c r="Y112"/>
  <c r="V250"/>
  <c r="V229"/>
  <c r="Z229"/>
  <c r="X55"/>
  <c r="Z253"/>
  <c r="V253"/>
  <c r="X76"/>
  <c r="Z76"/>
  <c r="V104"/>
  <c r="Y38"/>
  <c r="Y49"/>
  <c r="X49"/>
  <c r="Z172"/>
  <c r="V172"/>
  <c r="V191"/>
  <c r="X163"/>
  <c r="Z89"/>
  <c r="X89"/>
  <c r="W21"/>
  <c r="V21"/>
  <c r="Y117"/>
  <c r="W117"/>
  <c r="X120"/>
  <c r="V120"/>
  <c r="W136"/>
  <c r="X136"/>
  <c r="V94"/>
  <c r="Z94"/>
  <c r="W48"/>
  <c r="Y33"/>
  <c r="V170"/>
  <c r="Z170"/>
  <c r="Z67"/>
  <c r="Y173"/>
  <c r="V173"/>
  <c r="W106"/>
  <c r="Y183"/>
  <c r="Z122"/>
  <c r="W122"/>
  <c r="Z80"/>
  <c r="X80"/>
  <c r="W51"/>
  <c r="V165"/>
  <c r="Y165"/>
  <c r="W37"/>
  <c r="V37"/>
  <c r="W129"/>
  <c r="Y70"/>
  <c r="X125"/>
  <c r="Z125"/>
  <c r="X103"/>
  <c r="Z215"/>
  <c r="X215"/>
  <c r="Z131"/>
  <c r="Z17"/>
  <c r="W47"/>
  <c r="Z257"/>
  <c r="Z168"/>
  <c r="V133"/>
  <c r="W281"/>
  <c r="Y223"/>
  <c r="W43"/>
  <c r="Z208"/>
  <c r="X71"/>
  <c r="Z250"/>
  <c r="Z55"/>
  <c r="Z38"/>
  <c r="Z49"/>
  <c r="W191"/>
  <c r="X191"/>
  <c r="Y163"/>
  <c r="Y89"/>
  <c r="Y120"/>
  <c r="W170"/>
  <c r="Y67"/>
  <c r="V183"/>
  <c r="Y122"/>
  <c r="V51"/>
  <c r="W169"/>
  <c r="X47"/>
  <c r="Z112"/>
  <c r="Z104"/>
  <c r="X38"/>
  <c r="W163"/>
  <c r="X48"/>
  <c r="X67"/>
  <c r="V106"/>
  <c r="Y51"/>
  <c r="V12" i="16"/>
  <c r="U12"/>
  <c r="R16"/>
  <c r="T12"/>
  <c r="W244" i="29"/>
  <c r="V244"/>
  <c r="Z244"/>
  <c r="Y244"/>
  <c r="X244"/>
  <c r="W180"/>
  <c r="V180"/>
  <c r="X180"/>
  <c r="Z180"/>
  <c r="Y180"/>
  <c r="V116"/>
  <c r="W116"/>
  <c r="X116"/>
  <c r="Z116"/>
  <c r="Y116"/>
  <c r="Y35"/>
  <c r="W35"/>
  <c r="X35"/>
  <c r="V35"/>
  <c r="Z35"/>
  <c r="Y202"/>
  <c r="Z202"/>
  <c r="X202"/>
  <c r="W202"/>
  <c r="V202"/>
  <c r="Y282"/>
  <c r="Z282"/>
  <c r="X282"/>
  <c r="V282"/>
  <c r="W282"/>
  <c r="Y186"/>
  <c r="Z186"/>
  <c r="X186"/>
  <c r="V186"/>
  <c r="W186"/>
  <c r="Y106"/>
  <c r="Z106"/>
  <c r="W106"/>
  <c r="V106"/>
  <c r="X106"/>
  <c r="W29"/>
  <c r="Z29"/>
  <c r="X29"/>
  <c r="Y29"/>
  <c r="V29"/>
  <c r="Y226"/>
  <c r="Z226"/>
  <c r="W226"/>
  <c r="X226"/>
  <c r="V226"/>
  <c r="Y162"/>
  <c r="Z162"/>
  <c r="W162"/>
  <c r="X162"/>
  <c r="V162"/>
  <c r="Z75"/>
  <c r="W75"/>
  <c r="Y75"/>
  <c r="X75"/>
  <c r="V75"/>
  <c r="X4"/>
  <c r="Z4"/>
  <c r="V4"/>
  <c r="Y4"/>
  <c r="W4"/>
  <c r="Y252"/>
  <c r="W252"/>
  <c r="Z252"/>
  <c r="X252"/>
  <c r="V252"/>
  <c r="Y188"/>
  <c r="W188"/>
  <c r="Z188"/>
  <c r="X188"/>
  <c r="V188"/>
  <c r="Y124"/>
  <c r="W124"/>
  <c r="V124"/>
  <c r="Z124"/>
  <c r="X124"/>
  <c r="W53"/>
  <c r="V53"/>
  <c r="Z53"/>
  <c r="Y53"/>
  <c r="X53"/>
  <c r="Y286"/>
  <c r="W286"/>
  <c r="X286"/>
  <c r="V286"/>
  <c r="Z286"/>
  <c r="Y254"/>
  <c r="W254"/>
  <c r="X254"/>
  <c r="V254"/>
  <c r="Z254"/>
  <c r="Y222"/>
  <c r="W222"/>
  <c r="X222"/>
  <c r="V222"/>
  <c r="Z222"/>
  <c r="Y190"/>
  <c r="W190"/>
  <c r="X190"/>
  <c r="V190"/>
  <c r="Z190"/>
  <c r="Y158"/>
  <c r="W158"/>
  <c r="X158"/>
  <c r="Z158"/>
  <c r="V158"/>
  <c r="Y126"/>
  <c r="W126"/>
  <c r="X126"/>
  <c r="Z126"/>
  <c r="V126"/>
  <c r="W77"/>
  <c r="X77"/>
  <c r="Y77"/>
  <c r="V77"/>
  <c r="Z77"/>
  <c r="Z41"/>
  <c r="W41"/>
  <c r="X41"/>
  <c r="V41"/>
  <c r="Y41"/>
  <c r="Z5"/>
  <c r="W5"/>
  <c r="V5"/>
  <c r="X5"/>
  <c r="Y5"/>
  <c r="Z256"/>
  <c r="W256"/>
  <c r="X256"/>
  <c r="V256"/>
  <c r="Y256"/>
  <c r="Z224"/>
  <c r="W224"/>
  <c r="V224"/>
  <c r="X224"/>
  <c r="Y224"/>
  <c r="Z192"/>
  <c r="W192"/>
  <c r="V192"/>
  <c r="Y192"/>
  <c r="X192"/>
  <c r="V160"/>
  <c r="Z160"/>
  <c r="W160"/>
  <c r="Y160"/>
  <c r="X160"/>
  <c r="V128"/>
  <c r="Z128"/>
  <c r="W128"/>
  <c r="X128"/>
  <c r="Y128"/>
  <c r="W101"/>
  <c r="Z101"/>
  <c r="V101"/>
  <c r="X101"/>
  <c r="Y101"/>
  <c r="Z65"/>
  <c r="W65"/>
  <c r="Y65"/>
  <c r="V65"/>
  <c r="X65"/>
  <c r="Z19"/>
  <c r="Y19"/>
  <c r="W19"/>
  <c r="X19"/>
  <c r="V19"/>
  <c r="Y279"/>
  <c r="W279"/>
  <c r="X279"/>
  <c r="Z279"/>
  <c r="V279"/>
  <c r="Y271"/>
  <c r="X271"/>
  <c r="V271"/>
  <c r="Z271"/>
  <c r="W271"/>
  <c r="Y263"/>
  <c r="W263"/>
  <c r="X263"/>
  <c r="Z263"/>
  <c r="V263"/>
  <c r="W255"/>
  <c r="X255"/>
  <c r="V255"/>
  <c r="Z255"/>
  <c r="Y255"/>
  <c r="Y247"/>
  <c r="W247"/>
  <c r="X247"/>
  <c r="Z247"/>
  <c r="V247"/>
  <c r="Y239"/>
  <c r="X239"/>
  <c r="V239"/>
  <c r="Z239"/>
  <c r="W239"/>
  <c r="Y231"/>
  <c r="W231"/>
  <c r="X231"/>
  <c r="Z231"/>
  <c r="V231"/>
  <c r="W223"/>
  <c r="X223"/>
  <c r="V223"/>
  <c r="Z223"/>
  <c r="Y223"/>
  <c r="Y215"/>
  <c r="W215"/>
  <c r="X215"/>
  <c r="Z215"/>
  <c r="V215"/>
  <c r="Y207"/>
  <c r="X207"/>
  <c r="V207"/>
  <c r="Z207"/>
  <c r="W207"/>
  <c r="Y199"/>
  <c r="W199"/>
  <c r="X199"/>
  <c r="Z199"/>
  <c r="V199"/>
  <c r="W191"/>
  <c r="X191"/>
  <c r="V191"/>
  <c r="Z191"/>
  <c r="Y191"/>
  <c r="Y183"/>
  <c r="W183"/>
  <c r="X183"/>
  <c r="Z183"/>
  <c r="V183"/>
  <c r="Y175"/>
  <c r="X175"/>
  <c r="V175"/>
  <c r="Z175"/>
  <c r="W175"/>
  <c r="Y167"/>
  <c r="W167"/>
  <c r="X167"/>
  <c r="Z167"/>
  <c r="V167"/>
  <c r="W159"/>
  <c r="X159"/>
  <c r="Z159"/>
  <c r="V159"/>
  <c r="Y159"/>
  <c r="Y151"/>
  <c r="W151"/>
  <c r="X151"/>
  <c r="Z151"/>
  <c r="V151"/>
  <c r="Y143"/>
  <c r="X143"/>
  <c r="Z143"/>
  <c r="V143"/>
  <c r="W143"/>
  <c r="Y135"/>
  <c r="W135"/>
  <c r="X135"/>
  <c r="Z135"/>
  <c r="V135"/>
  <c r="W127"/>
  <c r="X127"/>
  <c r="V127"/>
  <c r="Z127"/>
  <c r="Y127"/>
  <c r="Y119"/>
  <c r="W119"/>
  <c r="X119"/>
  <c r="V119"/>
  <c r="Z119"/>
  <c r="Y111"/>
  <c r="X111"/>
  <c r="Z111"/>
  <c r="V111"/>
  <c r="W111"/>
  <c r="Y103"/>
  <c r="W103"/>
  <c r="X103"/>
  <c r="V103"/>
  <c r="Z103"/>
  <c r="Y71"/>
  <c r="W71"/>
  <c r="X71"/>
  <c r="Z71"/>
  <c r="V71"/>
  <c r="Y39"/>
  <c r="W39"/>
  <c r="X39"/>
  <c r="Z39"/>
  <c r="V39"/>
  <c r="Y102"/>
  <c r="Z102"/>
  <c r="X102"/>
  <c r="W102"/>
  <c r="V102"/>
  <c r="Y94"/>
  <c r="Z94"/>
  <c r="W94"/>
  <c r="X94"/>
  <c r="V94"/>
  <c r="Y86"/>
  <c r="Z86"/>
  <c r="X86"/>
  <c r="W86"/>
  <c r="V86"/>
  <c r="Y78"/>
  <c r="W78"/>
  <c r="X78"/>
  <c r="Z78"/>
  <c r="V78"/>
  <c r="Y70"/>
  <c r="X70"/>
  <c r="W70"/>
  <c r="Z70"/>
  <c r="V70"/>
  <c r="Y62"/>
  <c r="Z62"/>
  <c r="W62"/>
  <c r="X62"/>
  <c r="V62"/>
  <c r="Y54"/>
  <c r="Z54"/>
  <c r="W54"/>
  <c r="X54"/>
  <c r="V54"/>
  <c r="Y46"/>
  <c r="W46"/>
  <c r="X46"/>
  <c r="Z46"/>
  <c r="V46"/>
  <c r="Y38"/>
  <c r="Z38"/>
  <c r="W38"/>
  <c r="X38"/>
  <c r="V38"/>
  <c r="Y30"/>
  <c r="Z30"/>
  <c r="W30"/>
  <c r="X30"/>
  <c r="V30"/>
  <c r="Y22"/>
  <c r="Z22"/>
  <c r="W22"/>
  <c r="X22"/>
  <c r="V22"/>
  <c r="Y14"/>
  <c r="W14"/>
  <c r="X14"/>
  <c r="Z14"/>
  <c r="V14"/>
  <c r="Y228"/>
  <c r="V228"/>
  <c r="Z228"/>
  <c r="X228"/>
  <c r="W228"/>
  <c r="V164"/>
  <c r="Y164"/>
  <c r="Z164"/>
  <c r="X164"/>
  <c r="W164"/>
  <c r="Y99"/>
  <c r="W99"/>
  <c r="X99"/>
  <c r="V99"/>
  <c r="Z99"/>
  <c r="W21"/>
  <c r="V21"/>
  <c r="Z21"/>
  <c r="Y21"/>
  <c r="X21"/>
  <c r="Y138"/>
  <c r="Z138"/>
  <c r="X138"/>
  <c r="W138"/>
  <c r="V138"/>
  <c r="Y250"/>
  <c r="Z250"/>
  <c r="X250"/>
  <c r="V250"/>
  <c r="W250"/>
  <c r="Y170"/>
  <c r="Z170"/>
  <c r="X170"/>
  <c r="W170"/>
  <c r="V170"/>
  <c r="W93"/>
  <c r="Z93"/>
  <c r="X93"/>
  <c r="Y93"/>
  <c r="V93"/>
  <c r="Z7"/>
  <c r="Y7"/>
  <c r="W7"/>
  <c r="X7"/>
  <c r="V7"/>
  <c r="Y210"/>
  <c r="Z210"/>
  <c r="W210"/>
  <c r="X210"/>
  <c r="V210"/>
  <c r="Y130"/>
  <c r="Z130"/>
  <c r="W130"/>
  <c r="X130"/>
  <c r="V130"/>
  <c r="W61"/>
  <c r="Z61"/>
  <c r="X61"/>
  <c r="Y61"/>
  <c r="V61"/>
  <c r="Y236"/>
  <c r="W236"/>
  <c r="Z236"/>
  <c r="X236"/>
  <c r="V236"/>
  <c r="Y172"/>
  <c r="W172"/>
  <c r="Z172"/>
  <c r="X172"/>
  <c r="V172"/>
  <c r="X108"/>
  <c r="Y108"/>
  <c r="W108"/>
  <c r="V108"/>
  <c r="Z108"/>
  <c r="Z17"/>
  <c r="W17"/>
  <c r="Y17"/>
  <c r="V17"/>
  <c r="X17"/>
  <c r="Y278"/>
  <c r="X278"/>
  <c r="Z278"/>
  <c r="W278"/>
  <c r="V278"/>
  <c r="Y246"/>
  <c r="X246"/>
  <c r="Z246"/>
  <c r="W246"/>
  <c r="V246"/>
  <c r="Y214"/>
  <c r="X214"/>
  <c r="Z214"/>
  <c r="W214"/>
  <c r="V214"/>
  <c r="Y182"/>
  <c r="X182"/>
  <c r="Z182"/>
  <c r="W182"/>
  <c r="V182"/>
  <c r="Y150"/>
  <c r="X150"/>
  <c r="Z150"/>
  <c r="W150"/>
  <c r="V150"/>
  <c r="Y118"/>
  <c r="X118"/>
  <c r="Z118"/>
  <c r="W118"/>
  <c r="V118"/>
  <c r="Z73"/>
  <c r="W73"/>
  <c r="X73"/>
  <c r="V73"/>
  <c r="Y73"/>
  <c r="X27"/>
  <c r="V27"/>
  <c r="Y27"/>
  <c r="W27"/>
  <c r="Z27"/>
  <c r="Z280"/>
  <c r="Y280"/>
  <c r="W280"/>
  <c r="V280"/>
  <c r="X280"/>
  <c r="Z248"/>
  <c r="Y248"/>
  <c r="W248"/>
  <c r="V248"/>
  <c r="X248"/>
  <c r="Z216"/>
  <c r="Y216"/>
  <c r="W216"/>
  <c r="X216"/>
  <c r="V216"/>
  <c r="Z184"/>
  <c r="Y184"/>
  <c r="W184"/>
  <c r="X184"/>
  <c r="V184"/>
  <c r="V152"/>
  <c r="Z152"/>
  <c r="Y152"/>
  <c r="W152"/>
  <c r="X152"/>
  <c r="V120"/>
  <c r="Z120"/>
  <c r="Y120"/>
  <c r="W120"/>
  <c r="X120"/>
  <c r="Z97"/>
  <c r="W97"/>
  <c r="Y97"/>
  <c r="V97"/>
  <c r="X97"/>
  <c r="Z51"/>
  <c r="Y51"/>
  <c r="W51"/>
  <c r="X51"/>
  <c r="V51"/>
  <c r="W285"/>
  <c r="Z285"/>
  <c r="X285"/>
  <c r="Y285"/>
  <c r="V285"/>
  <c r="W277"/>
  <c r="Z277"/>
  <c r="X277"/>
  <c r="V277"/>
  <c r="Y277"/>
  <c r="W269"/>
  <c r="Z269"/>
  <c r="X269"/>
  <c r="Y269"/>
  <c r="V269"/>
  <c r="W261"/>
  <c r="Z261"/>
  <c r="X261"/>
  <c r="V261"/>
  <c r="Y261"/>
  <c r="W253"/>
  <c r="Z253"/>
  <c r="X253"/>
  <c r="Y253"/>
  <c r="V253"/>
  <c r="W245"/>
  <c r="Z245"/>
  <c r="X245"/>
  <c r="V245"/>
  <c r="Y245"/>
  <c r="W237"/>
  <c r="Z237"/>
  <c r="X237"/>
  <c r="Y237"/>
  <c r="V237"/>
  <c r="W229"/>
  <c r="Z229"/>
  <c r="X229"/>
  <c r="V229"/>
  <c r="Y229"/>
  <c r="W221"/>
  <c r="Z221"/>
  <c r="X221"/>
  <c r="Y221"/>
  <c r="V221"/>
  <c r="W213"/>
  <c r="Z213"/>
  <c r="X213"/>
  <c r="V213"/>
  <c r="Y213"/>
  <c r="W205"/>
  <c r="Z205"/>
  <c r="X205"/>
  <c r="Y205"/>
  <c r="V205"/>
  <c r="W197"/>
  <c r="Z197"/>
  <c r="X197"/>
  <c r="V197"/>
  <c r="Y197"/>
  <c r="W189"/>
  <c r="Z189"/>
  <c r="X189"/>
  <c r="Y189"/>
  <c r="V189"/>
  <c r="W181"/>
  <c r="Z181"/>
  <c r="X181"/>
  <c r="V181"/>
  <c r="Y181"/>
  <c r="W173"/>
  <c r="Z173"/>
  <c r="X173"/>
  <c r="Y173"/>
  <c r="V173"/>
  <c r="W165"/>
  <c r="Z165"/>
  <c r="X165"/>
  <c r="V165"/>
  <c r="Y165"/>
  <c r="W157"/>
  <c r="Z157"/>
  <c r="X157"/>
  <c r="Y157"/>
  <c r="V157"/>
  <c r="W149"/>
  <c r="Z149"/>
  <c r="X149"/>
  <c r="V149"/>
  <c r="Y149"/>
  <c r="W141"/>
  <c r="Z141"/>
  <c r="X141"/>
  <c r="Y141"/>
  <c r="V141"/>
  <c r="W133"/>
  <c r="Z133"/>
  <c r="X133"/>
  <c r="V133"/>
  <c r="Y133"/>
  <c r="W125"/>
  <c r="Z125"/>
  <c r="X125"/>
  <c r="Y125"/>
  <c r="V125"/>
  <c r="W117"/>
  <c r="Z117"/>
  <c r="X117"/>
  <c r="V117"/>
  <c r="Y117"/>
  <c r="W109"/>
  <c r="Z109"/>
  <c r="X109"/>
  <c r="Y109"/>
  <c r="V109"/>
  <c r="Z95"/>
  <c r="W95"/>
  <c r="V95"/>
  <c r="Y95"/>
  <c r="X95"/>
  <c r="W63"/>
  <c r="V63"/>
  <c r="Z63"/>
  <c r="Y63"/>
  <c r="X63"/>
  <c r="Z31"/>
  <c r="W31"/>
  <c r="V31"/>
  <c r="Y31"/>
  <c r="X31"/>
  <c r="Z100"/>
  <c r="X100"/>
  <c r="V100"/>
  <c r="Y100"/>
  <c r="W100"/>
  <c r="Z92"/>
  <c r="X92"/>
  <c r="Y92"/>
  <c r="W92"/>
  <c r="V92"/>
  <c r="Z84"/>
  <c r="X84"/>
  <c r="V84"/>
  <c r="W84"/>
  <c r="Y84"/>
  <c r="Z76"/>
  <c r="X76"/>
  <c r="Y76"/>
  <c r="W76"/>
  <c r="V76"/>
  <c r="Z68"/>
  <c r="X68"/>
  <c r="V68"/>
  <c r="Y68"/>
  <c r="W68"/>
  <c r="Z60"/>
  <c r="X60"/>
  <c r="Y60"/>
  <c r="W60"/>
  <c r="V60"/>
  <c r="Z52"/>
  <c r="X52"/>
  <c r="V52"/>
  <c r="W52"/>
  <c r="Y52"/>
  <c r="Z44"/>
  <c r="X44"/>
  <c r="Y44"/>
  <c r="W44"/>
  <c r="V44"/>
  <c r="Z36"/>
  <c r="X36"/>
  <c r="V36"/>
  <c r="Y36"/>
  <c r="W36"/>
  <c r="Z28"/>
  <c r="X28"/>
  <c r="Y28"/>
  <c r="W28"/>
  <c r="V28"/>
  <c r="Z20"/>
  <c r="X20"/>
  <c r="V20"/>
  <c r="W20"/>
  <c r="Y20"/>
  <c r="Z12"/>
  <c r="X12"/>
  <c r="Y12"/>
  <c r="W12"/>
  <c r="V12"/>
  <c r="W276"/>
  <c r="V276"/>
  <c r="Z276"/>
  <c r="X276"/>
  <c r="Y276"/>
  <c r="W212"/>
  <c r="V212"/>
  <c r="Z212"/>
  <c r="X212"/>
  <c r="Y212"/>
  <c r="V148"/>
  <c r="W148"/>
  <c r="Z148"/>
  <c r="X148"/>
  <c r="Y148"/>
  <c r="W85"/>
  <c r="V85"/>
  <c r="Z85"/>
  <c r="Y85"/>
  <c r="X85"/>
  <c r="Z6"/>
  <c r="Y6"/>
  <c r="X6"/>
  <c r="W6"/>
  <c r="V6"/>
  <c r="Y274"/>
  <c r="Z274"/>
  <c r="W274"/>
  <c r="X274"/>
  <c r="V274"/>
  <c r="Y234"/>
  <c r="Z234"/>
  <c r="X234"/>
  <c r="W234"/>
  <c r="V234"/>
  <c r="Y154"/>
  <c r="Z154"/>
  <c r="X154"/>
  <c r="V154"/>
  <c r="W154"/>
  <c r="Z57"/>
  <c r="W57"/>
  <c r="X57"/>
  <c r="V57"/>
  <c r="Y57"/>
  <c r="Y258"/>
  <c r="Z258"/>
  <c r="W258"/>
  <c r="X258"/>
  <c r="V258"/>
  <c r="Y194"/>
  <c r="Z194"/>
  <c r="W194"/>
  <c r="X194"/>
  <c r="V194"/>
  <c r="Y114"/>
  <c r="Z114"/>
  <c r="W114"/>
  <c r="X114"/>
  <c r="V114"/>
  <c r="Z25"/>
  <c r="W25"/>
  <c r="X25"/>
  <c r="V25"/>
  <c r="Y25"/>
  <c r="Y284"/>
  <c r="W284"/>
  <c r="Z284"/>
  <c r="X284"/>
  <c r="V284"/>
  <c r="Y220"/>
  <c r="W220"/>
  <c r="Z220"/>
  <c r="X220"/>
  <c r="V220"/>
  <c r="Y156"/>
  <c r="W156"/>
  <c r="V156"/>
  <c r="Z156"/>
  <c r="X156"/>
  <c r="Z81"/>
  <c r="W81"/>
  <c r="Y81"/>
  <c r="V81"/>
  <c r="X81"/>
  <c r="Y2"/>
  <c r="W2"/>
  <c r="X2"/>
  <c r="V2"/>
  <c r="Z2"/>
  <c r="Y270"/>
  <c r="W270"/>
  <c r="X270"/>
  <c r="V270"/>
  <c r="Z270"/>
  <c r="Y238"/>
  <c r="W238"/>
  <c r="X238"/>
  <c r="V238"/>
  <c r="Z238"/>
  <c r="Y206"/>
  <c r="W206"/>
  <c r="X206"/>
  <c r="V206"/>
  <c r="Z206"/>
  <c r="Y174"/>
  <c r="W174"/>
  <c r="X174"/>
  <c r="V174"/>
  <c r="Z174"/>
  <c r="Y142"/>
  <c r="W142"/>
  <c r="X142"/>
  <c r="Z142"/>
  <c r="V142"/>
  <c r="Y110"/>
  <c r="W110"/>
  <c r="X110"/>
  <c r="Z110"/>
  <c r="V110"/>
  <c r="Z59"/>
  <c r="Y59"/>
  <c r="X59"/>
  <c r="V59"/>
  <c r="W59"/>
  <c r="W13"/>
  <c r="X13"/>
  <c r="Y13"/>
  <c r="V13"/>
  <c r="Z13"/>
  <c r="Z272"/>
  <c r="Y272"/>
  <c r="X272"/>
  <c r="W272"/>
  <c r="V272"/>
  <c r="Z240"/>
  <c r="Y240"/>
  <c r="X240"/>
  <c r="V240"/>
  <c r="W240"/>
  <c r="Z208"/>
  <c r="Y208"/>
  <c r="X208"/>
  <c r="V208"/>
  <c r="W208"/>
  <c r="Z176"/>
  <c r="X176"/>
  <c r="V176"/>
  <c r="W176"/>
  <c r="Y176"/>
  <c r="V144"/>
  <c r="Z144"/>
  <c r="Y144"/>
  <c r="X144"/>
  <c r="W144"/>
  <c r="V112"/>
  <c r="Z112"/>
  <c r="Y112"/>
  <c r="X112"/>
  <c r="W112"/>
  <c r="Z83"/>
  <c r="Y83"/>
  <c r="W83"/>
  <c r="X83"/>
  <c r="V83"/>
  <c r="W37"/>
  <c r="Z37"/>
  <c r="V37"/>
  <c r="X37"/>
  <c r="Y37"/>
  <c r="Z283"/>
  <c r="V283"/>
  <c r="W283"/>
  <c r="Y283"/>
  <c r="X283"/>
  <c r="Z275"/>
  <c r="Y275"/>
  <c r="W275"/>
  <c r="V275"/>
  <c r="X275"/>
  <c r="Z267"/>
  <c r="W267"/>
  <c r="V267"/>
  <c r="Y267"/>
  <c r="X267"/>
  <c r="Z259"/>
  <c r="Y259"/>
  <c r="W259"/>
  <c r="V259"/>
  <c r="X259"/>
  <c r="Z251"/>
  <c r="Y251"/>
  <c r="W251"/>
  <c r="V251"/>
  <c r="X251"/>
  <c r="Z243"/>
  <c r="Y243"/>
  <c r="W243"/>
  <c r="V243"/>
  <c r="X243"/>
  <c r="Z235"/>
  <c r="V235"/>
  <c r="Y235"/>
  <c r="W235"/>
  <c r="X235"/>
  <c r="Z227"/>
  <c r="Y227"/>
  <c r="W227"/>
  <c r="V227"/>
  <c r="X227"/>
  <c r="Z219"/>
  <c r="Y219"/>
  <c r="V219"/>
  <c r="W219"/>
  <c r="X219"/>
  <c r="Z211"/>
  <c r="Y211"/>
  <c r="W211"/>
  <c r="V211"/>
  <c r="X211"/>
  <c r="Z203"/>
  <c r="W203"/>
  <c r="Y203"/>
  <c r="V203"/>
  <c r="X203"/>
  <c r="Z195"/>
  <c r="Y195"/>
  <c r="W195"/>
  <c r="V195"/>
  <c r="X195"/>
  <c r="Z187"/>
  <c r="Y187"/>
  <c r="V187"/>
  <c r="W187"/>
  <c r="X187"/>
  <c r="Z179"/>
  <c r="Y179"/>
  <c r="W179"/>
  <c r="V179"/>
  <c r="X179"/>
  <c r="Z171"/>
  <c r="W171"/>
  <c r="V171"/>
  <c r="Y171"/>
  <c r="X171"/>
  <c r="Z163"/>
  <c r="Y163"/>
  <c r="W163"/>
  <c r="V163"/>
  <c r="X163"/>
  <c r="Z155"/>
  <c r="Y155"/>
  <c r="V155"/>
  <c r="W155"/>
  <c r="X155"/>
  <c r="Z147"/>
  <c r="Y147"/>
  <c r="W147"/>
  <c r="V147"/>
  <c r="X147"/>
  <c r="Z139"/>
  <c r="V139"/>
  <c r="Y139"/>
  <c r="W139"/>
  <c r="X139"/>
  <c r="Z131"/>
  <c r="Y131"/>
  <c r="W131"/>
  <c r="V131"/>
  <c r="X131"/>
  <c r="Z123"/>
  <c r="Y123"/>
  <c r="V123"/>
  <c r="W123"/>
  <c r="X123"/>
  <c r="Z115"/>
  <c r="Y115"/>
  <c r="W115"/>
  <c r="V115"/>
  <c r="X115"/>
  <c r="Z107"/>
  <c r="W107"/>
  <c r="Y107"/>
  <c r="V107"/>
  <c r="X107"/>
  <c r="Y87"/>
  <c r="W87"/>
  <c r="X87"/>
  <c r="Z87"/>
  <c r="V87"/>
  <c r="Y55"/>
  <c r="W55"/>
  <c r="X55"/>
  <c r="Z55"/>
  <c r="V55"/>
  <c r="Y23"/>
  <c r="W23"/>
  <c r="X23"/>
  <c r="Z23"/>
  <c r="V23"/>
  <c r="Y98"/>
  <c r="W98"/>
  <c r="X98"/>
  <c r="Z98"/>
  <c r="V98"/>
  <c r="Y90"/>
  <c r="Z90"/>
  <c r="X90"/>
  <c r="V90"/>
  <c r="W90"/>
  <c r="Y82"/>
  <c r="W82"/>
  <c r="X82"/>
  <c r="V82"/>
  <c r="Z82"/>
  <c r="Y74"/>
  <c r="Z74"/>
  <c r="W74"/>
  <c r="V74"/>
  <c r="X74"/>
  <c r="Y66"/>
  <c r="W66"/>
  <c r="X66"/>
  <c r="Z66"/>
  <c r="V66"/>
  <c r="Y58"/>
  <c r="Z58"/>
  <c r="X58"/>
  <c r="V58"/>
  <c r="W58"/>
  <c r="Y50"/>
  <c r="W50"/>
  <c r="X50"/>
  <c r="V50"/>
  <c r="Z50"/>
  <c r="Y42"/>
  <c r="W42"/>
  <c r="V42"/>
  <c r="Z42"/>
  <c r="X42"/>
  <c r="Y34"/>
  <c r="W34"/>
  <c r="X34"/>
  <c r="Z34"/>
  <c r="V34"/>
  <c r="Y26"/>
  <c r="Z26"/>
  <c r="X26"/>
  <c r="V26"/>
  <c r="W26"/>
  <c r="Y18"/>
  <c r="W18"/>
  <c r="X18"/>
  <c r="V18"/>
  <c r="Z18"/>
  <c r="Y10"/>
  <c r="Z10"/>
  <c r="W10"/>
  <c r="V10"/>
  <c r="X10"/>
  <c r="AU10" i="25"/>
  <c r="AU7" s="1"/>
  <c r="AH36" s="1"/>
  <c r="Q30" s="1"/>
  <c r="M14" i="29"/>
  <c r="N14" s="1"/>
  <c r="O14" s="1"/>
  <c r="P14" s="1"/>
  <c r="M31"/>
  <c r="N31" s="1"/>
  <c r="O31" s="1"/>
  <c r="P31" s="1"/>
  <c r="M32"/>
  <c r="N32" s="1"/>
  <c r="O32" s="1"/>
  <c r="P32" s="1"/>
  <c r="M19"/>
  <c r="N19" s="1"/>
  <c r="O19" s="1"/>
  <c r="P19" s="1"/>
  <c r="M13"/>
  <c r="N13" s="1"/>
  <c r="O13" s="1"/>
  <c r="P13" s="1"/>
  <c r="M25"/>
  <c r="N25" s="1"/>
  <c r="O25" s="1"/>
  <c r="P25" s="1"/>
  <c r="M8"/>
  <c r="N8" s="1"/>
  <c r="O8" s="1"/>
  <c r="P8" s="1"/>
  <c r="M7"/>
  <c r="N7" s="1"/>
  <c r="O7" s="1"/>
  <c r="P7" s="1"/>
  <c r="M20"/>
  <c r="N20" s="1"/>
  <c r="O20" s="1"/>
  <c r="P20" s="1"/>
  <c r="M26"/>
  <c r="N26" s="1"/>
  <c r="O26" s="1"/>
  <c r="P26" s="1"/>
  <c r="AR9"/>
  <c r="AQ9"/>
  <c r="AP9"/>
  <c r="AS9"/>
  <c r="AN13"/>
  <c r="Y260"/>
  <c r="V260"/>
  <c r="Z260"/>
  <c r="X260"/>
  <c r="W260"/>
  <c r="Y196"/>
  <c r="V196"/>
  <c r="Z196"/>
  <c r="X196"/>
  <c r="W196"/>
  <c r="V132"/>
  <c r="Y132"/>
  <c r="Z132"/>
  <c r="X132"/>
  <c r="W132"/>
  <c r="Z49"/>
  <c r="W49"/>
  <c r="Y49"/>
  <c r="V49"/>
  <c r="X49"/>
  <c r="Y266"/>
  <c r="Z266"/>
  <c r="X266"/>
  <c r="W266"/>
  <c r="V266"/>
  <c r="Y146"/>
  <c r="Z146"/>
  <c r="W146"/>
  <c r="X146"/>
  <c r="V146"/>
  <c r="Y218"/>
  <c r="Z218"/>
  <c r="X218"/>
  <c r="V218"/>
  <c r="W218"/>
  <c r="Y122"/>
  <c r="Z122"/>
  <c r="X122"/>
  <c r="V122"/>
  <c r="W122"/>
  <c r="Z43"/>
  <c r="W43"/>
  <c r="X43"/>
  <c r="V43"/>
  <c r="Y43"/>
  <c r="Y242"/>
  <c r="Z242"/>
  <c r="W242"/>
  <c r="X242"/>
  <c r="V242"/>
  <c r="Y178"/>
  <c r="Z178"/>
  <c r="W178"/>
  <c r="X178"/>
  <c r="V178"/>
  <c r="Z89"/>
  <c r="W89"/>
  <c r="X89"/>
  <c r="V89"/>
  <c r="Y89"/>
  <c r="Z11"/>
  <c r="W11"/>
  <c r="V11"/>
  <c r="X11"/>
  <c r="Y11"/>
  <c r="Y268"/>
  <c r="W268"/>
  <c r="Z268"/>
  <c r="X268"/>
  <c r="V268"/>
  <c r="Y204"/>
  <c r="W204"/>
  <c r="Z204"/>
  <c r="X204"/>
  <c r="V204"/>
  <c r="Y140"/>
  <c r="W140"/>
  <c r="V140"/>
  <c r="Z140"/>
  <c r="X140"/>
  <c r="Y67"/>
  <c r="W67"/>
  <c r="X67"/>
  <c r="Z67"/>
  <c r="V67"/>
  <c r="X8"/>
  <c r="Z8"/>
  <c r="V8"/>
  <c r="Y8"/>
  <c r="W8"/>
  <c r="Y262"/>
  <c r="X262"/>
  <c r="Z262"/>
  <c r="V262"/>
  <c r="W262"/>
  <c r="Y230"/>
  <c r="X230"/>
  <c r="Z230"/>
  <c r="W230"/>
  <c r="V230"/>
  <c r="Y198"/>
  <c r="X198"/>
  <c r="Z198"/>
  <c r="V198"/>
  <c r="W198"/>
  <c r="Y166"/>
  <c r="X166"/>
  <c r="Z166"/>
  <c r="W166"/>
  <c r="V166"/>
  <c r="Y134"/>
  <c r="X134"/>
  <c r="Z134"/>
  <c r="W134"/>
  <c r="V134"/>
  <c r="Y91"/>
  <c r="X91"/>
  <c r="V91"/>
  <c r="W91"/>
  <c r="Z91"/>
  <c r="W45"/>
  <c r="X45"/>
  <c r="Y45"/>
  <c r="V45"/>
  <c r="Z45"/>
  <c r="Z9"/>
  <c r="W9"/>
  <c r="X9"/>
  <c r="V9"/>
  <c r="Y9"/>
  <c r="Z264"/>
  <c r="Y264"/>
  <c r="W264"/>
  <c r="X264"/>
  <c r="V264"/>
  <c r="Z232"/>
  <c r="Y232"/>
  <c r="W232"/>
  <c r="X232"/>
  <c r="V232"/>
  <c r="Z200"/>
  <c r="Y200"/>
  <c r="W200"/>
  <c r="X200"/>
  <c r="V200"/>
  <c r="V168"/>
  <c r="Z168"/>
  <c r="Y168"/>
  <c r="W168"/>
  <c r="X168"/>
  <c r="V136"/>
  <c r="Z136"/>
  <c r="Y136"/>
  <c r="W136"/>
  <c r="X136"/>
  <c r="X104"/>
  <c r="V104"/>
  <c r="Z104"/>
  <c r="Y104"/>
  <c r="W104"/>
  <c r="W69"/>
  <c r="Z69"/>
  <c r="V69"/>
  <c r="X69"/>
  <c r="Y69"/>
  <c r="Z33"/>
  <c r="W33"/>
  <c r="Y33"/>
  <c r="V33"/>
  <c r="X33"/>
  <c r="W281"/>
  <c r="X281"/>
  <c r="V281"/>
  <c r="Y281"/>
  <c r="Z281"/>
  <c r="W273"/>
  <c r="Y273"/>
  <c r="X273"/>
  <c r="V273"/>
  <c r="Z273"/>
  <c r="W265"/>
  <c r="X265"/>
  <c r="V265"/>
  <c r="Z265"/>
  <c r="Y265"/>
  <c r="W257"/>
  <c r="Y257"/>
  <c r="X257"/>
  <c r="V257"/>
  <c r="Z257"/>
  <c r="W249"/>
  <c r="X249"/>
  <c r="V249"/>
  <c r="Y249"/>
  <c r="Z249"/>
  <c r="W241"/>
  <c r="Y241"/>
  <c r="X241"/>
  <c r="V241"/>
  <c r="Z241"/>
  <c r="W233"/>
  <c r="X233"/>
  <c r="V233"/>
  <c r="Z233"/>
  <c r="Y233"/>
  <c r="W225"/>
  <c r="Y225"/>
  <c r="X225"/>
  <c r="V225"/>
  <c r="Z225"/>
  <c r="W217"/>
  <c r="X217"/>
  <c r="V217"/>
  <c r="Y217"/>
  <c r="Z217"/>
  <c r="W209"/>
  <c r="Y209"/>
  <c r="X209"/>
  <c r="V209"/>
  <c r="Z209"/>
  <c r="W201"/>
  <c r="X201"/>
  <c r="V201"/>
  <c r="Z201"/>
  <c r="Y201"/>
  <c r="W193"/>
  <c r="Y193"/>
  <c r="X193"/>
  <c r="V193"/>
  <c r="Z193"/>
  <c r="W185"/>
  <c r="X185"/>
  <c r="V185"/>
  <c r="Y185"/>
  <c r="Z185"/>
  <c r="W177"/>
  <c r="Y177"/>
  <c r="X177"/>
  <c r="V177"/>
  <c r="Z177"/>
  <c r="W169"/>
  <c r="X169"/>
  <c r="V169"/>
  <c r="Z169"/>
  <c r="Y169"/>
  <c r="W161"/>
  <c r="Y161"/>
  <c r="X161"/>
  <c r="V161"/>
  <c r="Z161"/>
  <c r="W153"/>
  <c r="X153"/>
  <c r="V153"/>
  <c r="Y153"/>
  <c r="Z153"/>
  <c r="W145"/>
  <c r="Y145"/>
  <c r="X145"/>
  <c r="V145"/>
  <c r="Z145"/>
  <c r="W137"/>
  <c r="X137"/>
  <c r="V137"/>
  <c r="Z137"/>
  <c r="Y137"/>
  <c r="W129"/>
  <c r="Y129"/>
  <c r="X129"/>
  <c r="V129"/>
  <c r="Z129"/>
  <c r="W121"/>
  <c r="X121"/>
  <c r="V121"/>
  <c r="Y121"/>
  <c r="Z121"/>
  <c r="W113"/>
  <c r="Y113"/>
  <c r="X113"/>
  <c r="V113"/>
  <c r="Z113"/>
  <c r="W105"/>
  <c r="X105"/>
  <c r="V105"/>
  <c r="Z105"/>
  <c r="Y105"/>
  <c r="Z79"/>
  <c r="Y79"/>
  <c r="X79"/>
  <c r="V79"/>
  <c r="W79"/>
  <c r="Z47"/>
  <c r="Y47"/>
  <c r="X47"/>
  <c r="V47"/>
  <c r="W47"/>
  <c r="Z15"/>
  <c r="Y15"/>
  <c r="X15"/>
  <c r="V15"/>
  <c r="W15"/>
  <c r="X96"/>
  <c r="V96"/>
  <c r="Z96"/>
  <c r="W96"/>
  <c r="Y96"/>
  <c r="X88"/>
  <c r="V88"/>
  <c r="Y88"/>
  <c r="W88"/>
  <c r="Z88"/>
  <c r="X80"/>
  <c r="V80"/>
  <c r="Z80"/>
  <c r="W80"/>
  <c r="Y80"/>
  <c r="X72"/>
  <c r="Z72"/>
  <c r="V72"/>
  <c r="Y72"/>
  <c r="W72"/>
  <c r="X64"/>
  <c r="V64"/>
  <c r="W64"/>
  <c r="Z64"/>
  <c r="Y64"/>
  <c r="X56"/>
  <c r="V56"/>
  <c r="Y56"/>
  <c r="W56"/>
  <c r="Z56"/>
  <c r="X48"/>
  <c r="V48"/>
  <c r="Z48"/>
  <c r="Y48"/>
  <c r="W48"/>
  <c r="X40"/>
  <c r="Z40"/>
  <c r="V40"/>
  <c r="Y40"/>
  <c r="W40"/>
  <c r="X32"/>
  <c r="V32"/>
  <c r="Z32"/>
  <c r="Y32"/>
  <c r="W32"/>
  <c r="X24"/>
  <c r="V24"/>
  <c r="Y24"/>
  <c r="W24"/>
  <c r="Z24"/>
  <c r="X16"/>
  <c r="V16"/>
  <c r="Z16"/>
  <c r="Y16"/>
  <c r="W16"/>
  <c r="Z3"/>
  <c r="Y3"/>
  <c r="W3"/>
  <c r="X3"/>
  <c r="V3"/>
  <c r="AS10" i="25"/>
  <c r="AS6" s="1"/>
  <c r="AH23" s="1"/>
  <c r="Q17" s="1"/>
  <c r="AS9" i="27"/>
  <c r="AR9"/>
  <c r="AP9"/>
  <c r="AN13"/>
  <c r="AQ9"/>
  <c r="M14"/>
  <c r="N14" s="1"/>
  <c r="O14" s="1"/>
  <c r="P14" s="1"/>
  <c r="M13"/>
  <c r="N13" s="1"/>
  <c r="O13" s="1"/>
  <c r="P13" s="1"/>
  <c r="M6"/>
  <c r="N6" s="1"/>
  <c r="O6" s="1"/>
  <c r="P6" s="1"/>
  <c r="M32"/>
  <c r="N32" s="1"/>
  <c r="O32" s="1"/>
  <c r="P32" s="1"/>
  <c r="M30"/>
  <c r="N30" s="1"/>
  <c r="O30" s="1"/>
  <c r="P30" s="1"/>
  <c r="M31"/>
  <c r="N31" s="1"/>
  <c r="O31" s="1"/>
  <c r="P31" s="1"/>
  <c r="M7"/>
  <c r="N7" s="1"/>
  <c r="O7" s="1"/>
  <c r="P7" s="1"/>
  <c r="M17"/>
  <c r="N17" s="1"/>
  <c r="O17" s="1"/>
  <c r="P17" s="1"/>
  <c r="M25"/>
  <c r="N25" s="1"/>
  <c r="O25" s="1"/>
  <c r="P25" s="1"/>
  <c r="M5"/>
  <c r="N5" s="1"/>
  <c r="O5" s="1"/>
  <c r="P5" s="1"/>
  <c r="M24"/>
  <c r="N24" s="1"/>
  <c r="O24" s="1"/>
  <c r="P24" s="1"/>
  <c r="M19"/>
  <c r="N19" s="1"/>
  <c r="O19" s="1"/>
  <c r="P19" s="1"/>
  <c r="M26"/>
  <c r="N26" s="1"/>
  <c r="O26" s="1"/>
  <c r="P26" s="1"/>
  <c r="M11"/>
  <c r="N11" s="1"/>
  <c r="O11" s="1"/>
  <c r="P11" s="1"/>
  <c r="M29"/>
  <c r="N29" s="1"/>
  <c r="O29" s="1"/>
  <c r="P29" s="1"/>
  <c r="M18"/>
  <c r="N18" s="1"/>
  <c r="O18" s="1"/>
  <c r="P18" s="1"/>
  <c r="M23"/>
  <c r="N23" s="1"/>
  <c r="O23" s="1"/>
  <c r="P23" s="1"/>
  <c r="M12"/>
  <c r="N12" s="1"/>
  <c r="O12" s="1"/>
  <c r="P12" s="1"/>
  <c r="M8"/>
  <c r="N8" s="1"/>
  <c r="O8" s="1"/>
  <c r="P8" s="1"/>
  <c r="M20"/>
  <c r="N20" s="1"/>
  <c r="O20" s="1"/>
  <c r="P20" s="1"/>
  <c r="R26" i="25"/>
  <c r="N26"/>
  <c r="O26" s="1"/>
  <c r="P26" s="1"/>
  <c r="X181"/>
  <c r="AQ10"/>
  <c r="R32"/>
  <c r="N32"/>
  <c r="O32" s="1"/>
  <c r="P32" s="1"/>
  <c r="R20"/>
  <c r="N20"/>
  <c r="O20" s="1"/>
  <c r="P20" s="1"/>
  <c r="X21"/>
  <c r="N8"/>
  <c r="O8" s="1"/>
  <c r="P8" s="1"/>
  <c r="R8"/>
  <c r="AT10"/>
  <c r="AR10"/>
  <c r="R14"/>
  <c r="N14"/>
  <c r="O14" s="1"/>
  <c r="P14" s="1"/>
  <c r="V2" i="19"/>
  <c r="V6"/>
  <c r="V10"/>
  <c r="V13"/>
  <c r="V17"/>
  <c r="V20"/>
  <c r="V24"/>
  <c r="V27"/>
  <c r="V30"/>
  <c r="V33"/>
  <c r="V36"/>
  <c r="V40"/>
  <c r="V47"/>
  <c r="V51"/>
  <c r="V54"/>
  <c r="V60"/>
  <c r="V67"/>
  <c r="V70"/>
  <c r="V74"/>
  <c r="V77"/>
  <c r="V81"/>
  <c r="V84"/>
  <c r="V88"/>
  <c r="V91"/>
  <c r="V94"/>
  <c r="V97"/>
  <c r="V100"/>
  <c r="V104"/>
  <c r="V111"/>
  <c r="V115"/>
  <c r="V118"/>
  <c r="V124"/>
  <c r="V131"/>
  <c r="V134"/>
  <c r="V138"/>
  <c r="V141"/>
  <c r="V145"/>
  <c r="V148"/>
  <c r="V3"/>
  <c r="V7"/>
  <c r="V11"/>
  <c r="V14"/>
  <c r="V18"/>
  <c r="V21"/>
  <c r="V25"/>
  <c r="V31"/>
  <c r="V34"/>
  <c r="V37"/>
  <c r="V41"/>
  <c r="V44"/>
  <c r="V48"/>
  <c r="V55"/>
  <c r="V58"/>
  <c r="V61"/>
  <c r="V64"/>
  <c r="V71"/>
  <c r="V75"/>
  <c r="V78"/>
  <c r="V82"/>
  <c r="V85"/>
  <c r="V89"/>
  <c r="V95"/>
  <c r="V98"/>
  <c r="V101"/>
  <c r="V105"/>
  <c r="V108"/>
  <c r="V112"/>
  <c r="V119"/>
  <c r="V122"/>
  <c r="V125"/>
  <c r="V128"/>
  <c r="V135"/>
  <c r="V139"/>
  <c r="V142"/>
  <c r="V146"/>
  <c r="V149"/>
  <c r="V153"/>
  <c r="V159"/>
  <c r="V162"/>
  <c r="V165"/>
  <c r="V169"/>
  <c r="V172"/>
  <c r="V175"/>
  <c r="V180"/>
  <c r="V183"/>
  <c r="V188"/>
  <c r="V191"/>
  <c r="V196"/>
  <c r="V199"/>
  <c r="V204"/>
  <c r="V207"/>
  <c r="V212"/>
  <c r="V215"/>
  <c r="V220"/>
  <c r="V223"/>
  <c r="V228"/>
  <c r="V231"/>
  <c r="V236"/>
  <c r="V239"/>
  <c r="V244"/>
  <c r="V9"/>
  <c r="V16"/>
  <c r="V23"/>
  <c r="V29"/>
  <c r="V43"/>
  <c r="V50"/>
  <c r="V57"/>
  <c r="V63"/>
  <c r="V69"/>
  <c r="V76"/>
  <c r="V90"/>
  <c r="V96"/>
  <c r="V103"/>
  <c r="V110"/>
  <c r="V117"/>
  <c r="V130"/>
  <c r="V137"/>
  <c r="V144"/>
  <c r="V151"/>
  <c r="V155"/>
  <c r="V168"/>
  <c r="V173"/>
  <c r="V176"/>
  <c r="V187"/>
  <c r="V190"/>
  <c r="V194"/>
  <c r="V201"/>
  <c r="V205"/>
  <c r="V208"/>
  <c r="V219"/>
  <c r="V222"/>
  <c r="V226"/>
  <c r="V233"/>
  <c r="V237"/>
  <c r="V240"/>
  <c r="V247"/>
  <c r="V252"/>
  <c r="V255"/>
  <c r="V260"/>
  <c r="V263"/>
  <c r="V268"/>
  <c r="V271"/>
  <c r="V276"/>
  <c r="V279"/>
  <c r="V284"/>
  <c r="V4"/>
  <c r="V19"/>
  <c r="V38"/>
  <c r="V45"/>
  <c r="V52"/>
  <c r="V59"/>
  <c r="V65"/>
  <c r="V72"/>
  <c r="V79"/>
  <c r="V86"/>
  <c r="V92"/>
  <c r="V99"/>
  <c r="V106"/>
  <c r="V113"/>
  <c r="V120"/>
  <c r="V126"/>
  <c r="V132"/>
  <c r="V147"/>
  <c r="V152"/>
  <c r="V156"/>
  <c r="V160"/>
  <c r="V164"/>
  <c r="V170"/>
  <c r="V177"/>
  <c r="V181"/>
  <c r="V184"/>
  <c r="V195"/>
  <c r="V198"/>
  <c r="V202"/>
  <c r="V209"/>
  <c r="V213"/>
  <c r="V216"/>
  <c r="V227"/>
  <c r="V230"/>
  <c r="V234"/>
  <c r="V241"/>
  <c r="V245"/>
  <c r="V250"/>
  <c r="V253"/>
  <c r="V258"/>
  <c r="V261"/>
  <c r="V266"/>
  <c r="V269"/>
  <c r="V274"/>
  <c r="V277"/>
  <c r="V282"/>
  <c r="V285"/>
  <c r="V8"/>
  <c r="V15"/>
  <c r="V22"/>
  <c r="V28"/>
  <c r="V35"/>
  <c r="V42"/>
  <c r="V49"/>
  <c r="V56"/>
  <c r="V62"/>
  <c r="V68"/>
  <c r="V83"/>
  <c r="V102"/>
  <c r="V109"/>
  <c r="V116"/>
  <c r="V123"/>
  <c r="V129"/>
  <c r="V136"/>
  <c r="V143"/>
  <c r="V150"/>
  <c r="V154"/>
  <c r="V158"/>
  <c r="V163"/>
  <c r="V167"/>
  <c r="V179"/>
  <c r="V182"/>
  <c r="V186"/>
  <c r="V193"/>
  <c r="V197"/>
  <c r="V200"/>
  <c r="V211"/>
  <c r="V214"/>
  <c r="V218"/>
  <c r="V225"/>
  <c r="V229"/>
  <c r="V232"/>
  <c r="V243"/>
  <c r="V246"/>
  <c r="V249"/>
  <c r="V254"/>
  <c r="V257"/>
  <c r="V262"/>
  <c r="V265"/>
  <c r="V270"/>
  <c r="V273"/>
  <c r="V278"/>
  <c r="V281"/>
  <c r="V12"/>
  <c r="V39"/>
  <c r="V66"/>
  <c r="V93"/>
  <c r="V121"/>
  <c r="V166"/>
  <c r="V210"/>
  <c r="V224"/>
  <c r="V238"/>
  <c r="V251"/>
  <c r="V272"/>
  <c r="V283"/>
  <c r="V46"/>
  <c r="V73"/>
  <c r="V127"/>
  <c r="V171"/>
  <c r="V185"/>
  <c r="V242"/>
  <c r="V264"/>
  <c r="V275"/>
  <c r="V26"/>
  <c r="V53"/>
  <c r="V80"/>
  <c r="V107"/>
  <c r="V133"/>
  <c r="V157"/>
  <c r="V174"/>
  <c r="V189"/>
  <c r="V203"/>
  <c r="V217"/>
  <c r="V256"/>
  <c r="V267"/>
  <c r="V286"/>
  <c r="V5"/>
  <c r="V32"/>
  <c r="V87"/>
  <c r="V114"/>
  <c r="V140"/>
  <c r="V161"/>
  <c r="V178"/>
  <c r="V192"/>
  <c r="V206"/>
  <c r="V221"/>
  <c r="V235"/>
  <c r="V248"/>
  <c r="V259"/>
  <c r="V280"/>
  <c r="J8"/>
  <c r="AT9"/>
  <c r="AR9"/>
  <c r="AS9"/>
  <c r="AO13"/>
  <c r="AQ9"/>
  <c r="M32"/>
  <c r="N32" s="1"/>
  <c r="O32" s="1"/>
  <c r="P32" s="1"/>
  <c r="M26"/>
  <c r="N26" s="1"/>
  <c r="O26" s="1"/>
  <c r="P26" s="1"/>
  <c r="M14"/>
  <c r="N14" s="1"/>
  <c r="O14" s="1"/>
  <c r="P14" s="1"/>
  <c r="M20"/>
  <c r="N20" s="1"/>
  <c r="O20" s="1"/>
  <c r="P20" s="1"/>
  <c r="M8"/>
  <c r="N8" s="1"/>
  <c r="O8" s="1"/>
  <c r="P8" s="1"/>
  <c r="M18"/>
  <c r="N18" s="1"/>
  <c r="O18" s="1"/>
  <c r="P18" s="1"/>
  <c r="M30"/>
  <c r="N30" s="1"/>
  <c r="O30" s="1"/>
  <c r="P30" s="1"/>
  <c r="M7"/>
  <c r="N7" s="1"/>
  <c r="O7" s="1"/>
  <c r="P7" s="1"/>
  <c r="M29"/>
  <c r="N29" s="1"/>
  <c r="O29" s="1"/>
  <c r="P29" s="1"/>
  <c r="M31"/>
  <c r="N31" s="1"/>
  <c r="O31" s="1"/>
  <c r="P31" s="1"/>
  <c r="M13"/>
  <c r="N13" s="1"/>
  <c r="O13" s="1"/>
  <c r="P13" s="1"/>
  <c r="M12"/>
  <c r="N12" s="1"/>
  <c r="O12" s="1"/>
  <c r="P12" s="1"/>
  <c r="M24"/>
  <c r="N24" s="1"/>
  <c r="O24" s="1"/>
  <c r="P24" s="1"/>
  <c r="M23"/>
  <c r="N23" s="1"/>
  <c r="O23" s="1"/>
  <c r="P23" s="1"/>
  <c r="M5"/>
  <c r="N5" s="1"/>
  <c r="O5" s="1"/>
  <c r="P5" s="1"/>
  <c r="M19"/>
  <c r="N19" s="1"/>
  <c r="O19" s="1"/>
  <c r="P19" s="1"/>
  <c r="M25"/>
  <c r="N25" s="1"/>
  <c r="O25" s="1"/>
  <c r="P25" s="1"/>
  <c r="M6"/>
  <c r="N6" s="1"/>
  <c r="O6" s="1"/>
  <c r="P6" s="1"/>
  <c r="M17"/>
  <c r="N17" s="1"/>
  <c r="O17" s="1"/>
  <c r="P17" s="1"/>
  <c r="M11"/>
  <c r="N11" s="1"/>
  <c r="O11" s="1"/>
  <c r="P11" s="1"/>
  <c r="Z84" i="25" l="1"/>
  <c r="AA203"/>
  <c r="W203"/>
  <c r="X84"/>
  <c r="Y198"/>
  <c r="Y181"/>
  <c r="AA181"/>
  <c r="W263"/>
  <c r="Z181"/>
  <c r="W11"/>
  <c r="AA18"/>
  <c r="X165"/>
  <c r="W216"/>
  <c r="Y203"/>
  <c r="AA84"/>
  <c r="Z198"/>
  <c r="W198"/>
  <c r="Z203"/>
  <c r="W84"/>
  <c r="AA198"/>
  <c r="X16"/>
  <c r="X42"/>
  <c r="Z135"/>
  <c r="W64"/>
  <c r="Y223"/>
  <c r="Y94"/>
  <c r="Y138"/>
  <c r="W193"/>
  <c r="W251"/>
  <c r="AA11"/>
  <c r="AA132"/>
  <c r="Y92"/>
  <c r="Z124"/>
  <c r="AA199"/>
  <c r="AA89"/>
  <c r="Z268"/>
  <c r="W70"/>
  <c r="Y186"/>
  <c r="W269"/>
  <c r="W54"/>
  <c r="Z216"/>
  <c r="Y216"/>
  <c r="W256"/>
  <c r="Y213"/>
  <c r="AA165"/>
  <c r="W177"/>
  <c r="X237"/>
  <c r="Y197"/>
  <c r="Y123"/>
  <c r="X216"/>
  <c r="Z165"/>
  <c r="W165"/>
  <c r="Y266"/>
  <c r="Z5"/>
  <c r="Y77"/>
  <c r="AA278"/>
  <c r="Z191"/>
  <c r="Z11"/>
  <c r="Z193"/>
  <c r="AA193"/>
  <c r="AA241"/>
  <c r="W51"/>
  <c r="W254"/>
  <c r="Z214"/>
  <c r="X11"/>
  <c r="X193"/>
  <c r="W28"/>
  <c r="X220"/>
  <c r="AA273"/>
  <c r="W157"/>
  <c r="Z227"/>
  <c r="Y179"/>
  <c r="AA190"/>
  <c r="X35"/>
  <c r="AA140"/>
  <c r="AA91"/>
  <c r="X204"/>
  <c r="X2"/>
  <c r="Y208"/>
  <c r="Y279"/>
  <c r="AA48"/>
  <c r="X255"/>
  <c r="AA30"/>
  <c r="Z262"/>
  <c r="Z239"/>
  <c r="W201"/>
  <c r="Y47"/>
  <c r="AA261"/>
  <c r="X3"/>
  <c r="W21"/>
  <c r="Y21"/>
  <c r="AA21"/>
  <c r="Y133"/>
  <c r="X247"/>
  <c r="X211"/>
  <c r="Z180"/>
  <c r="W14"/>
  <c r="X161"/>
  <c r="Y206"/>
  <c r="Y129"/>
  <c r="Y57"/>
  <c r="Y239"/>
  <c r="Z143"/>
  <c r="Z175"/>
  <c r="Y81"/>
  <c r="Y280"/>
  <c r="AA286"/>
  <c r="W38"/>
  <c r="X122"/>
  <c r="X17"/>
  <c r="AA239"/>
  <c r="X239"/>
  <c r="Z151"/>
  <c r="AA127"/>
  <c r="Z105"/>
  <c r="Y267"/>
  <c r="X109"/>
  <c r="W142"/>
  <c r="W151"/>
  <c r="Y112"/>
  <c r="W276"/>
  <c r="AA178"/>
  <c r="AA255"/>
  <c r="Y255"/>
  <c r="W81"/>
  <c r="Z199"/>
  <c r="Y124"/>
  <c r="W180"/>
  <c r="AA14"/>
  <c r="Z161"/>
  <c r="AA161"/>
  <c r="X206"/>
  <c r="Y169"/>
  <c r="AA109"/>
  <c r="X215"/>
  <c r="Y142"/>
  <c r="Y151"/>
  <c r="Y89"/>
  <c r="W89"/>
  <c r="W127"/>
  <c r="X143"/>
  <c r="X105"/>
  <c r="Z19"/>
  <c r="AA195"/>
  <c r="Z85"/>
  <c r="Y61"/>
  <c r="X175"/>
  <c r="X258"/>
  <c r="Z276"/>
  <c r="X276"/>
  <c r="X112"/>
  <c r="W255"/>
  <c r="Z81"/>
  <c r="X199"/>
  <c r="AA124"/>
  <c r="Y161"/>
  <c r="W286"/>
  <c r="Z38"/>
  <c r="AA215"/>
  <c r="X48"/>
  <c r="W122"/>
  <c r="X262"/>
  <c r="Y17"/>
  <c r="AA151"/>
  <c r="Z89"/>
  <c r="AA19"/>
  <c r="Y195"/>
  <c r="W218"/>
  <c r="Y175"/>
  <c r="AA276"/>
  <c r="Z210"/>
  <c r="AA112"/>
  <c r="W112"/>
  <c r="W265"/>
  <c r="AA81"/>
  <c r="W199"/>
  <c r="X124"/>
  <c r="AA175"/>
  <c r="Z269"/>
  <c r="Y274"/>
  <c r="Z278"/>
  <c r="AA268"/>
  <c r="W237"/>
  <c r="W5"/>
  <c r="Z54"/>
  <c r="Z197"/>
  <c r="Y191"/>
  <c r="Y18"/>
  <c r="Y125"/>
  <c r="AA55"/>
  <c r="AA106"/>
  <c r="X125"/>
  <c r="Z213"/>
  <c r="X269"/>
  <c r="Y58"/>
  <c r="AA225"/>
  <c r="W278"/>
  <c r="Z237"/>
  <c r="AA5"/>
  <c r="Z137"/>
  <c r="AA54"/>
  <c r="X197"/>
  <c r="X191"/>
  <c r="W18"/>
  <c r="Z256"/>
  <c r="AA213"/>
  <c r="AA269"/>
  <c r="Y177"/>
  <c r="AA58"/>
  <c r="Y278"/>
  <c r="Y237"/>
  <c r="Y5"/>
  <c r="Y54"/>
  <c r="AA197"/>
  <c r="W191"/>
  <c r="X275"/>
  <c r="AA192"/>
  <c r="AA120"/>
  <c r="AA160"/>
  <c r="X55"/>
  <c r="Z86"/>
  <c r="Y72"/>
  <c r="Y41"/>
  <c r="W247"/>
  <c r="W261"/>
  <c r="Y50"/>
  <c r="Z62"/>
  <c r="Y36"/>
  <c r="W166"/>
  <c r="AA123"/>
  <c r="X67"/>
  <c r="AA125"/>
  <c r="AA247"/>
  <c r="Z247"/>
  <c r="AA256"/>
  <c r="X213"/>
  <c r="W50"/>
  <c r="Y232"/>
  <c r="AA163"/>
  <c r="AA259"/>
  <c r="X20"/>
  <c r="W226"/>
  <c r="X73"/>
  <c r="X113"/>
  <c r="X18"/>
  <c r="Y60"/>
  <c r="AA133"/>
  <c r="AA23"/>
  <c r="AA168"/>
  <c r="Y62"/>
  <c r="W31"/>
  <c r="Y86"/>
  <c r="AA37"/>
  <c r="Z158"/>
  <c r="X159"/>
  <c r="Y115"/>
  <c r="AA117"/>
  <c r="W283"/>
  <c r="X72"/>
  <c r="Y173"/>
  <c r="X116"/>
  <c r="Y130"/>
  <c r="W189"/>
  <c r="Z111"/>
  <c r="X29"/>
  <c r="Z229"/>
  <c r="X283"/>
  <c r="W113"/>
  <c r="AA234"/>
  <c r="Z50"/>
  <c r="AA283"/>
  <c r="Z173"/>
  <c r="AA130"/>
  <c r="X133"/>
  <c r="Y113"/>
  <c r="X23"/>
  <c r="Y29"/>
  <c r="AA211"/>
  <c r="W168"/>
  <c r="AA62"/>
  <c r="X36"/>
  <c r="X31"/>
  <c r="Y160"/>
  <c r="X166"/>
  <c r="W86"/>
  <c r="X37"/>
  <c r="Y158"/>
  <c r="W159"/>
  <c r="W115"/>
  <c r="Y261"/>
  <c r="AA50"/>
  <c r="W3"/>
  <c r="Z12"/>
  <c r="Z283"/>
  <c r="AA173"/>
  <c r="W130"/>
  <c r="X130"/>
  <c r="Z189"/>
  <c r="W73"/>
  <c r="Z133"/>
  <c r="Z113"/>
  <c r="Y23"/>
  <c r="Z29"/>
  <c r="Z211"/>
  <c r="Y168"/>
  <c r="Z168"/>
  <c r="W229"/>
  <c r="AA159"/>
  <c r="X115"/>
  <c r="Z261"/>
  <c r="Z60"/>
  <c r="AA189"/>
  <c r="Z66"/>
  <c r="Y73"/>
  <c r="W29"/>
  <c r="Y229"/>
  <c r="AA264"/>
  <c r="Z55"/>
  <c r="Z36"/>
  <c r="Z31"/>
  <c r="X160"/>
  <c r="W123"/>
  <c r="Y37"/>
  <c r="AA202"/>
  <c r="Z159"/>
  <c r="Z115"/>
  <c r="W173"/>
  <c r="X189"/>
  <c r="Z73"/>
  <c r="W23"/>
  <c r="W211"/>
  <c r="X229"/>
  <c r="W76"/>
  <c r="X217"/>
  <c r="AA214"/>
  <c r="Z163"/>
  <c r="Z204"/>
  <c r="X176"/>
  <c r="Y259"/>
  <c r="Z148"/>
  <c r="Y277"/>
  <c r="AA20"/>
  <c r="X208"/>
  <c r="AA235"/>
  <c r="W190"/>
  <c r="X230"/>
  <c r="AA35"/>
  <c r="AA138"/>
  <c r="Z243"/>
  <c r="Z217"/>
  <c r="Z196"/>
  <c r="W214"/>
  <c r="X64"/>
  <c r="W163"/>
  <c r="Z152"/>
  <c r="W204"/>
  <c r="AA176"/>
  <c r="AA148"/>
  <c r="Z51"/>
  <c r="X260"/>
  <c r="AA277"/>
  <c r="AA208"/>
  <c r="X227"/>
  <c r="X271"/>
  <c r="AA179"/>
  <c r="Y235"/>
  <c r="X279"/>
  <c r="W94"/>
  <c r="AA76"/>
  <c r="Z221"/>
  <c r="W16"/>
  <c r="AA230"/>
  <c r="Y182"/>
  <c r="W138"/>
  <c r="W243"/>
  <c r="Y141"/>
  <c r="X249"/>
  <c r="X91"/>
  <c r="W220"/>
  <c r="W223"/>
  <c r="X273"/>
  <c r="AA92"/>
  <c r="Y135"/>
  <c r="W260"/>
  <c r="W2"/>
  <c r="Y251"/>
  <c r="AA157"/>
  <c r="W227"/>
  <c r="AA94"/>
  <c r="Z141"/>
  <c r="AA196"/>
  <c r="Z140"/>
  <c r="Z64"/>
  <c r="X28"/>
  <c r="Y152"/>
  <c r="W132"/>
  <c r="Z220"/>
  <c r="W176"/>
  <c r="Z223"/>
  <c r="Y273"/>
  <c r="X92"/>
  <c r="X241"/>
  <c r="X148"/>
  <c r="Y51"/>
  <c r="Z251"/>
  <c r="Z20"/>
  <c r="Z42"/>
  <c r="W271"/>
  <c r="X179"/>
  <c r="Z254"/>
  <c r="W235"/>
  <c r="W279"/>
  <c r="AA221"/>
  <c r="Z16"/>
  <c r="Z35"/>
  <c r="AA182"/>
  <c r="W141"/>
  <c r="AA249"/>
  <c r="Y217"/>
  <c r="W196"/>
  <c r="X214"/>
  <c r="X140"/>
  <c r="Y140"/>
  <c r="Z91"/>
  <c r="W91"/>
  <c r="Y64"/>
  <c r="Y163"/>
  <c r="Y28"/>
  <c r="W152"/>
  <c r="X152"/>
  <c r="AA204"/>
  <c r="Y132"/>
  <c r="AA220"/>
  <c r="Y176"/>
  <c r="X223"/>
  <c r="Z273"/>
  <c r="W92"/>
  <c r="Z259"/>
  <c r="W259"/>
  <c r="Y241"/>
  <c r="Y148"/>
  <c r="AA135"/>
  <c r="W135"/>
  <c r="X51"/>
  <c r="Z260"/>
  <c r="Z2"/>
  <c r="AA2"/>
  <c r="W277"/>
  <c r="X277"/>
  <c r="X251"/>
  <c r="Y20"/>
  <c r="Y157"/>
  <c r="W208"/>
  <c r="AA227"/>
  <c r="Y42"/>
  <c r="W42"/>
  <c r="Z271"/>
  <c r="W179"/>
  <c r="X254"/>
  <c r="Y254"/>
  <c r="Z235"/>
  <c r="X190"/>
  <c r="Z279"/>
  <c r="Z94"/>
  <c r="Z76"/>
  <c r="Y221"/>
  <c r="AA16"/>
  <c r="Z230"/>
  <c r="Y35"/>
  <c r="Z182"/>
  <c r="X182"/>
  <c r="X138"/>
  <c r="AA243"/>
  <c r="Y243"/>
  <c r="X141"/>
  <c r="Y249"/>
  <c r="AA217"/>
  <c r="X196"/>
  <c r="Z28"/>
  <c r="X132"/>
  <c r="Z241"/>
  <c r="Y260"/>
  <c r="Z157"/>
  <c r="AA271"/>
  <c r="Y190"/>
  <c r="X76"/>
  <c r="X221"/>
  <c r="W230"/>
  <c r="Z249"/>
  <c r="Y166"/>
  <c r="Z166"/>
  <c r="Y275"/>
  <c r="W275"/>
  <c r="W106"/>
  <c r="Y106"/>
  <c r="AA232"/>
  <c r="W232"/>
  <c r="X232"/>
  <c r="Z6"/>
  <c r="AA6"/>
  <c r="W6"/>
  <c r="AA71"/>
  <c r="Z71"/>
  <c r="W71"/>
  <c r="X9"/>
  <c r="AA9"/>
  <c r="AA149"/>
  <c r="X149"/>
  <c r="Z149"/>
  <c r="X272"/>
  <c r="Y272"/>
  <c r="X33"/>
  <c r="Z33"/>
  <c r="W39"/>
  <c r="Z39"/>
  <c r="Z228"/>
  <c r="W228"/>
  <c r="W69"/>
  <c r="Z69"/>
  <c r="Y32"/>
  <c r="W32"/>
  <c r="X90"/>
  <c r="W90"/>
  <c r="Y104"/>
  <c r="AA104"/>
  <c r="W58"/>
  <c r="X58"/>
  <c r="X177"/>
  <c r="AA177"/>
  <c r="AA274"/>
  <c r="W274"/>
  <c r="Z186"/>
  <c r="AA186"/>
  <c r="W268"/>
  <c r="Y268"/>
  <c r="X70"/>
  <c r="Z70"/>
  <c r="W15"/>
  <c r="Z15"/>
  <c r="AA15"/>
  <c r="Y15"/>
  <c r="W99"/>
  <c r="Z99"/>
  <c r="X99"/>
  <c r="Y99"/>
  <c r="W147"/>
  <c r="AA147"/>
  <c r="X147"/>
  <c r="Y147"/>
  <c r="W62"/>
  <c r="Y55"/>
  <c r="W36"/>
  <c r="Y31"/>
  <c r="W160"/>
  <c r="AA86"/>
  <c r="Z123"/>
  <c r="W37"/>
  <c r="Z275"/>
  <c r="Z106"/>
  <c r="Z125"/>
  <c r="X256"/>
  <c r="X186"/>
  <c r="Y149"/>
  <c r="Y6"/>
  <c r="Y71"/>
  <c r="Z274"/>
  <c r="Z266"/>
  <c r="Y39"/>
  <c r="Y69"/>
  <c r="W9"/>
  <c r="X7"/>
  <c r="Y116"/>
  <c r="AA70"/>
  <c r="X224"/>
  <c r="X15"/>
  <c r="AA99"/>
  <c r="Z147"/>
  <c r="X167"/>
  <c r="Y167"/>
  <c r="Y248"/>
  <c r="AA248"/>
  <c r="AA164"/>
  <c r="W164"/>
  <c r="Y185"/>
  <c r="W185"/>
  <c r="X180"/>
  <c r="AA180"/>
  <c r="X14"/>
  <c r="Y14"/>
  <c r="Z286"/>
  <c r="X286"/>
  <c r="AA143"/>
  <c r="Y143"/>
  <c r="W169"/>
  <c r="Z169"/>
  <c r="AA169"/>
  <c r="W129"/>
  <c r="AA129"/>
  <c r="X129"/>
  <c r="W215"/>
  <c r="Y215"/>
  <c r="Z48"/>
  <c r="W48"/>
  <c r="Z122"/>
  <c r="AA122"/>
  <c r="Y262"/>
  <c r="AA262"/>
  <c r="Z17"/>
  <c r="AA17"/>
  <c r="W57"/>
  <c r="Z57"/>
  <c r="X57"/>
  <c r="AA142"/>
  <c r="X142"/>
  <c r="X127"/>
  <c r="Y127"/>
  <c r="AA105"/>
  <c r="Y105"/>
  <c r="AA61"/>
  <c r="X61"/>
  <c r="Z61"/>
  <c r="AA201"/>
  <c r="Z201"/>
  <c r="X201"/>
  <c r="Y19"/>
  <c r="X19"/>
  <c r="X195"/>
  <c r="Z195"/>
  <c r="W85"/>
  <c r="X85"/>
  <c r="Y85"/>
  <c r="X47"/>
  <c r="Z47"/>
  <c r="W47"/>
  <c r="AA218"/>
  <c r="X218"/>
  <c r="Z218"/>
  <c r="X30"/>
  <c r="W30"/>
  <c r="Y30"/>
  <c r="X38"/>
  <c r="AA38"/>
  <c r="W267"/>
  <c r="Z267"/>
  <c r="AA267"/>
  <c r="W280"/>
  <c r="AA280"/>
  <c r="X280"/>
  <c r="W206"/>
  <c r="AA206"/>
  <c r="Y109"/>
  <c r="W109"/>
  <c r="AA258"/>
  <c r="Y258"/>
  <c r="Z258"/>
  <c r="AA210"/>
  <c r="Y210"/>
  <c r="X210"/>
  <c r="Z263"/>
  <c r="Y263"/>
  <c r="X263"/>
  <c r="Z119"/>
  <c r="W119"/>
  <c r="X25"/>
  <c r="Y25"/>
  <c r="Y3"/>
  <c r="Z3"/>
  <c r="AA60"/>
  <c r="W60"/>
  <c r="W59"/>
  <c r="Z110"/>
  <c r="Y74"/>
  <c r="AA285"/>
  <c r="Y154"/>
  <c r="X98"/>
  <c r="W136"/>
  <c r="Y78"/>
  <c r="AA101"/>
  <c r="Y68"/>
  <c r="X219"/>
  <c r="W93"/>
  <c r="Z162"/>
  <c r="AA257"/>
  <c r="Y100"/>
  <c r="AA114"/>
  <c r="W139"/>
  <c r="W285"/>
  <c r="Z234"/>
  <c r="Y4"/>
  <c r="AA170"/>
  <c r="X205"/>
  <c r="Z49"/>
  <c r="AA34"/>
  <c r="X87"/>
  <c r="AA87"/>
  <c r="AA44"/>
  <c r="W44"/>
  <c r="AA184"/>
  <c r="X184"/>
  <c r="W200"/>
  <c r="X200"/>
  <c r="W183"/>
  <c r="AA183"/>
  <c r="X183"/>
  <c r="Y56"/>
  <c r="Z56"/>
  <c r="Z231"/>
  <c r="Y231"/>
  <c r="X231"/>
  <c r="X284"/>
  <c r="Z284"/>
  <c r="W284"/>
  <c r="W155"/>
  <c r="AA155"/>
  <c r="X155"/>
  <c r="Y128"/>
  <c r="Z128"/>
  <c r="W264"/>
  <c r="Y285"/>
  <c r="X100"/>
  <c r="W114"/>
  <c r="Y170"/>
  <c r="AA154"/>
  <c r="Y67"/>
  <c r="X12"/>
  <c r="Y43"/>
  <c r="W145"/>
  <c r="X68"/>
  <c r="Y183"/>
  <c r="X56"/>
  <c r="AA231"/>
  <c r="Y66"/>
  <c r="X128"/>
  <c r="W34"/>
  <c r="Z27"/>
  <c r="X233"/>
  <c r="Z146"/>
  <c r="Y44"/>
  <c r="X222"/>
  <c r="X110"/>
  <c r="Y93"/>
  <c r="X93"/>
  <c r="AA52"/>
  <c r="W52"/>
  <c r="X52"/>
  <c r="AA131"/>
  <c r="Y131"/>
  <c r="W95"/>
  <c r="AA95"/>
  <c r="X95"/>
  <c r="AA162"/>
  <c r="X162"/>
  <c r="W75"/>
  <c r="Z75"/>
  <c r="AA75"/>
  <c r="Y245"/>
  <c r="Z245"/>
  <c r="X82"/>
  <c r="Z82"/>
  <c r="W82"/>
  <c r="AA126"/>
  <c r="W126"/>
  <c r="Z126"/>
  <c r="X257"/>
  <c r="Y257"/>
  <c r="AA158"/>
  <c r="W158"/>
  <c r="X117"/>
  <c r="W117"/>
  <c r="Z117"/>
  <c r="W192"/>
  <c r="X192"/>
  <c r="Y192"/>
  <c r="Y225"/>
  <c r="W225"/>
  <c r="X225"/>
  <c r="Y9"/>
  <c r="Z9"/>
  <c r="W7"/>
  <c r="AA7"/>
  <c r="Z7"/>
  <c r="Z116"/>
  <c r="AA116"/>
  <c r="AA272"/>
  <c r="W272"/>
  <c r="W72"/>
  <c r="Z72"/>
  <c r="AA266"/>
  <c r="W266"/>
  <c r="AA33"/>
  <c r="Y33"/>
  <c r="AA39"/>
  <c r="X39"/>
  <c r="X228"/>
  <c r="AA228"/>
  <c r="AA69"/>
  <c r="X69"/>
  <c r="Z120"/>
  <c r="W120"/>
  <c r="X120"/>
  <c r="X32"/>
  <c r="AA32"/>
  <c r="Z32"/>
  <c r="Z77"/>
  <c r="AA77"/>
  <c r="X77"/>
  <c r="Z90"/>
  <c r="AA90"/>
  <c r="X41"/>
  <c r="AA41"/>
  <c r="Z41"/>
  <c r="Y224"/>
  <c r="W224"/>
  <c r="Z224"/>
  <c r="Y111"/>
  <c r="W111"/>
  <c r="X111"/>
  <c r="W137"/>
  <c r="AA137"/>
  <c r="Y137"/>
  <c r="X104"/>
  <c r="W104"/>
  <c r="Z104"/>
  <c r="Z226"/>
  <c r="AA226"/>
  <c r="X226"/>
  <c r="Y264"/>
  <c r="X264"/>
  <c r="X285"/>
  <c r="Z100"/>
  <c r="W100"/>
  <c r="Y234"/>
  <c r="Z4"/>
  <c r="X114"/>
  <c r="Z170"/>
  <c r="Z139"/>
  <c r="W205"/>
  <c r="X154"/>
  <c r="AA67"/>
  <c r="W202"/>
  <c r="Y49"/>
  <c r="W12"/>
  <c r="AA98"/>
  <c r="Y284"/>
  <c r="W56"/>
  <c r="W231"/>
  <c r="AA128"/>
  <c r="Z87"/>
  <c r="Y52"/>
  <c r="X131"/>
  <c r="W162"/>
  <c r="Y75"/>
  <c r="X245"/>
  <c r="Z184"/>
  <c r="X126"/>
  <c r="W27"/>
  <c r="X27"/>
  <c r="Y27"/>
  <c r="AA244"/>
  <c r="W244"/>
  <c r="Y244"/>
  <c r="Z233"/>
  <c r="W233"/>
  <c r="Y233"/>
  <c r="AA146"/>
  <c r="Y146"/>
  <c r="Z172"/>
  <c r="W172"/>
  <c r="Y172"/>
  <c r="Z222"/>
  <c r="W222"/>
  <c r="AA222"/>
  <c r="W110"/>
  <c r="Y110"/>
  <c r="AA119"/>
  <c r="Y119"/>
  <c r="X101"/>
  <c r="W101"/>
  <c r="Z68"/>
  <c r="AA68"/>
  <c r="W108"/>
  <c r="Z108"/>
  <c r="Y108"/>
  <c r="X74"/>
  <c r="AA74"/>
  <c r="AA43"/>
  <c r="Z43"/>
  <c r="W43"/>
  <c r="W78"/>
  <c r="Z78"/>
  <c r="X78"/>
  <c r="X121"/>
  <c r="AA121"/>
  <c r="Z121"/>
  <c r="AA145"/>
  <c r="Z145"/>
  <c r="Y145"/>
  <c r="W253"/>
  <c r="Z253"/>
  <c r="AA253"/>
  <c r="W25"/>
  <c r="AA25"/>
  <c r="AA136"/>
  <c r="Z136"/>
  <c r="W88"/>
  <c r="X88"/>
  <c r="AA88"/>
  <c r="X252"/>
  <c r="AA252"/>
  <c r="X66"/>
  <c r="W66"/>
  <c r="X59"/>
  <c r="AA59"/>
  <c r="W219"/>
  <c r="Z219"/>
  <c r="X34"/>
  <c r="Y34"/>
  <c r="W234"/>
  <c r="W4"/>
  <c r="Z114"/>
  <c r="AA139"/>
  <c r="Y139"/>
  <c r="Y205"/>
  <c r="Y202"/>
  <c r="X49"/>
  <c r="Z200"/>
  <c r="Z98"/>
  <c r="Z25"/>
  <c r="Y252"/>
  <c r="X4"/>
  <c r="X170"/>
  <c r="Z205"/>
  <c r="Z154"/>
  <c r="Z67"/>
  <c r="Z202"/>
  <c r="W49"/>
  <c r="AA12"/>
  <c r="Y200"/>
  <c r="Y98"/>
  <c r="X119"/>
  <c r="Y136"/>
  <c r="Z88"/>
  <c r="W252"/>
  <c r="AA284"/>
  <c r="Y155"/>
  <c r="Y121"/>
  <c r="Y101"/>
  <c r="Y253"/>
  <c r="X108"/>
  <c r="Z59"/>
  <c r="Y219"/>
  <c r="W128"/>
  <c r="Z93"/>
  <c r="Y87"/>
  <c r="X244"/>
  <c r="W131"/>
  <c r="Z95"/>
  <c r="X146"/>
  <c r="X172"/>
  <c r="X44"/>
  <c r="AA245"/>
  <c r="AA82"/>
  <c r="Y184"/>
  <c r="Z257"/>
  <c r="Z74"/>
  <c r="Z240"/>
  <c r="X10"/>
  <c r="X144"/>
  <c r="W153"/>
  <c r="Y246"/>
  <c r="W96"/>
  <c r="Y240"/>
  <c r="W22"/>
  <c r="Y207"/>
  <c r="AA97"/>
  <c r="AA83"/>
  <c r="Z46"/>
  <c r="W150"/>
  <c r="W236"/>
  <c r="W144"/>
  <c r="AA171"/>
  <c r="Z250"/>
  <c r="W212"/>
  <c r="AA270"/>
  <c r="Z22"/>
  <c r="Z265"/>
  <c r="Z103"/>
  <c r="AA107"/>
  <c r="Z102"/>
  <c r="X242"/>
  <c r="W171"/>
  <c r="Z164"/>
  <c r="X53"/>
  <c r="AU6"/>
  <c r="AH35" s="1"/>
  <c r="Q29" s="1"/>
  <c r="X96"/>
  <c r="Y96"/>
  <c r="X240"/>
  <c r="Z212"/>
  <c r="W178"/>
  <c r="Z270"/>
  <c r="W270"/>
  <c r="X22"/>
  <c r="AA207"/>
  <c r="AA10"/>
  <c r="X185"/>
  <c r="AA185"/>
  <c r="Y265"/>
  <c r="Y103"/>
  <c r="W97"/>
  <c r="AU5"/>
  <c r="AH34" s="1"/>
  <c r="Q28" s="1"/>
  <c r="Z83"/>
  <c r="W83"/>
  <c r="AA46"/>
  <c r="X46"/>
  <c r="Z150"/>
  <c r="X150"/>
  <c r="X236"/>
  <c r="Z236"/>
  <c r="W107"/>
  <c r="AA102"/>
  <c r="Z144"/>
  <c r="X153"/>
  <c r="Z167"/>
  <c r="Y242"/>
  <c r="W242"/>
  <c r="X171"/>
  <c r="AA250"/>
  <c r="AA246"/>
  <c r="X248"/>
  <c r="W248"/>
  <c r="Y164"/>
  <c r="Y53"/>
  <c r="Z96"/>
  <c r="W240"/>
  <c r="X212"/>
  <c r="Z178"/>
  <c r="X178"/>
  <c r="X270"/>
  <c r="Y22"/>
  <c r="X207"/>
  <c r="Z10"/>
  <c r="W10"/>
  <c r="Z185"/>
  <c r="X265"/>
  <c r="X103"/>
  <c r="Z97"/>
  <c r="X97"/>
  <c r="X83"/>
  <c r="Y46"/>
  <c r="Y150"/>
  <c r="AA236"/>
  <c r="X107"/>
  <c r="Z107"/>
  <c r="Y102"/>
  <c r="W102"/>
  <c r="AA144"/>
  <c r="Y153"/>
  <c r="AA167"/>
  <c r="W167"/>
  <c r="Z242"/>
  <c r="Z171"/>
  <c r="X250"/>
  <c r="Z246"/>
  <c r="X246"/>
  <c r="Z248"/>
  <c r="X164"/>
  <c r="AA53"/>
  <c r="Y212"/>
  <c r="Z207"/>
  <c r="AA103"/>
  <c r="AU8"/>
  <c r="AH37" s="1"/>
  <c r="Q31" s="1"/>
  <c r="Z153"/>
  <c r="W250"/>
  <c r="Z53"/>
  <c r="AF36" i="27"/>
  <c r="AF10"/>
  <c r="AD10" s="1"/>
  <c r="X8" i="25"/>
  <c r="AA188"/>
  <c r="X63"/>
  <c r="AA79"/>
  <c r="AA26"/>
  <c r="Y209"/>
  <c r="X118"/>
  <c r="AA194"/>
  <c r="X156"/>
  <c r="W65"/>
  <c r="AA45"/>
  <c r="X281"/>
  <c r="Z238"/>
  <c r="Y282"/>
  <c r="AA40"/>
  <c r="X80"/>
  <c r="AA13"/>
  <c r="W174"/>
  <c r="Y134"/>
  <c r="Y24"/>
  <c r="Z187"/>
  <c r="Z63"/>
  <c r="Y194"/>
  <c r="Y26"/>
  <c r="W209"/>
  <c r="W188"/>
  <c r="X238"/>
  <c r="X282"/>
  <c r="Z40"/>
  <c r="Y80"/>
  <c r="X13"/>
  <c r="AA174"/>
  <c r="AA134"/>
  <c r="X24"/>
  <c r="Y187"/>
  <c r="W79"/>
  <c r="W8"/>
  <c r="AA8"/>
  <c r="AA118"/>
  <c r="X194"/>
  <c r="W156"/>
  <c r="W45"/>
  <c r="Y188"/>
  <c r="Y281"/>
  <c r="Y63"/>
  <c r="X79"/>
  <c r="Z8"/>
  <c r="Y118"/>
  <c r="W194"/>
  <c r="X26"/>
  <c r="Y156"/>
  <c r="X65"/>
  <c r="X45"/>
  <c r="Z209"/>
  <c r="X188"/>
  <c r="Z281"/>
  <c r="AA238"/>
  <c r="AA282"/>
  <c r="Y40"/>
  <c r="AA80"/>
  <c r="Z13"/>
  <c r="X174"/>
  <c r="X134"/>
  <c r="W24"/>
  <c r="X187"/>
  <c r="W63"/>
  <c r="Z79"/>
  <c r="Z118"/>
  <c r="W26"/>
  <c r="Z156"/>
  <c r="Z65"/>
  <c r="Y65"/>
  <c r="Z45"/>
  <c r="X209"/>
  <c r="W281"/>
  <c r="Y238"/>
  <c r="Z282"/>
  <c r="X40"/>
  <c r="Z80"/>
  <c r="Y13"/>
  <c r="Z174"/>
  <c r="Z134"/>
  <c r="Z24"/>
  <c r="AA187"/>
  <c r="AF31" i="27"/>
  <c r="AE31" s="1"/>
  <c r="AF20"/>
  <c r="AD20" s="1"/>
  <c r="AC20" s="1"/>
  <c r="AF22"/>
  <c r="AF16"/>
  <c r="P10" s="1"/>
  <c r="H4" i="28" s="1"/>
  <c r="AF17" i="27"/>
  <c r="AE17" s="1"/>
  <c r="AF34"/>
  <c r="AD34" s="1"/>
  <c r="AF25"/>
  <c r="AF13"/>
  <c r="AE13" s="1"/>
  <c r="AF29"/>
  <c r="AD29" s="1"/>
  <c r="AC29" s="1"/>
  <c r="AF14"/>
  <c r="AE14" s="1"/>
  <c r="AF23"/>
  <c r="AF18"/>
  <c r="AE18" s="1"/>
  <c r="AF30"/>
  <c r="AD30" s="1"/>
  <c r="AC30" s="1"/>
  <c r="AF35"/>
  <c r="AD35" s="1"/>
  <c r="AC35" s="1"/>
  <c r="AF26"/>
  <c r="AF11"/>
  <c r="AE11" s="1"/>
  <c r="AF12"/>
  <c r="AD12" s="1"/>
  <c r="AC12" s="1"/>
  <c r="AF28"/>
  <c r="P22" s="1"/>
  <c r="H6" i="28" s="1"/>
  <c r="AF19" i="27"/>
  <c r="AF38"/>
  <c r="AD38" s="1"/>
  <c r="AC38" s="1"/>
  <c r="AF37"/>
  <c r="AE37" s="1"/>
  <c r="AF24"/>
  <c r="AE24" s="1"/>
  <c r="AU9" i="25"/>
  <c r="AH38" s="1"/>
  <c r="Q32" s="1"/>
  <c r="AF32" i="27"/>
  <c r="AE32" s="1"/>
  <c r="AS5" i="25"/>
  <c r="AH22" s="1"/>
  <c r="Q16" s="1"/>
  <c r="AS9"/>
  <c r="AH26" s="1"/>
  <c r="Q20" s="1"/>
  <c r="AS7"/>
  <c r="AH24" s="1"/>
  <c r="Q18" s="1"/>
  <c r="AS8"/>
  <c r="AH25" s="1"/>
  <c r="Q19" s="1"/>
  <c r="T8" i="16"/>
  <c r="K9" s="1"/>
  <c r="Q5" i="13" s="1"/>
  <c r="T10" i="16"/>
  <c r="K11" s="1"/>
  <c r="Q7" i="13" s="1"/>
  <c r="T9" i="16"/>
  <c r="K10" s="1"/>
  <c r="Q6" i="13" s="1"/>
  <c r="T11" i="16"/>
  <c r="K12" s="1"/>
  <c r="Q8" i="13" s="1"/>
  <c r="T7" i="16"/>
  <c r="K8" s="1"/>
  <c r="Q4" i="13" s="1"/>
  <c r="U11" i="16"/>
  <c r="K18" s="1"/>
  <c r="Q14" i="13" s="1"/>
  <c r="U7" i="16"/>
  <c r="K14" s="1"/>
  <c r="Q10" i="13" s="1"/>
  <c r="U9" i="16"/>
  <c r="K16" s="1"/>
  <c r="Q12" i="13" s="1"/>
  <c r="U8" i="16"/>
  <c r="K15" s="1"/>
  <c r="Q11" i="13" s="1"/>
  <c r="U10" i="16"/>
  <c r="K17" s="1"/>
  <c r="Q13" i="13" s="1"/>
  <c r="V11" i="16"/>
  <c r="K24" s="1"/>
  <c r="Q20" i="13" s="1"/>
  <c r="V8" i="16"/>
  <c r="K21" s="1"/>
  <c r="Q17" i="13" s="1"/>
  <c r="V9" i="16"/>
  <c r="K22" s="1"/>
  <c r="Q18" i="13" s="1"/>
  <c r="V10" i="16"/>
  <c r="K23" s="1"/>
  <c r="Q19" i="13" s="1"/>
  <c r="V7" i="16"/>
  <c r="K20" s="1"/>
  <c r="Q16" i="13" s="1"/>
  <c r="AQ7" i="29"/>
  <c r="AG19" s="1"/>
  <c r="Q13" s="1"/>
  <c r="AQ6"/>
  <c r="AG18" s="1"/>
  <c r="Q12" s="1"/>
  <c r="AQ5"/>
  <c r="AG17" s="1"/>
  <c r="Q11" s="1"/>
  <c r="AQ8"/>
  <c r="AG20" s="1"/>
  <c r="Q14" s="1"/>
  <c r="AQ4"/>
  <c r="AG16" s="1"/>
  <c r="Q10" s="1"/>
  <c r="AF17"/>
  <c r="AF20"/>
  <c r="AF19"/>
  <c r="AF18"/>
  <c r="AF16"/>
  <c r="AR8"/>
  <c r="AG26" s="1"/>
  <c r="Q20" s="1"/>
  <c r="AR6"/>
  <c r="AG24" s="1"/>
  <c r="Q18" s="1"/>
  <c r="AR7"/>
  <c r="AG25" s="1"/>
  <c r="Q19" s="1"/>
  <c r="AR4"/>
  <c r="AG22" s="1"/>
  <c r="Q16" s="1"/>
  <c r="AR5"/>
  <c r="AG23" s="1"/>
  <c r="Q17" s="1"/>
  <c r="AF37"/>
  <c r="AF36"/>
  <c r="AF38"/>
  <c r="AF35"/>
  <c r="AF34"/>
  <c r="AF29"/>
  <c r="AF32"/>
  <c r="AF28"/>
  <c r="AF30"/>
  <c r="AF31"/>
  <c r="AS5"/>
  <c r="AG29" s="1"/>
  <c r="Q23" s="1"/>
  <c r="AS6"/>
  <c r="AG30" s="1"/>
  <c r="Q24" s="1"/>
  <c r="AS4"/>
  <c r="AG28" s="1"/>
  <c r="Q22" s="1"/>
  <c r="AS7"/>
  <c r="AG31" s="1"/>
  <c r="Q25" s="1"/>
  <c r="AS8"/>
  <c r="AG32" s="1"/>
  <c r="Q26" s="1"/>
  <c r="AF13"/>
  <c r="AF11"/>
  <c r="AF10"/>
  <c r="AF12"/>
  <c r="AF14"/>
  <c r="AP6"/>
  <c r="AG12" s="1"/>
  <c r="Q6" s="1"/>
  <c r="AP4"/>
  <c r="AG10" s="1"/>
  <c r="Q4" s="1"/>
  <c r="AP5"/>
  <c r="AG11" s="1"/>
  <c r="Q5" s="1"/>
  <c r="AP7"/>
  <c r="AG13" s="1"/>
  <c r="Q7" s="1"/>
  <c r="AP8"/>
  <c r="AG14" s="1"/>
  <c r="Q8" s="1"/>
  <c r="AF25"/>
  <c r="AF26"/>
  <c r="AF22"/>
  <c r="AF24"/>
  <c r="AF23"/>
  <c r="AP4" i="27"/>
  <c r="AG10" s="1"/>
  <c r="Q4" s="1"/>
  <c r="AP8"/>
  <c r="AG14" s="1"/>
  <c r="Q8" s="1"/>
  <c r="AP5"/>
  <c r="AG11" s="1"/>
  <c r="Q5" s="1"/>
  <c r="AP6"/>
  <c r="AG12" s="1"/>
  <c r="Q6" s="1"/>
  <c r="AP7"/>
  <c r="AG13" s="1"/>
  <c r="Q7" s="1"/>
  <c r="AR5"/>
  <c r="AG23" s="1"/>
  <c r="Q17" s="1"/>
  <c r="AR4"/>
  <c r="AG22" s="1"/>
  <c r="Q16" s="1"/>
  <c r="AR7"/>
  <c r="AG25" s="1"/>
  <c r="Q19" s="1"/>
  <c r="AR6"/>
  <c r="AG24" s="1"/>
  <c r="Q18" s="1"/>
  <c r="AR8"/>
  <c r="AG26" s="1"/>
  <c r="Q20" s="1"/>
  <c r="AQ5"/>
  <c r="AG17" s="1"/>
  <c r="Q11" s="1"/>
  <c r="AQ6"/>
  <c r="AG18" s="1"/>
  <c r="Q12" s="1"/>
  <c r="AQ8"/>
  <c r="AG20" s="1"/>
  <c r="Q14" s="1"/>
  <c r="AQ7"/>
  <c r="AG19" s="1"/>
  <c r="Q13" s="1"/>
  <c r="AQ4"/>
  <c r="AG16" s="1"/>
  <c r="Q10" s="1"/>
  <c r="AS5"/>
  <c r="AG29" s="1"/>
  <c r="Q23" s="1"/>
  <c r="AS8"/>
  <c r="AG32" s="1"/>
  <c r="Q26" s="1"/>
  <c r="AS6"/>
  <c r="AG30" s="1"/>
  <c r="Q24" s="1"/>
  <c r="AS4"/>
  <c r="AG28" s="1"/>
  <c r="Q22" s="1"/>
  <c r="AS7"/>
  <c r="AG31" s="1"/>
  <c r="Q25" s="1"/>
  <c r="AR6" i="25"/>
  <c r="AH17" s="1"/>
  <c r="Q11" s="1"/>
  <c r="AR8"/>
  <c r="AH19" s="1"/>
  <c r="Q13" s="1"/>
  <c r="AR5"/>
  <c r="AH16" s="1"/>
  <c r="Q10" s="1"/>
  <c r="AR7"/>
  <c r="AH18" s="1"/>
  <c r="Q12" s="1"/>
  <c r="AR9"/>
  <c r="AH20" s="1"/>
  <c r="Q14" s="1"/>
  <c r="AQ9"/>
  <c r="AH14" s="1"/>
  <c r="Q8" s="1"/>
  <c r="AQ5"/>
  <c r="AH10" s="1"/>
  <c r="Q4" s="1"/>
  <c r="AQ8"/>
  <c r="AH13" s="1"/>
  <c r="Q7" s="1"/>
  <c r="AQ6"/>
  <c r="AH11" s="1"/>
  <c r="Q5" s="1"/>
  <c r="AQ7"/>
  <c r="AH12" s="1"/>
  <c r="Q6" s="1"/>
  <c r="AT8"/>
  <c r="AH31" s="1"/>
  <c r="Q25" s="1"/>
  <c r="AT6"/>
  <c r="AH29" s="1"/>
  <c r="Q23" s="1"/>
  <c r="AT7"/>
  <c r="AH30" s="1"/>
  <c r="Q24" s="1"/>
  <c r="AT5"/>
  <c r="AH28" s="1"/>
  <c r="Q22" s="1"/>
  <c r="AT9"/>
  <c r="AH32" s="1"/>
  <c r="Q26" s="1"/>
  <c r="AR4" i="19"/>
  <c r="AH16" s="1"/>
  <c r="Q10" s="1"/>
  <c r="AR8"/>
  <c r="AH20" s="1"/>
  <c r="Q14" s="1"/>
  <c r="AR6"/>
  <c r="AH18" s="1"/>
  <c r="Q12" s="1"/>
  <c r="AR5"/>
  <c r="AH17" s="1"/>
  <c r="Q11" s="1"/>
  <c r="AR7"/>
  <c r="AH19" s="1"/>
  <c r="Q13" s="1"/>
  <c r="AA259"/>
  <c r="Z259"/>
  <c r="X259"/>
  <c r="Y259"/>
  <c r="W259"/>
  <c r="X206"/>
  <c r="Y206"/>
  <c r="W206"/>
  <c r="Z206"/>
  <c r="AA206"/>
  <c r="Y140"/>
  <c r="Z140"/>
  <c r="W140"/>
  <c r="X140"/>
  <c r="AA140"/>
  <c r="Z5"/>
  <c r="Y5"/>
  <c r="W5"/>
  <c r="AA5"/>
  <c r="X5"/>
  <c r="AA217"/>
  <c r="X217"/>
  <c r="Z217"/>
  <c r="Y217"/>
  <c r="W217"/>
  <c r="X157"/>
  <c r="W157"/>
  <c r="Z157"/>
  <c r="AA157"/>
  <c r="Y157"/>
  <c r="Z53"/>
  <c r="X53"/>
  <c r="W53"/>
  <c r="AA53"/>
  <c r="Y53"/>
  <c r="X242"/>
  <c r="Y242"/>
  <c r="W242"/>
  <c r="Z242"/>
  <c r="AA242"/>
  <c r="Y73"/>
  <c r="AA73"/>
  <c r="Z73"/>
  <c r="W73"/>
  <c r="X73"/>
  <c r="AA251"/>
  <c r="X251"/>
  <c r="Z251"/>
  <c r="Y251"/>
  <c r="W251"/>
  <c r="X166"/>
  <c r="W166"/>
  <c r="Z166"/>
  <c r="AA166"/>
  <c r="Y166"/>
  <c r="AA39"/>
  <c r="Y39"/>
  <c r="Z39"/>
  <c r="X39"/>
  <c r="W39"/>
  <c r="AA273"/>
  <c r="X273"/>
  <c r="Y273"/>
  <c r="W273"/>
  <c r="Z273"/>
  <c r="AA257"/>
  <c r="Z257"/>
  <c r="Y257"/>
  <c r="W257"/>
  <c r="X257"/>
  <c r="AA243"/>
  <c r="Y243"/>
  <c r="W243"/>
  <c r="Z243"/>
  <c r="X243"/>
  <c r="X218"/>
  <c r="Y218"/>
  <c r="W218"/>
  <c r="AA218"/>
  <c r="Z218"/>
  <c r="AA197"/>
  <c r="Z197"/>
  <c r="X197"/>
  <c r="Y197"/>
  <c r="W197"/>
  <c r="AA179"/>
  <c r="Z179"/>
  <c r="X179"/>
  <c r="Y179"/>
  <c r="W179"/>
  <c r="Y154"/>
  <c r="X154"/>
  <c r="W154"/>
  <c r="AA154"/>
  <c r="Z154"/>
  <c r="Y129"/>
  <c r="W129"/>
  <c r="Z129"/>
  <c r="X129"/>
  <c r="AA129"/>
  <c r="X102"/>
  <c r="W102"/>
  <c r="Z102"/>
  <c r="Y102"/>
  <c r="AA102"/>
  <c r="AA56"/>
  <c r="Y56"/>
  <c r="X56"/>
  <c r="W56"/>
  <c r="Z56"/>
  <c r="AA28"/>
  <c r="W28"/>
  <c r="X28"/>
  <c r="Z28"/>
  <c r="Y28"/>
  <c r="Y285"/>
  <c r="W285"/>
  <c r="AA285"/>
  <c r="Z285"/>
  <c r="X285"/>
  <c r="Z269"/>
  <c r="X269"/>
  <c r="Y269"/>
  <c r="W269"/>
  <c r="AA269"/>
  <c r="Y253"/>
  <c r="W253"/>
  <c r="AA253"/>
  <c r="Z253"/>
  <c r="X253"/>
  <c r="Y234"/>
  <c r="W234"/>
  <c r="X234"/>
  <c r="AA234"/>
  <c r="Z234"/>
  <c r="AA213"/>
  <c r="Y213"/>
  <c r="X213"/>
  <c r="W213"/>
  <c r="Z213"/>
  <c r="AA195"/>
  <c r="Z195"/>
  <c r="X195"/>
  <c r="Y195"/>
  <c r="W195"/>
  <c r="Y170"/>
  <c r="W170"/>
  <c r="X170"/>
  <c r="Z170"/>
  <c r="AA170"/>
  <c r="AA152"/>
  <c r="Z152"/>
  <c r="Y152"/>
  <c r="X152"/>
  <c r="W152"/>
  <c r="AA120"/>
  <c r="Z120"/>
  <c r="Y120"/>
  <c r="W120"/>
  <c r="X120"/>
  <c r="Z92"/>
  <c r="Y92"/>
  <c r="AA92"/>
  <c r="X92"/>
  <c r="W92"/>
  <c r="Y65"/>
  <c r="X65"/>
  <c r="W65"/>
  <c r="Z65"/>
  <c r="AA65"/>
  <c r="X38"/>
  <c r="W38"/>
  <c r="Z38"/>
  <c r="AA38"/>
  <c r="Y38"/>
  <c r="AA279"/>
  <c r="Z279"/>
  <c r="X279"/>
  <c r="Y279"/>
  <c r="W279"/>
  <c r="AA263"/>
  <c r="X263"/>
  <c r="Y263"/>
  <c r="W263"/>
  <c r="Z263"/>
  <c r="AA247"/>
  <c r="Z247"/>
  <c r="X247"/>
  <c r="Y247"/>
  <c r="W247"/>
  <c r="X226"/>
  <c r="Y226"/>
  <c r="W226"/>
  <c r="AA226"/>
  <c r="Z226"/>
  <c r="AA205"/>
  <c r="X205"/>
  <c r="Z205"/>
  <c r="Y205"/>
  <c r="W205"/>
  <c r="AA187"/>
  <c r="X187"/>
  <c r="Z187"/>
  <c r="Y187"/>
  <c r="W187"/>
  <c r="AA155"/>
  <c r="X155"/>
  <c r="W155"/>
  <c r="Z155"/>
  <c r="Y155"/>
  <c r="W130"/>
  <c r="Z130"/>
  <c r="Y130"/>
  <c r="X130"/>
  <c r="AA130"/>
  <c r="AA96"/>
  <c r="Y96"/>
  <c r="W96"/>
  <c r="X96"/>
  <c r="Z96"/>
  <c r="AA63"/>
  <c r="Z63"/>
  <c r="Y63"/>
  <c r="X63"/>
  <c r="W63"/>
  <c r="X29"/>
  <c r="W29"/>
  <c r="Z29"/>
  <c r="AA29"/>
  <c r="Y29"/>
  <c r="Y244"/>
  <c r="Z244"/>
  <c r="AA244"/>
  <c r="W244"/>
  <c r="X244"/>
  <c r="Z228"/>
  <c r="Y228"/>
  <c r="AA228"/>
  <c r="W228"/>
  <c r="X228"/>
  <c r="Z212"/>
  <c r="AA212"/>
  <c r="W212"/>
  <c r="X212"/>
  <c r="Y212"/>
  <c r="X196"/>
  <c r="W196"/>
  <c r="Y196"/>
  <c r="AA196"/>
  <c r="Z196"/>
  <c r="X180"/>
  <c r="Y180"/>
  <c r="W180"/>
  <c r="Z180"/>
  <c r="AA180"/>
  <c r="Z165"/>
  <c r="W165"/>
  <c r="Y165"/>
  <c r="AA165"/>
  <c r="X165"/>
  <c r="Z149"/>
  <c r="X149"/>
  <c r="W149"/>
  <c r="AA149"/>
  <c r="Y149"/>
  <c r="AA135"/>
  <c r="Y135"/>
  <c r="X135"/>
  <c r="Z135"/>
  <c r="W135"/>
  <c r="W119"/>
  <c r="Y119"/>
  <c r="X119"/>
  <c r="Z119"/>
  <c r="AA119"/>
  <c r="W101"/>
  <c r="Y101"/>
  <c r="AA101"/>
  <c r="Z101"/>
  <c r="X101"/>
  <c r="Z85"/>
  <c r="W85"/>
  <c r="X85"/>
  <c r="AA85"/>
  <c r="Y85"/>
  <c r="AA71"/>
  <c r="Y71"/>
  <c r="W71"/>
  <c r="Z71"/>
  <c r="X71"/>
  <c r="Z55"/>
  <c r="Y55"/>
  <c r="AA55"/>
  <c r="X55"/>
  <c r="W55"/>
  <c r="Z37"/>
  <c r="W37"/>
  <c r="X37"/>
  <c r="Y37"/>
  <c r="AA37"/>
  <c r="Z21"/>
  <c r="W21"/>
  <c r="X21"/>
  <c r="AA21"/>
  <c r="Y21"/>
  <c r="AA7"/>
  <c r="Z7"/>
  <c r="Y7"/>
  <c r="X7"/>
  <c r="W7"/>
  <c r="W141"/>
  <c r="X141"/>
  <c r="Z141"/>
  <c r="AA141"/>
  <c r="Y141"/>
  <c r="X124"/>
  <c r="Y124"/>
  <c r="AA124"/>
  <c r="Z124"/>
  <c r="W124"/>
  <c r="AA104"/>
  <c r="X104"/>
  <c r="Y104"/>
  <c r="W104"/>
  <c r="Z104"/>
  <c r="AA91"/>
  <c r="W91"/>
  <c r="Z91"/>
  <c r="Y91"/>
  <c r="X91"/>
  <c r="Z77"/>
  <c r="W77"/>
  <c r="X77"/>
  <c r="AA77"/>
  <c r="Y77"/>
  <c r="X60"/>
  <c r="W60"/>
  <c r="Y60"/>
  <c r="Z60"/>
  <c r="AA60"/>
  <c r="AA40"/>
  <c r="Y40"/>
  <c r="Z40"/>
  <c r="X40"/>
  <c r="W40"/>
  <c r="AA27"/>
  <c r="X27"/>
  <c r="Z27"/>
  <c r="Y27"/>
  <c r="W27"/>
  <c r="X13"/>
  <c r="Z13"/>
  <c r="W13"/>
  <c r="AA13"/>
  <c r="Y13"/>
  <c r="AQ4"/>
  <c r="AH10" s="1"/>
  <c r="Q4" s="1"/>
  <c r="AQ5"/>
  <c r="AH11" s="1"/>
  <c r="Q5" s="1"/>
  <c r="AQ8"/>
  <c r="AH14" s="1"/>
  <c r="Q8" s="1"/>
  <c r="AQ7"/>
  <c r="AH13" s="1"/>
  <c r="Q7" s="1"/>
  <c r="AQ6"/>
  <c r="AH12" s="1"/>
  <c r="Q6" s="1"/>
  <c r="AT7"/>
  <c r="AH31" s="1"/>
  <c r="Q25" s="1"/>
  <c r="AT6"/>
  <c r="AH30" s="1"/>
  <c r="Q24" s="1"/>
  <c r="AT5"/>
  <c r="AH29" s="1"/>
  <c r="Q23" s="1"/>
  <c r="AT8"/>
  <c r="AH32" s="1"/>
  <c r="Q26" s="1"/>
  <c r="AT4"/>
  <c r="AH28" s="1"/>
  <c r="Q22" s="1"/>
  <c r="AA248"/>
  <c r="Y248"/>
  <c r="W248"/>
  <c r="Z248"/>
  <c r="X248"/>
  <c r="Z192"/>
  <c r="Y192"/>
  <c r="W192"/>
  <c r="X192"/>
  <c r="AA192"/>
  <c r="Y114"/>
  <c r="X114"/>
  <c r="W114"/>
  <c r="AA114"/>
  <c r="Z114"/>
  <c r="X286"/>
  <c r="Y286"/>
  <c r="W286"/>
  <c r="Z286"/>
  <c r="AA286"/>
  <c r="AA203"/>
  <c r="Z203"/>
  <c r="Y203"/>
  <c r="W203"/>
  <c r="X203"/>
  <c r="Z133"/>
  <c r="AA133"/>
  <c r="W133"/>
  <c r="X133"/>
  <c r="Y133"/>
  <c r="Y26"/>
  <c r="W26"/>
  <c r="X26"/>
  <c r="AA26"/>
  <c r="Z26"/>
  <c r="AA185"/>
  <c r="Z185"/>
  <c r="Y185"/>
  <c r="W185"/>
  <c r="X185"/>
  <c r="W46"/>
  <c r="Y46"/>
  <c r="X46"/>
  <c r="AA46"/>
  <c r="Z46"/>
  <c r="X238"/>
  <c r="Y238"/>
  <c r="W238"/>
  <c r="Z238"/>
  <c r="AA238"/>
  <c r="Y121"/>
  <c r="AA121"/>
  <c r="X121"/>
  <c r="W121"/>
  <c r="Z121"/>
  <c r="Y12"/>
  <c r="Z12"/>
  <c r="W12"/>
  <c r="AA12"/>
  <c r="X12"/>
  <c r="X270"/>
  <c r="Y270"/>
  <c r="W270"/>
  <c r="Z270"/>
  <c r="AA270"/>
  <c r="X254"/>
  <c r="Y254"/>
  <c r="W254"/>
  <c r="Z254"/>
  <c r="AA254"/>
  <c r="X232"/>
  <c r="Y232"/>
  <c r="W232"/>
  <c r="Z232"/>
  <c r="AA232"/>
  <c r="Y214"/>
  <c r="X214"/>
  <c r="W214"/>
  <c r="AA214"/>
  <c r="Z214"/>
  <c r="AA193"/>
  <c r="Y193"/>
  <c r="X193"/>
  <c r="W193"/>
  <c r="Z193"/>
  <c r="AA167"/>
  <c r="Y167"/>
  <c r="Z167"/>
  <c r="X167"/>
  <c r="W167"/>
  <c r="X150"/>
  <c r="W150"/>
  <c r="Y150"/>
  <c r="AA150"/>
  <c r="Z150"/>
  <c r="AA123"/>
  <c r="Z123"/>
  <c r="Y123"/>
  <c r="X123"/>
  <c r="W123"/>
  <c r="AA83"/>
  <c r="Z83"/>
  <c r="X83"/>
  <c r="Y83"/>
  <c r="W83"/>
  <c r="Z49"/>
  <c r="W49"/>
  <c r="X49"/>
  <c r="Y49"/>
  <c r="AA49"/>
  <c r="X22"/>
  <c r="W22"/>
  <c r="Y22"/>
  <c r="AA22"/>
  <c r="Z22"/>
  <c r="X282"/>
  <c r="Y282"/>
  <c r="W282"/>
  <c r="AA282"/>
  <c r="Z282"/>
  <c r="Y266"/>
  <c r="W266"/>
  <c r="X266"/>
  <c r="AA266"/>
  <c r="Z266"/>
  <c r="X250"/>
  <c r="Y250"/>
  <c r="W250"/>
  <c r="AA250"/>
  <c r="Z250"/>
  <c r="Y230"/>
  <c r="W230"/>
  <c r="X230"/>
  <c r="Z230"/>
  <c r="AA230"/>
  <c r="AA209"/>
  <c r="Z209"/>
  <c r="Y209"/>
  <c r="W209"/>
  <c r="X209"/>
  <c r="X184"/>
  <c r="Y184"/>
  <c r="W184"/>
  <c r="AA184"/>
  <c r="Z184"/>
  <c r="Z164"/>
  <c r="W164"/>
  <c r="Y164"/>
  <c r="X164"/>
  <c r="AA164"/>
  <c r="AA147"/>
  <c r="Y147"/>
  <c r="W147"/>
  <c r="X147"/>
  <c r="Z147"/>
  <c r="W113"/>
  <c r="AA113"/>
  <c r="X113"/>
  <c r="Z113"/>
  <c r="Y113"/>
  <c r="W86"/>
  <c r="X86"/>
  <c r="Y86"/>
  <c r="AA86"/>
  <c r="Z86"/>
  <c r="Z59"/>
  <c r="X59"/>
  <c r="W59"/>
  <c r="Y59"/>
  <c r="AA59"/>
  <c r="AA19"/>
  <c r="Y19"/>
  <c r="X19"/>
  <c r="Z19"/>
  <c r="W19"/>
  <c r="X276"/>
  <c r="Y276"/>
  <c r="Z276"/>
  <c r="W276"/>
  <c r="AA276"/>
  <c r="AA260"/>
  <c r="W260"/>
  <c r="X260"/>
  <c r="Z260"/>
  <c r="Y260"/>
  <c r="AA240"/>
  <c r="Z240"/>
  <c r="X240"/>
  <c r="Y240"/>
  <c r="W240"/>
  <c r="X222"/>
  <c r="Y222"/>
  <c r="W222"/>
  <c r="Z222"/>
  <c r="AA222"/>
  <c r="AA201"/>
  <c r="X201"/>
  <c r="Z201"/>
  <c r="Y201"/>
  <c r="W201"/>
  <c r="X176"/>
  <c r="Y176"/>
  <c r="W176"/>
  <c r="Z176"/>
  <c r="AA176"/>
  <c r="Y151"/>
  <c r="Z151"/>
  <c r="AA151"/>
  <c r="X151"/>
  <c r="W151"/>
  <c r="Z117"/>
  <c r="X117"/>
  <c r="W117"/>
  <c r="AA117"/>
  <c r="Y117"/>
  <c r="W90"/>
  <c r="Y90"/>
  <c r="X90"/>
  <c r="Z90"/>
  <c r="AA90"/>
  <c r="Y57"/>
  <c r="AA57"/>
  <c r="Z57"/>
  <c r="X57"/>
  <c r="W57"/>
  <c r="Z23"/>
  <c r="Y23"/>
  <c r="X23"/>
  <c r="W23"/>
  <c r="AA23"/>
  <c r="AA239"/>
  <c r="Y239"/>
  <c r="W239"/>
  <c r="Z239"/>
  <c r="X239"/>
  <c r="AA223"/>
  <c r="Z223"/>
  <c r="X223"/>
  <c r="Y223"/>
  <c r="W223"/>
  <c r="AA207"/>
  <c r="Y207"/>
  <c r="W207"/>
  <c r="Z207"/>
  <c r="X207"/>
  <c r="AA191"/>
  <c r="Z191"/>
  <c r="Y191"/>
  <c r="W191"/>
  <c r="X191"/>
  <c r="AA175"/>
  <c r="Z175"/>
  <c r="Y175"/>
  <c r="X175"/>
  <c r="W175"/>
  <c r="X162"/>
  <c r="W162"/>
  <c r="AA162"/>
  <c r="Z162"/>
  <c r="Y162"/>
  <c r="Y146"/>
  <c r="W146"/>
  <c r="X146"/>
  <c r="AA146"/>
  <c r="Z146"/>
  <c r="AA128"/>
  <c r="Z128"/>
  <c r="Y128"/>
  <c r="X128"/>
  <c r="W128"/>
  <c r="AA112"/>
  <c r="Z112"/>
  <c r="W112"/>
  <c r="X112"/>
  <c r="Y112"/>
  <c r="X98"/>
  <c r="W98"/>
  <c r="Z98"/>
  <c r="Y98"/>
  <c r="AA98"/>
  <c r="Y82"/>
  <c r="W82"/>
  <c r="X82"/>
  <c r="AA82"/>
  <c r="Z82"/>
  <c r="AA64"/>
  <c r="X64"/>
  <c r="W64"/>
  <c r="Z64"/>
  <c r="Y64"/>
  <c r="AA48"/>
  <c r="Z48"/>
  <c r="X48"/>
  <c r="W48"/>
  <c r="Y48"/>
  <c r="W34"/>
  <c r="X34"/>
  <c r="AA34"/>
  <c r="Z34"/>
  <c r="Y34"/>
  <c r="Y18"/>
  <c r="X18"/>
  <c r="W18"/>
  <c r="AA18"/>
  <c r="Z18"/>
  <c r="AA3"/>
  <c r="Z3"/>
  <c r="Y3"/>
  <c r="W3"/>
  <c r="X3"/>
  <c r="W138"/>
  <c r="Y138"/>
  <c r="X138"/>
  <c r="AA138"/>
  <c r="Z138"/>
  <c r="X118"/>
  <c r="Y118"/>
  <c r="W118"/>
  <c r="AA118"/>
  <c r="Z118"/>
  <c r="Z100"/>
  <c r="W100"/>
  <c r="Y100"/>
  <c r="X100"/>
  <c r="AA100"/>
  <c r="AA88"/>
  <c r="Z88"/>
  <c r="Y88"/>
  <c r="W88"/>
  <c r="X88"/>
  <c r="X74"/>
  <c r="Y74"/>
  <c r="W74"/>
  <c r="Z74"/>
  <c r="AA74"/>
  <c r="X54"/>
  <c r="W54"/>
  <c r="Y54"/>
  <c r="Z54"/>
  <c r="AA54"/>
  <c r="Z36"/>
  <c r="W36"/>
  <c r="Y36"/>
  <c r="X36"/>
  <c r="AA36"/>
  <c r="AA24"/>
  <c r="Z24"/>
  <c r="Y24"/>
  <c r="X24"/>
  <c r="W24"/>
  <c r="Y10"/>
  <c r="X10"/>
  <c r="W10"/>
  <c r="AA10"/>
  <c r="Z10"/>
  <c r="AA235"/>
  <c r="Z235"/>
  <c r="X235"/>
  <c r="Y235"/>
  <c r="W235"/>
  <c r="Z178"/>
  <c r="X178"/>
  <c r="Y178"/>
  <c r="W178"/>
  <c r="AA178"/>
  <c r="Z87"/>
  <c r="W87"/>
  <c r="Y87"/>
  <c r="X87"/>
  <c r="AA87"/>
  <c r="AA267"/>
  <c r="X267"/>
  <c r="Y267"/>
  <c r="W267"/>
  <c r="Z267"/>
  <c r="AA189"/>
  <c r="Z189"/>
  <c r="Y189"/>
  <c r="W189"/>
  <c r="X189"/>
  <c r="AA107"/>
  <c r="Z107"/>
  <c r="W107"/>
  <c r="X107"/>
  <c r="Y107"/>
  <c r="AA275"/>
  <c r="Z275"/>
  <c r="Y275"/>
  <c r="W275"/>
  <c r="X275"/>
  <c r="AA171"/>
  <c r="X171"/>
  <c r="Z171"/>
  <c r="Y171"/>
  <c r="W171"/>
  <c r="AA283"/>
  <c r="Z283"/>
  <c r="X283"/>
  <c r="Y283"/>
  <c r="W283"/>
  <c r="AA224"/>
  <c r="Z224"/>
  <c r="X224"/>
  <c r="Y224"/>
  <c r="W224"/>
  <c r="W93"/>
  <c r="X93"/>
  <c r="AA93"/>
  <c r="Z93"/>
  <c r="Y93"/>
  <c r="AA281"/>
  <c r="Z281"/>
  <c r="X281"/>
  <c r="Y281"/>
  <c r="W281"/>
  <c r="AA265"/>
  <c r="Z265"/>
  <c r="X265"/>
  <c r="Y265"/>
  <c r="W265"/>
  <c r="AA249"/>
  <c r="X249"/>
  <c r="Y249"/>
  <c r="W249"/>
  <c r="Z249"/>
  <c r="AA229"/>
  <c r="Z229"/>
  <c r="X229"/>
  <c r="Y229"/>
  <c r="W229"/>
  <c r="AA211"/>
  <c r="Y211"/>
  <c r="X211"/>
  <c r="W211"/>
  <c r="Z211"/>
  <c r="Y186"/>
  <c r="W186"/>
  <c r="X186"/>
  <c r="AA186"/>
  <c r="Z186"/>
  <c r="AA163"/>
  <c r="Z163"/>
  <c r="Y163"/>
  <c r="X163"/>
  <c r="W163"/>
  <c r="AA143"/>
  <c r="Z143"/>
  <c r="Y143"/>
  <c r="W143"/>
  <c r="X143"/>
  <c r="W116"/>
  <c r="Z116"/>
  <c r="Y116"/>
  <c r="AA116"/>
  <c r="X116"/>
  <c r="Z68"/>
  <c r="Y68"/>
  <c r="W68"/>
  <c r="AA68"/>
  <c r="X68"/>
  <c r="W42"/>
  <c r="Y42"/>
  <c r="X42"/>
  <c r="Z42"/>
  <c r="AA42"/>
  <c r="AA15"/>
  <c r="Z15"/>
  <c r="W15"/>
  <c r="Y15"/>
  <c r="X15"/>
  <c r="X277"/>
  <c r="Z277"/>
  <c r="Y277"/>
  <c r="W277"/>
  <c r="AA277"/>
  <c r="AA261"/>
  <c r="Z261"/>
  <c r="X261"/>
  <c r="Y261"/>
  <c r="W261"/>
  <c r="X245"/>
  <c r="Y245"/>
  <c r="W245"/>
  <c r="AA245"/>
  <c r="Z245"/>
  <c r="AA227"/>
  <c r="X227"/>
  <c r="Y227"/>
  <c r="W227"/>
  <c r="Z227"/>
  <c r="Y202"/>
  <c r="W202"/>
  <c r="X202"/>
  <c r="Z202"/>
  <c r="AA202"/>
  <c r="AA181"/>
  <c r="Y181"/>
  <c r="W181"/>
  <c r="Z181"/>
  <c r="X181"/>
  <c r="AA160"/>
  <c r="Z160"/>
  <c r="X160"/>
  <c r="W160"/>
  <c r="Y160"/>
  <c r="Z132"/>
  <c r="W132"/>
  <c r="Y132"/>
  <c r="AA132"/>
  <c r="X132"/>
  <c r="X106"/>
  <c r="Y106"/>
  <c r="W106"/>
  <c r="AA106"/>
  <c r="Z106"/>
  <c r="AA79"/>
  <c r="X79"/>
  <c r="Z79"/>
  <c r="Y79"/>
  <c r="W79"/>
  <c r="Z52"/>
  <c r="Y52"/>
  <c r="W52"/>
  <c r="AA52"/>
  <c r="X52"/>
  <c r="Y4"/>
  <c r="Z4"/>
  <c r="W4"/>
  <c r="AA4"/>
  <c r="X4"/>
  <c r="AA271"/>
  <c r="Y271"/>
  <c r="W271"/>
  <c r="Z271"/>
  <c r="X271"/>
  <c r="AA255"/>
  <c r="X255"/>
  <c r="Z255"/>
  <c r="Y255"/>
  <c r="W255"/>
  <c r="AA237"/>
  <c r="X237"/>
  <c r="Z237"/>
  <c r="Y237"/>
  <c r="W237"/>
  <c r="AA219"/>
  <c r="Z219"/>
  <c r="X219"/>
  <c r="Y219"/>
  <c r="W219"/>
  <c r="Y194"/>
  <c r="W194"/>
  <c r="X194"/>
  <c r="Z194"/>
  <c r="AA194"/>
  <c r="AA173"/>
  <c r="Z173"/>
  <c r="Y173"/>
  <c r="X173"/>
  <c r="W173"/>
  <c r="AA144"/>
  <c r="Z144"/>
  <c r="X144"/>
  <c r="Y144"/>
  <c r="W144"/>
  <c r="X110"/>
  <c r="Y110"/>
  <c r="W110"/>
  <c r="AA110"/>
  <c r="Z110"/>
  <c r="Z76"/>
  <c r="Y76"/>
  <c r="W76"/>
  <c r="X76"/>
  <c r="AA76"/>
  <c r="Y50"/>
  <c r="W50"/>
  <c r="X50"/>
  <c r="AA50"/>
  <c r="Z50"/>
  <c r="AA16"/>
  <c r="Z16"/>
  <c r="X16"/>
  <c r="W16"/>
  <c r="Y16"/>
  <c r="Z236"/>
  <c r="Y236"/>
  <c r="W236"/>
  <c r="AA236"/>
  <c r="X236"/>
  <c r="X220"/>
  <c r="Y220"/>
  <c r="AA220"/>
  <c r="W220"/>
  <c r="Z220"/>
  <c r="AA204"/>
  <c r="Z204"/>
  <c r="Y204"/>
  <c r="X204"/>
  <c r="W204"/>
  <c r="Z188"/>
  <c r="W188"/>
  <c r="AA188"/>
  <c r="X188"/>
  <c r="Y188"/>
  <c r="X172"/>
  <c r="Z172"/>
  <c r="Y172"/>
  <c r="W172"/>
  <c r="AA172"/>
  <c r="AA159"/>
  <c r="Z159"/>
  <c r="Y159"/>
  <c r="X159"/>
  <c r="W159"/>
  <c r="Y142"/>
  <c r="W142"/>
  <c r="X142"/>
  <c r="Z142"/>
  <c r="AA142"/>
  <c r="W125"/>
  <c r="X125"/>
  <c r="Y125"/>
  <c r="AA125"/>
  <c r="Z125"/>
  <c r="Y108"/>
  <c r="W108"/>
  <c r="Z108"/>
  <c r="AA108"/>
  <c r="X108"/>
  <c r="Z95"/>
  <c r="AA95"/>
  <c r="Y95"/>
  <c r="W95"/>
  <c r="X95"/>
  <c r="X78"/>
  <c r="Y78"/>
  <c r="W78"/>
  <c r="Z78"/>
  <c r="AA78"/>
  <c r="X61"/>
  <c r="W61"/>
  <c r="AA61"/>
  <c r="Y61"/>
  <c r="Z61"/>
  <c r="Z44"/>
  <c r="Y44"/>
  <c r="W44"/>
  <c r="AA44"/>
  <c r="X44"/>
  <c r="Z31"/>
  <c r="AA31"/>
  <c r="Y31"/>
  <c r="W31"/>
  <c r="X31"/>
  <c r="Y14"/>
  <c r="X14"/>
  <c r="W14"/>
  <c r="AA14"/>
  <c r="Z14"/>
  <c r="Z148"/>
  <c r="Y148"/>
  <c r="W148"/>
  <c r="X148"/>
  <c r="AA148"/>
  <c r="AA134"/>
  <c r="Y134"/>
  <c r="X134"/>
  <c r="Z134"/>
  <c r="W134"/>
  <c r="AA115"/>
  <c r="X115"/>
  <c r="W115"/>
  <c r="Z115"/>
  <c r="Y115"/>
  <c r="Y97"/>
  <c r="Z97"/>
  <c r="W97"/>
  <c r="X97"/>
  <c r="AA97"/>
  <c r="Y84"/>
  <c r="Z84"/>
  <c r="W84"/>
  <c r="X84"/>
  <c r="AA84"/>
  <c r="W70"/>
  <c r="X70"/>
  <c r="AA70"/>
  <c r="Y70"/>
  <c r="Z70"/>
  <c r="AA51"/>
  <c r="Z51"/>
  <c r="Y51"/>
  <c r="W51"/>
  <c r="X51"/>
  <c r="Y33"/>
  <c r="X33"/>
  <c r="Z33"/>
  <c r="W33"/>
  <c r="AA33"/>
  <c r="Z20"/>
  <c r="W20"/>
  <c r="Y20"/>
  <c r="X20"/>
  <c r="AA20"/>
  <c r="AA6"/>
  <c r="X6"/>
  <c r="W6"/>
  <c r="Y6"/>
  <c r="Z6"/>
  <c r="AS5"/>
  <c r="AH23" s="1"/>
  <c r="Q17" s="1"/>
  <c r="AS7"/>
  <c r="AH25" s="1"/>
  <c r="Q19" s="1"/>
  <c r="AS6"/>
  <c r="AH24" s="1"/>
  <c r="Q18" s="1"/>
  <c r="AS8"/>
  <c r="AH26" s="1"/>
  <c r="Q20" s="1"/>
  <c r="AS4"/>
  <c r="AH22" s="1"/>
  <c r="Q16" s="1"/>
  <c r="AA280"/>
  <c r="Y280"/>
  <c r="W280"/>
  <c r="Z280"/>
  <c r="X280"/>
  <c r="AA221"/>
  <c r="Y221"/>
  <c r="W221"/>
  <c r="Z221"/>
  <c r="X221"/>
  <c r="Y161"/>
  <c r="X161"/>
  <c r="W161"/>
  <c r="Z161"/>
  <c r="AA161"/>
  <c r="AA32"/>
  <c r="Z32"/>
  <c r="X32"/>
  <c r="Y32"/>
  <c r="W32"/>
  <c r="AA256"/>
  <c r="X256"/>
  <c r="Z256"/>
  <c r="Y256"/>
  <c r="W256"/>
  <c r="Z174"/>
  <c r="Y174"/>
  <c r="X174"/>
  <c r="W174"/>
  <c r="AA174"/>
  <c r="AA80"/>
  <c r="Z80"/>
  <c r="W80"/>
  <c r="X80"/>
  <c r="Y80"/>
  <c r="AA264"/>
  <c r="Z264"/>
  <c r="X264"/>
  <c r="Y264"/>
  <c r="W264"/>
  <c r="AA127"/>
  <c r="Z127"/>
  <c r="Y127"/>
  <c r="X127"/>
  <c r="W127"/>
  <c r="AA272"/>
  <c r="X272"/>
  <c r="Y272"/>
  <c r="W272"/>
  <c r="Z272"/>
  <c r="Y210"/>
  <c r="W210"/>
  <c r="Z210"/>
  <c r="AA210"/>
  <c r="X210"/>
  <c r="AA66"/>
  <c r="X66"/>
  <c r="Z66"/>
  <c r="W66"/>
  <c r="Y66"/>
  <c r="X278"/>
  <c r="Y278"/>
  <c r="W278"/>
  <c r="Z278"/>
  <c r="AA278"/>
  <c r="Y262"/>
  <c r="W262"/>
  <c r="X262"/>
  <c r="Z262"/>
  <c r="AA262"/>
  <c r="X246"/>
  <c r="Y246"/>
  <c r="W246"/>
  <c r="AA246"/>
  <c r="Z246"/>
  <c r="AA225"/>
  <c r="Y225"/>
  <c r="W225"/>
  <c r="Z225"/>
  <c r="X225"/>
  <c r="Y200"/>
  <c r="W200"/>
  <c r="Z200"/>
  <c r="X200"/>
  <c r="AA200"/>
  <c r="Z182"/>
  <c r="X182"/>
  <c r="Y182"/>
  <c r="W182"/>
  <c r="AA182"/>
  <c r="X158"/>
  <c r="W158"/>
  <c r="Y158"/>
  <c r="AA158"/>
  <c r="Z158"/>
  <c r="AA136"/>
  <c r="Z136"/>
  <c r="W136"/>
  <c r="Y136"/>
  <c r="X136"/>
  <c r="Z109"/>
  <c r="W109"/>
  <c r="X109"/>
  <c r="Y109"/>
  <c r="AA109"/>
  <c r="X62"/>
  <c r="W62"/>
  <c r="Y62"/>
  <c r="AA62"/>
  <c r="Z62"/>
  <c r="AA35"/>
  <c r="Z35"/>
  <c r="W35"/>
  <c r="Y35"/>
  <c r="X35"/>
  <c r="AA8"/>
  <c r="Z8"/>
  <c r="Y8"/>
  <c r="X8"/>
  <c r="W8"/>
  <c r="X274"/>
  <c r="Y274"/>
  <c r="W274"/>
  <c r="AA274"/>
  <c r="Z274"/>
  <c r="X258"/>
  <c r="Y258"/>
  <c r="W258"/>
  <c r="Z258"/>
  <c r="AA258"/>
  <c r="AA241"/>
  <c r="Z241"/>
  <c r="X241"/>
  <c r="Y241"/>
  <c r="W241"/>
  <c r="Y216"/>
  <c r="W216"/>
  <c r="X216"/>
  <c r="Z216"/>
  <c r="AA216"/>
  <c r="Y198"/>
  <c r="W198"/>
  <c r="X198"/>
  <c r="Z198"/>
  <c r="AA198"/>
  <c r="AA177"/>
  <c r="Z177"/>
  <c r="X177"/>
  <c r="Y177"/>
  <c r="W177"/>
  <c r="Z156"/>
  <c r="W156"/>
  <c r="Y156"/>
  <c r="AA156"/>
  <c r="X156"/>
  <c r="X126"/>
  <c r="W126"/>
  <c r="Y126"/>
  <c r="AA126"/>
  <c r="Z126"/>
  <c r="Z99"/>
  <c r="W99"/>
  <c r="AA99"/>
  <c r="X99"/>
  <c r="Y99"/>
  <c r="AA72"/>
  <c r="Z72"/>
  <c r="X72"/>
  <c r="Y72"/>
  <c r="W72"/>
  <c r="X45"/>
  <c r="Z45"/>
  <c r="W45"/>
  <c r="AA45"/>
  <c r="Y45"/>
  <c r="Z284"/>
  <c r="X284"/>
  <c r="Y284"/>
  <c r="W284"/>
  <c r="AA284"/>
  <c r="Z268"/>
  <c r="AA268"/>
  <c r="Y268"/>
  <c r="W268"/>
  <c r="X268"/>
  <c r="Z252"/>
  <c r="W252"/>
  <c r="X252"/>
  <c r="AA252"/>
  <c r="Y252"/>
  <c r="AA233"/>
  <c r="X233"/>
  <c r="Z233"/>
  <c r="Y233"/>
  <c r="W233"/>
  <c r="Y208"/>
  <c r="W208"/>
  <c r="Z208"/>
  <c r="AA208"/>
  <c r="X208"/>
  <c r="Y190"/>
  <c r="W190"/>
  <c r="X190"/>
  <c r="Z190"/>
  <c r="AA190"/>
  <c r="AA168"/>
  <c r="W168"/>
  <c r="Y168"/>
  <c r="Z168"/>
  <c r="X168"/>
  <c r="Z137"/>
  <c r="X137"/>
  <c r="Y137"/>
  <c r="AA137"/>
  <c r="W137"/>
  <c r="AA103"/>
  <c r="Y103"/>
  <c r="W103"/>
  <c r="Z103"/>
  <c r="X103"/>
  <c r="Y69"/>
  <c r="Z69"/>
  <c r="X69"/>
  <c r="AA69"/>
  <c r="W69"/>
  <c r="AA43"/>
  <c r="Z43"/>
  <c r="X43"/>
  <c r="W43"/>
  <c r="Y43"/>
  <c r="Y9"/>
  <c r="AA9"/>
  <c r="W9"/>
  <c r="X9"/>
  <c r="Z9"/>
  <c r="X231"/>
  <c r="Y231"/>
  <c r="W231"/>
  <c r="AA231"/>
  <c r="Z231"/>
  <c r="AA215"/>
  <c r="Z215"/>
  <c r="Y215"/>
  <c r="X215"/>
  <c r="W215"/>
  <c r="X199"/>
  <c r="AA199"/>
  <c r="Y199"/>
  <c r="W199"/>
  <c r="Z199"/>
  <c r="AA183"/>
  <c r="Z183"/>
  <c r="X183"/>
  <c r="Y183"/>
  <c r="W183"/>
  <c r="W169"/>
  <c r="X169"/>
  <c r="Y169"/>
  <c r="AA169"/>
  <c r="Z169"/>
  <c r="Y153"/>
  <c r="AA153"/>
  <c r="Z153"/>
  <c r="X153"/>
  <c r="W153"/>
  <c r="AA139"/>
  <c r="Z139"/>
  <c r="X139"/>
  <c r="W139"/>
  <c r="Y139"/>
  <c r="Y122"/>
  <c r="X122"/>
  <c r="W122"/>
  <c r="AA122"/>
  <c r="Z122"/>
  <c r="Z105"/>
  <c r="W105"/>
  <c r="Y105"/>
  <c r="AA105"/>
  <c r="X105"/>
  <c r="Y89"/>
  <c r="AA89"/>
  <c r="X89"/>
  <c r="Z89"/>
  <c r="W89"/>
  <c r="Z75"/>
  <c r="AA75"/>
  <c r="X75"/>
  <c r="Y75"/>
  <c r="W75"/>
  <c r="Y58"/>
  <c r="X58"/>
  <c r="W58"/>
  <c r="AA58"/>
  <c r="Z58"/>
  <c r="W41"/>
  <c r="Z41"/>
  <c r="Y41"/>
  <c r="X41"/>
  <c r="AA41"/>
  <c r="Y25"/>
  <c r="AA25"/>
  <c r="W25"/>
  <c r="Z25"/>
  <c r="X25"/>
  <c r="AA11"/>
  <c r="Z11"/>
  <c r="X11"/>
  <c r="W11"/>
  <c r="Y11"/>
  <c r="X145"/>
  <c r="AA145"/>
  <c r="W145"/>
  <c r="Z145"/>
  <c r="Y145"/>
  <c r="AA131"/>
  <c r="X131"/>
  <c r="W131"/>
  <c r="Z131"/>
  <c r="Y131"/>
  <c r="AA111"/>
  <c r="Z111"/>
  <c r="W111"/>
  <c r="X111"/>
  <c r="Y111"/>
  <c r="X94"/>
  <c r="Y94"/>
  <c r="W94"/>
  <c r="AA94"/>
  <c r="Z94"/>
  <c r="Y81"/>
  <c r="AA81"/>
  <c r="W81"/>
  <c r="X81"/>
  <c r="Z81"/>
  <c r="AA67"/>
  <c r="Z67"/>
  <c r="Y67"/>
  <c r="X67"/>
  <c r="W67"/>
  <c r="AA47"/>
  <c r="Z47"/>
  <c r="W47"/>
  <c r="Y47"/>
  <c r="X47"/>
  <c r="W30"/>
  <c r="X30"/>
  <c r="Y30"/>
  <c r="AA30"/>
  <c r="Z30"/>
  <c r="AA17"/>
  <c r="W17"/>
  <c r="Z17"/>
  <c r="X17"/>
  <c r="Y17"/>
  <c r="W2"/>
  <c r="AA2"/>
  <c r="Z2"/>
  <c r="X2"/>
  <c r="Y2"/>
  <c r="AE10" i="27"/>
  <c r="O4" s="1"/>
  <c r="P4"/>
  <c r="H3" i="28" s="1"/>
  <c r="AE36" i="27"/>
  <c r="AD36"/>
  <c r="AC36" s="1"/>
  <c r="AD22"/>
  <c r="P16"/>
  <c r="H5" i="28" s="1"/>
  <c r="AE22" i="27"/>
  <c r="O16" s="1"/>
  <c r="AD26"/>
  <c r="AC26" s="1"/>
  <c r="AE26"/>
  <c r="AD19"/>
  <c r="AC19" s="1"/>
  <c r="AE19"/>
  <c r="AE23"/>
  <c r="AD23"/>
  <c r="AC23" s="1"/>
  <c r="AD25"/>
  <c r="AC25" s="1"/>
  <c r="AE25"/>
  <c r="AE20" l="1"/>
  <c r="AD31"/>
  <c r="AC31" s="1"/>
  <c r="AE12"/>
  <c r="AD37"/>
  <c r="AC37" s="1"/>
  <c r="AE29"/>
  <c r="AD17"/>
  <c r="AC17" s="1"/>
  <c r="AE30"/>
  <c r="P28"/>
  <c r="H7" i="28" s="1"/>
  <c r="G146" s="1"/>
  <c r="AD14" i="27"/>
  <c r="AC14" s="1"/>
  <c r="AE34"/>
  <c r="O28" s="1"/>
  <c r="AE35"/>
  <c r="AE38"/>
  <c r="AD13"/>
  <c r="AC13" s="1"/>
  <c r="AD18"/>
  <c r="AC18" s="1"/>
  <c r="AD24"/>
  <c r="AC24" s="1"/>
  <c r="AD11"/>
  <c r="AC11" s="1"/>
  <c r="AE16"/>
  <c r="O10" s="1"/>
  <c r="AD16"/>
  <c r="N10" s="1"/>
  <c r="AG17" i="25"/>
  <c r="AE17" s="1"/>
  <c r="AD28" i="27"/>
  <c r="N22" s="1"/>
  <c r="AG25" i="25"/>
  <c r="AF25" s="1"/>
  <c r="AG32"/>
  <c r="AE32" s="1"/>
  <c r="AG14"/>
  <c r="AF14" s="1"/>
  <c r="AG36"/>
  <c r="AF36" s="1"/>
  <c r="AE28" i="27"/>
  <c r="O22" s="1"/>
  <c r="AD32"/>
  <c r="AC32" s="1"/>
  <c r="AG37" i="25"/>
  <c r="AF37" s="1"/>
  <c r="AG27"/>
  <c r="AF27" s="1"/>
  <c r="AG31"/>
  <c r="AF31" s="1"/>
  <c r="AG20"/>
  <c r="AF20" s="1"/>
  <c r="AG24"/>
  <c r="AE24" s="1"/>
  <c r="AG13"/>
  <c r="AE13" s="1"/>
  <c r="AG39"/>
  <c r="AE39" s="1"/>
  <c r="AD39" s="1"/>
  <c r="AK40" s="1"/>
  <c r="AG22"/>
  <c r="P16" s="1"/>
  <c r="H5" i="26" s="1"/>
  <c r="AG38" i="25"/>
  <c r="AE38" s="1"/>
  <c r="AD38" s="1"/>
  <c r="AK39" s="1"/>
  <c r="AG28"/>
  <c r="AE28" s="1"/>
  <c r="AG11"/>
  <c r="AG15"/>
  <c r="AF15" s="1"/>
  <c r="AG34"/>
  <c r="P28" s="1"/>
  <c r="H7" i="26" s="1"/>
  <c r="AG23" i="25"/>
  <c r="AG21"/>
  <c r="AF21" s="1"/>
  <c r="AG19"/>
  <c r="AE19" s="1"/>
  <c r="AG35"/>
  <c r="AE35" s="1"/>
  <c r="AD35" s="1"/>
  <c r="AG33"/>
  <c r="AF33" s="1"/>
  <c r="AG30"/>
  <c r="AG10"/>
  <c r="P4" s="1"/>
  <c r="H3" i="26" s="1"/>
  <c r="AG12" i="25"/>
  <c r="AF12" s="1"/>
  <c r="AG26"/>
  <c r="AE26" s="1"/>
  <c r="AG18"/>
  <c r="AE18" s="1"/>
  <c r="AG16"/>
  <c r="AF16" s="1"/>
  <c r="O10" s="1"/>
  <c r="AG29"/>
  <c r="AF29" s="1"/>
  <c r="AD24" i="29"/>
  <c r="AC24" s="1"/>
  <c r="M18" s="1"/>
  <c r="N18" s="1"/>
  <c r="AE24"/>
  <c r="AE11"/>
  <c r="AD11"/>
  <c r="AC11" s="1"/>
  <c r="M5" s="1"/>
  <c r="N5" s="1"/>
  <c r="AE30"/>
  <c r="AD30"/>
  <c r="AC30" s="1"/>
  <c r="M24" s="1"/>
  <c r="N24" s="1"/>
  <c r="AE34"/>
  <c r="O28" s="1"/>
  <c r="AD34"/>
  <c r="P28"/>
  <c r="H7" i="30" s="1"/>
  <c r="AE37" i="29"/>
  <c r="AD37"/>
  <c r="AC37" s="1"/>
  <c r="AD19"/>
  <c r="AC19" s="1"/>
  <c r="AE19"/>
  <c r="AE22"/>
  <c r="O16" s="1"/>
  <c r="P16"/>
  <c r="H5" i="30" s="1"/>
  <c r="AD22" i="29"/>
  <c r="AD14"/>
  <c r="AC14" s="1"/>
  <c r="AE14"/>
  <c r="AE13"/>
  <c r="AD13"/>
  <c r="AC13" s="1"/>
  <c r="AD28"/>
  <c r="P22"/>
  <c r="H6" i="30" s="1"/>
  <c r="AE28" i="29"/>
  <c r="O22" s="1"/>
  <c r="AE35"/>
  <c r="AD35"/>
  <c r="AC35" s="1"/>
  <c r="M29" s="1"/>
  <c r="N29" s="1"/>
  <c r="AD20"/>
  <c r="AC20" s="1"/>
  <c r="AE20"/>
  <c r="AE26"/>
  <c r="AD26"/>
  <c r="AC26" s="1"/>
  <c r="AD12"/>
  <c r="AC12" s="1"/>
  <c r="M6" s="1"/>
  <c r="N6" s="1"/>
  <c r="AE12"/>
  <c r="AE32"/>
  <c r="AD32"/>
  <c r="AC32" s="1"/>
  <c r="AD38"/>
  <c r="AC38" s="1"/>
  <c r="AE38"/>
  <c r="P10"/>
  <c r="H4" i="30" s="1"/>
  <c r="AD16" i="29"/>
  <c r="AE16"/>
  <c r="O10" s="1"/>
  <c r="AD17"/>
  <c r="AC17" s="1"/>
  <c r="M11" s="1"/>
  <c r="N11" s="1"/>
  <c r="AE17"/>
  <c r="AE23"/>
  <c r="AD23"/>
  <c r="AC23" s="1"/>
  <c r="M17" s="1"/>
  <c r="N17" s="1"/>
  <c r="AD25"/>
  <c r="AC25" s="1"/>
  <c r="AE25"/>
  <c r="AE10"/>
  <c r="O4" s="1"/>
  <c r="AD10"/>
  <c r="P4"/>
  <c r="H3" i="30" s="1"/>
  <c r="AD31" i="29"/>
  <c r="AC31" s="1"/>
  <c r="AE31"/>
  <c r="AD29"/>
  <c r="AC29" s="1"/>
  <c r="M23" s="1"/>
  <c r="N23" s="1"/>
  <c r="AE29"/>
  <c r="AE36"/>
  <c r="AD36"/>
  <c r="AC36" s="1"/>
  <c r="M30" s="1"/>
  <c r="N30" s="1"/>
  <c r="AE18"/>
  <c r="AD18"/>
  <c r="AC18" s="1"/>
  <c r="M12" s="1"/>
  <c r="N12" s="1"/>
  <c r="AE34" i="25"/>
  <c r="AE25"/>
  <c r="AF17"/>
  <c r="AG18" i="19"/>
  <c r="AG20"/>
  <c r="AG17"/>
  <c r="AG16"/>
  <c r="AG19"/>
  <c r="AG11"/>
  <c r="AG29"/>
  <c r="AG32"/>
  <c r="AG30"/>
  <c r="AG28"/>
  <c r="AG31"/>
  <c r="AG14"/>
  <c r="AG37"/>
  <c r="AG35"/>
  <c r="AG38"/>
  <c r="AG36"/>
  <c r="AG34"/>
  <c r="AG26"/>
  <c r="AG24"/>
  <c r="AG22"/>
  <c r="AG23"/>
  <c r="AG25"/>
  <c r="AG13"/>
  <c r="AG12"/>
  <c r="AG10"/>
  <c r="N28" i="27"/>
  <c r="AC34"/>
  <c r="M28" s="1"/>
  <c r="F41" i="28"/>
  <c r="F29"/>
  <c r="F50"/>
  <c r="F21"/>
  <c r="F12"/>
  <c r="F25"/>
  <c r="F39"/>
  <c r="F4"/>
  <c r="F6"/>
  <c r="F13"/>
  <c r="F18"/>
  <c r="F35"/>
  <c r="F3"/>
  <c r="F30"/>
  <c r="F51"/>
  <c r="F5"/>
  <c r="F38"/>
  <c r="F19"/>
  <c r="F7"/>
  <c r="F10"/>
  <c r="F33"/>
  <c r="F36"/>
  <c r="F20"/>
  <c r="F40"/>
  <c r="F8"/>
  <c r="F46"/>
  <c r="F24"/>
  <c r="F45"/>
  <c r="F34"/>
  <c r="F43"/>
  <c r="F31"/>
  <c r="F2"/>
  <c r="F16"/>
  <c r="F28"/>
  <c r="F49"/>
  <c r="F23"/>
  <c r="F15"/>
  <c r="F48"/>
  <c r="F37"/>
  <c r="F32"/>
  <c r="F44"/>
  <c r="F14"/>
  <c r="F42"/>
  <c r="F47"/>
  <c r="F26"/>
  <c r="F17"/>
  <c r="F11"/>
  <c r="F27"/>
  <c r="F22"/>
  <c r="F9"/>
  <c r="N4" i="27"/>
  <c r="AC10"/>
  <c r="M4" s="1"/>
  <c r="N16"/>
  <c r="AC22"/>
  <c r="M16" s="1"/>
  <c r="G193" i="28"/>
  <c r="G121"/>
  <c r="AE14" i="25" l="1"/>
  <c r="G11" i="28"/>
  <c r="G88"/>
  <c r="G111"/>
  <c r="G113"/>
  <c r="G119"/>
  <c r="G123"/>
  <c r="G118"/>
  <c r="G49"/>
  <c r="G207"/>
  <c r="G163"/>
  <c r="G209"/>
  <c r="G87"/>
  <c r="G187"/>
  <c r="G160"/>
  <c r="G25"/>
  <c r="G156"/>
  <c r="G162"/>
  <c r="G199"/>
  <c r="G211"/>
  <c r="G132"/>
  <c r="G224"/>
  <c r="G247"/>
  <c r="G230"/>
  <c r="G236"/>
  <c r="G124"/>
  <c r="G24"/>
  <c r="G54"/>
  <c r="G28"/>
  <c r="AE37" i="25"/>
  <c r="AD37" s="1"/>
  <c r="AK38" s="1"/>
  <c r="AF24"/>
  <c r="AF34"/>
  <c r="O28" s="1"/>
  <c r="AE12"/>
  <c r="AE29"/>
  <c r="AF35"/>
  <c r="AJ34"/>
  <c r="AF38"/>
  <c r="G86" i="28"/>
  <c r="G246"/>
  <c r="G174"/>
  <c r="G41"/>
  <c r="G16"/>
  <c r="G116"/>
  <c r="G158"/>
  <c r="G170"/>
  <c r="G97"/>
  <c r="AC16" i="27"/>
  <c r="M10" s="1"/>
  <c r="G66" i="28"/>
  <c r="G38"/>
  <c r="G60"/>
  <c r="G58"/>
  <c r="G128"/>
  <c r="G2"/>
  <c r="G139"/>
  <c r="G239"/>
  <c r="G105"/>
  <c r="G145"/>
  <c r="G238"/>
  <c r="G33"/>
  <c r="G180"/>
  <c r="G248"/>
  <c r="G82"/>
  <c r="G95"/>
  <c r="G23"/>
  <c r="G164"/>
  <c r="G200"/>
  <c r="G144"/>
  <c r="G185"/>
  <c r="G77"/>
  <c r="G90"/>
  <c r="G157"/>
  <c r="G203"/>
  <c r="G169"/>
  <c r="G63"/>
  <c r="G93"/>
  <c r="G205"/>
  <c r="G114"/>
  <c r="G32"/>
  <c r="AJ10" i="25"/>
  <c r="AJ28"/>
  <c r="AD28" s="1"/>
  <c r="AF39"/>
  <c r="O30" i="29"/>
  <c r="P30" s="1"/>
  <c r="O18"/>
  <c r="P18" s="1"/>
  <c r="O6"/>
  <c r="P6" s="1"/>
  <c r="O12"/>
  <c r="P12" s="1"/>
  <c r="O24"/>
  <c r="P24" s="1"/>
  <c r="G22" i="28"/>
  <c r="G153"/>
  <c r="G112"/>
  <c r="G155"/>
  <c r="G147"/>
  <c r="G120"/>
  <c r="G21"/>
  <c r="G149"/>
  <c r="G14"/>
  <c r="G18"/>
  <c r="G3"/>
  <c r="G221"/>
  <c r="G30"/>
  <c r="G17"/>
  <c r="G5"/>
  <c r="G36"/>
  <c r="G243"/>
  <c r="G51"/>
  <c r="G53"/>
  <c r="G52"/>
  <c r="G150"/>
  <c r="G234"/>
  <c r="G131"/>
  <c r="O17" i="29"/>
  <c r="P17" s="1"/>
  <c r="O5"/>
  <c r="P5" s="1"/>
  <c r="O23"/>
  <c r="P23" s="1"/>
  <c r="O29"/>
  <c r="P29" s="1"/>
  <c r="O11"/>
  <c r="P11" s="1"/>
  <c r="G189" i="28"/>
  <c r="G219"/>
  <c r="G9"/>
  <c r="G117"/>
  <c r="G197"/>
  <c r="G126"/>
  <c r="G201"/>
  <c r="G50"/>
  <c r="G29"/>
  <c r="G125"/>
  <c r="G12"/>
  <c r="G231"/>
  <c r="G15"/>
  <c r="G235"/>
  <c r="G109"/>
  <c r="G215"/>
  <c r="G251"/>
  <c r="G134"/>
  <c r="G217"/>
  <c r="G73"/>
  <c r="G192"/>
  <c r="G244"/>
  <c r="G233"/>
  <c r="G237"/>
  <c r="G91"/>
  <c r="G39"/>
  <c r="G226"/>
  <c r="G122"/>
  <c r="G83"/>
  <c r="G70"/>
  <c r="G75"/>
  <c r="G194"/>
  <c r="AE27" i="25"/>
  <c r="AD27" s="1"/>
  <c r="AK28" s="1"/>
  <c r="AF28"/>
  <c r="O22" s="1"/>
  <c r="AJ35"/>
  <c r="G27" i="28"/>
  <c r="G43"/>
  <c r="G154"/>
  <c r="G175"/>
  <c r="G198"/>
  <c r="G242"/>
  <c r="G84"/>
  <c r="G100"/>
  <c r="G96"/>
  <c r="G142"/>
  <c r="G37"/>
  <c r="G140"/>
  <c r="G10"/>
  <c r="G137"/>
  <c r="G99"/>
  <c r="G19"/>
  <c r="G67"/>
  <c r="G35"/>
  <c r="G4"/>
  <c r="G166"/>
  <c r="G103"/>
  <c r="G184"/>
  <c r="G210"/>
  <c r="G176"/>
  <c r="G81"/>
  <c r="G94"/>
  <c r="G20"/>
  <c r="G76"/>
  <c r="G106"/>
  <c r="G7"/>
  <c r="G208"/>
  <c r="G107"/>
  <c r="G216"/>
  <c r="G13"/>
  <c r="G167"/>
  <c r="G59"/>
  <c r="G138"/>
  <c r="G229"/>
  <c r="G44"/>
  <c r="G179"/>
  <c r="G141"/>
  <c r="G136"/>
  <c r="G57"/>
  <c r="G178"/>
  <c r="G223"/>
  <c r="G72"/>
  <c r="G47"/>
  <c r="G92"/>
  <c r="G129"/>
  <c r="G42"/>
  <c r="G182"/>
  <c r="G173"/>
  <c r="G188"/>
  <c r="G40"/>
  <c r="G232"/>
  <c r="G130"/>
  <c r="G78"/>
  <c r="G79"/>
  <c r="G115"/>
  <c r="G69"/>
  <c r="G245"/>
  <c r="G240"/>
  <c r="G68"/>
  <c r="AF13" i="25"/>
  <c r="AJ37"/>
  <c r="AE36"/>
  <c r="AD36" s="1"/>
  <c r="AK37" s="1"/>
  <c r="AJ36"/>
  <c r="AJ12"/>
  <c r="AC28" i="27"/>
  <c r="M22" s="1"/>
  <c r="G183" i="28"/>
  <c r="G212"/>
  <c r="G110"/>
  <c r="G101"/>
  <c r="G6"/>
  <c r="G148"/>
  <c r="G151"/>
  <c r="G65"/>
  <c r="G8"/>
  <c r="G171"/>
  <c r="G135"/>
  <c r="G190"/>
  <c r="G172"/>
  <c r="G228"/>
  <c r="G55"/>
  <c r="G133"/>
  <c r="G181"/>
  <c r="G195"/>
  <c r="G165"/>
  <c r="G61"/>
  <c r="G214"/>
  <c r="G71"/>
  <c r="G191"/>
  <c r="G227"/>
  <c r="G102"/>
  <c r="G74"/>
  <c r="G108"/>
  <c r="G64"/>
  <c r="G249"/>
  <c r="G152"/>
  <c r="G48"/>
  <c r="G161"/>
  <c r="G218"/>
  <c r="G186"/>
  <c r="G196"/>
  <c r="G213"/>
  <c r="G80"/>
  <c r="G159"/>
  <c r="G26"/>
  <c r="G250"/>
  <c r="G45"/>
  <c r="G225"/>
  <c r="G202"/>
  <c r="G220"/>
  <c r="G56"/>
  <c r="G206"/>
  <c r="G168"/>
  <c r="G89"/>
  <c r="G143"/>
  <c r="G222"/>
  <c r="G127"/>
  <c r="G104"/>
  <c r="G204"/>
  <c r="G31"/>
  <c r="G177"/>
  <c r="G46"/>
  <c r="G34"/>
  <c r="G241"/>
  <c r="G62"/>
  <c r="G98"/>
  <c r="G85"/>
  <c r="AJ13" i="25"/>
  <c r="AD13" s="1"/>
  <c r="P22"/>
  <c r="H6" i="26" s="1"/>
  <c r="AJ38" i="25"/>
  <c r="AE21"/>
  <c r="AD21" s="1"/>
  <c r="AK22" s="1"/>
  <c r="AE31"/>
  <c r="AE11"/>
  <c r="AF11"/>
  <c r="AJ24"/>
  <c r="AD24" s="1"/>
  <c r="AJ30"/>
  <c r="AJ14"/>
  <c r="AF32"/>
  <c r="AE20"/>
  <c r="AF10"/>
  <c r="O4" s="1"/>
  <c r="AE15"/>
  <c r="AD15" s="1"/>
  <c r="AK16" s="1"/>
  <c r="AE16"/>
  <c r="AE10"/>
  <c r="AD10" s="1"/>
  <c r="AF19"/>
  <c r="P10"/>
  <c r="H4" i="26" s="1"/>
  <c r="AJ11" i="25"/>
  <c r="AJ16"/>
  <c r="AJ20"/>
  <c r="M31"/>
  <c r="AK36"/>
  <c r="M29"/>
  <c r="AE22"/>
  <c r="AJ26"/>
  <c r="AD26" s="1"/>
  <c r="AK27" s="1"/>
  <c r="AF22"/>
  <c r="O16" s="1"/>
  <c r="AJ23"/>
  <c r="AJ32"/>
  <c r="AD32" s="1"/>
  <c r="AK33" s="1"/>
  <c r="AE33"/>
  <c r="AD33" s="1"/>
  <c r="AK34" s="1"/>
  <c r="AJ22"/>
  <c r="AF30"/>
  <c r="AE23"/>
  <c r="AE30"/>
  <c r="AF23"/>
  <c r="AF26"/>
  <c r="AJ31"/>
  <c r="AJ29"/>
  <c r="AJ19"/>
  <c r="AD19" s="1"/>
  <c r="AJ17"/>
  <c r="AD17" s="1"/>
  <c r="AF18"/>
  <c r="AJ25"/>
  <c r="AD25" s="1"/>
  <c r="AJ18"/>
  <c r="AD18" s="1"/>
  <c r="F38" i="30"/>
  <c r="F40"/>
  <c r="F4"/>
  <c r="F22"/>
  <c r="F43"/>
  <c r="F28"/>
  <c r="F9"/>
  <c r="F7"/>
  <c r="F26"/>
  <c r="F41"/>
  <c r="F30"/>
  <c r="F21"/>
  <c r="F50"/>
  <c r="F5"/>
  <c r="F29"/>
  <c r="F18"/>
  <c r="F35"/>
  <c r="F13"/>
  <c r="F24"/>
  <c r="F37"/>
  <c r="F27"/>
  <c r="F42"/>
  <c r="F19"/>
  <c r="F20"/>
  <c r="F47"/>
  <c r="F51"/>
  <c r="F36"/>
  <c r="F12"/>
  <c r="F11"/>
  <c r="F44"/>
  <c r="F8"/>
  <c r="F34"/>
  <c r="F17"/>
  <c r="F2"/>
  <c r="F49"/>
  <c r="F25"/>
  <c r="F31"/>
  <c r="F23"/>
  <c r="F6"/>
  <c r="F39"/>
  <c r="F10"/>
  <c r="F46"/>
  <c r="F33"/>
  <c r="F15"/>
  <c r="F14"/>
  <c r="F32"/>
  <c r="F16"/>
  <c r="F45"/>
  <c r="F48"/>
  <c r="F3"/>
  <c r="N16" i="29"/>
  <c r="AC22"/>
  <c r="M16" s="1"/>
  <c r="N28"/>
  <c r="AC34"/>
  <c r="M28" s="1"/>
  <c r="G162" i="30"/>
  <c r="G70"/>
  <c r="G140"/>
  <c r="G193"/>
  <c r="G132"/>
  <c r="G232"/>
  <c r="G185"/>
  <c r="G90"/>
  <c r="G203"/>
  <c r="G64"/>
  <c r="G181"/>
  <c r="G22"/>
  <c r="G120"/>
  <c r="G32"/>
  <c r="G141"/>
  <c r="G44"/>
  <c r="G125"/>
  <c r="G236"/>
  <c r="G113"/>
  <c r="G199"/>
  <c r="G214"/>
  <c r="G76"/>
  <c r="G224"/>
  <c r="G56"/>
  <c r="G187"/>
  <c r="G43"/>
  <c r="G88"/>
  <c r="G48"/>
  <c r="G2"/>
  <c r="G7"/>
  <c r="G9"/>
  <c r="G231"/>
  <c r="G137"/>
  <c r="G30"/>
  <c r="G119"/>
  <c r="G176"/>
  <c r="G98"/>
  <c r="G222"/>
  <c r="G235"/>
  <c r="G68"/>
  <c r="G240"/>
  <c r="G19"/>
  <c r="G169"/>
  <c r="G202"/>
  <c r="G72"/>
  <c r="G146"/>
  <c r="G245"/>
  <c r="G122"/>
  <c r="G35"/>
  <c r="G108"/>
  <c r="G171"/>
  <c r="G85"/>
  <c r="G179"/>
  <c r="G173"/>
  <c r="G60"/>
  <c r="G180"/>
  <c r="G42"/>
  <c r="G156"/>
  <c r="G201"/>
  <c r="G59"/>
  <c r="G160"/>
  <c r="G195"/>
  <c r="G151"/>
  <c r="G93"/>
  <c r="G154"/>
  <c r="G184"/>
  <c r="G142"/>
  <c r="G112"/>
  <c r="G138"/>
  <c r="G131"/>
  <c r="G188"/>
  <c r="G29"/>
  <c r="G92"/>
  <c r="G242"/>
  <c r="G26"/>
  <c r="G73"/>
  <c r="G83"/>
  <c r="G124"/>
  <c r="G207"/>
  <c r="G239"/>
  <c r="G78"/>
  <c r="G25"/>
  <c r="G129"/>
  <c r="G12"/>
  <c r="G5"/>
  <c r="G249"/>
  <c r="G192"/>
  <c r="G208"/>
  <c r="G237"/>
  <c r="G166"/>
  <c r="G215"/>
  <c r="G149"/>
  <c r="G186"/>
  <c r="G134"/>
  <c r="G225"/>
  <c r="G20"/>
  <c r="G127"/>
  <c r="G164"/>
  <c r="G216"/>
  <c r="G41"/>
  <c r="G144"/>
  <c r="G147"/>
  <c r="G143"/>
  <c r="G158"/>
  <c r="G17"/>
  <c r="G100"/>
  <c r="G153"/>
  <c r="G97"/>
  <c r="G205"/>
  <c r="G49"/>
  <c r="G39"/>
  <c r="G148"/>
  <c r="G230"/>
  <c r="G123"/>
  <c r="G130"/>
  <c r="G47"/>
  <c r="G74"/>
  <c r="G86"/>
  <c r="G67"/>
  <c r="G243"/>
  <c r="G213"/>
  <c r="G206"/>
  <c r="G172"/>
  <c r="G16"/>
  <c r="G96"/>
  <c r="G6"/>
  <c r="G107"/>
  <c r="G99"/>
  <c r="G197"/>
  <c r="G106"/>
  <c r="G246"/>
  <c r="G248"/>
  <c r="G54"/>
  <c r="G105"/>
  <c r="G66"/>
  <c r="G228"/>
  <c r="G36"/>
  <c r="G18"/>
  <c r="G69"/>
  <c r="G219"/>
  <c r="G133"/>
  <c r="G21"/>
  <c r="G227"/>
  <c r="G167"/>
  <c r="G95"/>
  <c r="G191"/>
  <c r="G155"/>
  <c r="G84"/>
  <c r="G91"/>
  <c r="G175"/>
  <c r="G3"/>
  <c r="G71"/>
  <c r="G62"/>
  <c r="G109"/>
  <c r="G247"/>
  <c r="G80"/>
  <c r="G250"/>
  <c r="G28"/>
  <c r="G165"/>
  <c r="G211"/>
  <c r="G15"/>
  <c r="G116"/>
  <c r="G161"/>
  <c r="G198"/>
  <c r="G210"/>
  <c r="G4"/>
  <c r="G94"/>
  <c r="G75"/>
  <c r="G244"/>
  <c r="G46"/>
  <c r="G58"/>
  <c r="G31"/>
  <c r="G63"/>
  <c r="G238"/>
  <c r="G27"/>
  <c r="G118"/>
  <c r="G189"/>
  <c r="G10"/>
  <c r="G223"/>
  <c r="G53"/>
  <c r="G45"/>
  <c r="G77"/>
  <c r="G209"/>
  <c r="G103"/>
  <c r="G226"/>
  <c r="G14"/>
  <c r="G79"/>
  <c r="G115"/>
  <c r="G135"/>
  <c r="G233"/>
  <c r="G251"/>
  <c r="G81"/>
  <c r="G33"/>
  <c r="G114"/>
  <c r="G126"/>
  <c r="G145"/>
  <c r="G87"/>
  <c r="G136"/>
  <c r="G217"/>
  <c r="G110"/>
  <c r="G65"/>
  <c r="G121"/>
  <c r="G104"/>
  <c r="G234"/>
  <c r="G24"/>
  <c r="G11"/>
  <c r="G8"/>
  <c r="G178"/>
  <c r="G174"/>
  <c r="G50"/>
  <c r="G168"/>
  <c r="G157"/>
  <c r="G190"/>
  <c r="G182"/>
  <c r="G34"/>
  <c r="G111"/>
  <c r="G159"/>
  <c r="G82"/>
  <c r="G229"/>
  <c r="G170"/>
  <c r="G152"/>
  <c r="G204"/>
  <c r="G150"/>
  <c r="G221"/>
  <c r="G139"/>
  <c r="G177"/>
  <c r="G102"/>
  <c r="G241"/>
  <c r="G23"/>
  <c r="G128"/>
  <c r="G55"/>
  <c r="G38"/>
  <c r="G37"/>
  <c r="G183"/>
  <c r="G13"/>
  <c r="G218"/>
  <c r="G220"/>
  <c r="G194"/>
  <c r="G117"/>
  <c r="G61"/>
  <c r="G200"/>
  <c r="G51"/>
  <c r="G101"/>
  <c r="G57"/>
  <c r="G40"/>
  <c r="G212"/>
  <c r="G52"/>
  <c r="G163"/>
  <c r="G89"/>
  <c r="G196"/>
  <c r="N4" i="29"/>
  <c r="AC10"/>
  <c r="M4" s="1"/>
  <c r="AC16"/>
  <c r="M10" s="1"/>
  <c r="N10"/>
  <c r="N22"/>
  <c r="AC28"/>
  <c r="M22" s="1"/>
  <c r="N22" i="25"/>
  <c r="N28"/>
  <c r="AD34"/>
  <c r="AF12" i="19"/>
  <c r="AE12"/>
  <c r="AD12" s="1"/>
  <c r="P16"/>
  <c r="H5" i="18" s="1"/>
  <c r="AE22" i="19"/>
  <c r="AF22"/>
  <c r="O16" s="1"/>
  <c r="AE36"/>
  <c r="AD36" s="1"/>
  <c r="AF36"/>
  <c r="AF14"/>
  <c r="AE14"/>
  <c r="AD14" s="1"/>
  <c r="AE32"/>
  <c r="AD32" s="1"/>
  <c r="AF32"/>
  <c r="AE16"/>
  <c r="AF16"/>
  <c r="O10" s="1"/>
  <c r="P10"/>
  <c r="H4" i="18" s="1"/>
  <c r="AF13" i="19"/>
  <c r="AE13"/>
  <c r="AD13" s="1"/>
  <c r="AE24"/>
  <c r="AD24" s="1"/>
  <c r="AF24"/>
  <c r="AF38"/>
  <c r="AE38"/>
  <c r="AD38" s="1"/>
  <c r="AE31"/>
  <c r="AD31" s="1"/>
  <c r="AF31"/>
  <c r="AE29"/>
  <c r="AD29" s="1"/>
  <c r="AF29"/>
  <c r="AF17"/>
  <c r="AE17"/>
  <c r="AD17" s="1"/>
  <c r="AE25"/>
  <c r="AD25" s="1"/>
  <c r="AF25"/>
  <c r="AF26"/>
  <c r="AE26"/>
  <c r="AD26" s="1"/>
  <c r="AF35"/>
  <c r="AE35"/>
  <c r="AD35" s="1"/>
  <c r="AF28"/>
  <c r="O22" s="1"/>
  <c r="P22"/>
  <c r="H6" i="18" s="1"/>
  <c r="AE28" i="19"/>
  <c r="AF11"/>
  <c r="AE11"/>
  <c r="AD11" s="1"/>
  <c r="AE20"/>
  <c r="AD20" s="1"/>
  <c r="AF20"/>
  <c r="P4"/>
  <c r="H3" i="18" s="1"/>
  <c r="AE10" i="19"/>
  <c r="AF10"/>
  <c r="O4" s="1"/>
  <c r="AE23"/>
  <c r="AD23" s="1"/>
  <c r="AF23"/>
  <c r="P28"/>
  <c r="H7" i="18" s="1"/>
  <c r="AF34" i="19"/>
  <c r="O28" s="1"/>
  <c r="AE34"/>
  <c r="AE37"/>
  <c r="AD37" s="1"/>
  <c r="AF37"/>
  <c r="AF30"/>
  <c r="AE30"/>
  <c r="AD30" s="1"/>
  <c r="AF19"/>
  <c r="AE19"/>
  <c r="AD19" s="1"/>
  <c r="AE18"/>
  <c r="AD18" s="1"/>
  <c r="AF18"/>
  <c r="F38" i="26" l="1"/>
  <c r="AD14" i="25"/>
  <c r="AK15" s="1"/>
  <c r="AD12"/>
  <c r="AK13" s="1"/>
  <c r="AD29"/>
  <c r="AK30" s="1"/>
  <c r="AD30"/>
  <c r="AK31" s="1"/>
  <c r="AK14"/>
  <c r="M7"/>
  <c r="N7" s="1"/>
  <c r="O7" s="1"/>
  <c r="P7" s="1"/>
  <c r="AD20"/>
  <c r="AK21" s="1"/>
  <c r="AK20"/>
  <c r="M13"/>
  <c r="N13" s="1"/>
  <c r="O13" s="1"/>
  <c r="P13" s="1"/>
  <c r="AK19"/>
  <c r="M12"/>
  <c r="N12" s="1"/>
  <c r="O12" s="1"/>
  <c r="P12" s="1"/>
  <c r="AD11"/>
  <c r="AK12" s="1"/>
  <c r="AK18"/>
  <c r="M11"/>
  <c r="N11" s="1"/>
  <c r="O11" s="1"/>
  <c r="P11" s="1"/>
  <c r="AK26"/>
  <c r="M19"/>
  <c r="R19" s="1"/>
  <c r="AD23"/>
  <c r="M17" s="1"/>
  <c r="M18"/>
  <c r="N18" s="1"/>
  <c r="O18" s="1"/>
  <c r="P18" s="1"/>
  <c r="AK25"/>
  <c r="AD31"/>
  <c r="AK32" s="1"/>
  <c r="AD16"/>
  <c r="M10" s="1"/>
  <c r="AD22"/>
  <c r="AK23" s="1"/>
  <c r="M30"/>
  <c r="N30" s="1"/>
  <c r="O30" s="1"/>
  <c r="P30" s="1"/>
  <c r="G180" i="26"/>
  <c r="G110"/>
  <c r="G192"/>
  <c r="G85"/>
  <c r="F9"/>
  <c r="G79"/>
  <c r="G41"/>
  <c r="G91"/>
  <c r="G209"/>
  <c r="F33"/>
  <c r="G127"/>
  <c r="G142"/>
  <c r="G92"/>
  <c r="G25"/>
  <c r="G151"/>
  <c r="G40"/>
  <c r="G176"/>
  <c r="F40"/>
  <c r="G75"/>
  <c r="G66"/>
  <c r="G30"/>
  <c r="G55"/>
  <c r="G15"/>
  <c r="G18"/>
  <c r="G22"/>
  <c r="G52"/>
  <c r="F47"/>
  <c r="G12"/>
  <c r="G125"/>
  <c r="G4"/>
  <c r="G21"/>
  <c r="G211"/>
  <c r="G244"/>
  <c r="G186"/>
  <c r="G202"/>
  <c r="F45"/>
  <c r="G177"/>
  <c r="G112"/>
  <c r="G42"/>
  <c r="G53"/>
  <c r="G13"/>
  <c r="F42"/>
  <c r="F15"/>
  <c r="F22"/>
  <c r="G20"/>
  <c r="G236"/>
  <c r="G58"/>
  <c r="G249"/>
  <c r="G248"/>
  <c r="G99"/>
  <c r="G169"/>
  <c r="G64"/>
  <c r="G206"/>
  <c r="G168"/>
  <c r="F28"/>
  <c r="F43"/>
  <c r="N10" i="25"/>
  <c r="G103" i="26"/>
  <c r="G11"/>
  <c r="G228"/>
  <c r="G159"/>
  <c r="G203"/>
  <c r="G14"/>
  <c r="G137"/>
  <c r="G155"/>
  <c r="G194"/>
  <c r="G223"/>
  <c r="G199"/>
  <c r="G214"/>
  <c r="G196"/>
  <c r="G178"/>
  <c r="G111"/>
  <c r="G47"/>
  <c r="F13"/>
  <c r="F18"/>
  <c r="F39"/>
  <c r="N16" i="25"/>
  <c r="N4"/>
  <c r="G60" i="26"/>
  <c r="G87"/>
  <c r="G135"/>
  <c r="G131"/>
  <c r="G104"/>
  <c r="G54"/>
  <c r="G98"/>
  <c r="G124"/>
  <c r="G94"/>
  <c r="G129"/>
  <c r="G204"/>
  <c r="G225"/>
  <c r="G220"/>
  <c r="G57"/>
  <c r="G69"/>
  <c r="G117"/>
  <c r="G231"/>
  <c r="G165"/>
  <c r="G118"/>
  <c r="G114"/>
  <c r="G158"/>
  <c r="G242"/>
  <c r="G6"/>
  <c r="G120"/>
  <c r="G230"/>
  <c r="G116"/>
  <c r="G83"/>
  <c r="G139"/>
  <c r="G46"/>
  <c r="G74"/>
  <c r="G24"/>
  <c r="G210"/>
  <c r="G109"/>
  <c r="G162"/>
  <c r="G37"/>
  <c r="G182"/>
  <c r="G59"/>
  <c r="G136"/>
  <c r="G156"/>
  <c r="G233"/>
  <c r="G121"/>
  <c r="G134"/>
  <c r="G207"/>
  <c r="G2"/>
  <c r="G86"/>
  <c r="G200"/>
  <c r="G82"/>
  <c r="G205"/>
  <c r="G126"/>
  <c r="G179"/>
  <c r="G84"/>
  <c r="G97"/>
  <c r="G107"/>
  <c r="G28"/>
  <c r="G23"/>
  <c r="G157"/>
  <c r="G150"/>
  <c r="G39"/>
  <c r="G197"/>
  <c r="G100"/>
  <c r="G88"/>
  <c r="G70"/>
  <c r="F14"/>
  <c r="F31"/>
  <c r="F20"/>
  <c r="F30"/>
  <c r="F4"/>
  <c r="F11"/>
  <c r="F24"/>
  <c r="F6"/>
  <c r="F5"/>
  <c r="F51"/>
  <c r="F35"/>
  <c r="F34"/>
  <c r="F8"/>
  <c r="G9"/>
  <c r="G148"/>
  <c r="G219"/>
  <c r="G234"/>
  <c r="G17"/>
  <c r="G72"/>
  <c r="G208"/>
  <c r="G154"/>
  <c r="G26"/>
  <c r="G160"/>
  <c r="G80"/>
  <c r="G35"/>
  <c r="G8"/>
  <c r="G188"/>
  <c r="G115"/>
  <c r="G65"/>
  <c r="G149"/>
  <c r="G108"/>
  <c r="G29"/>
  <c r="G175"/>
  <c r="G7"/>
  <c r="G101"/>
  <c r="G3"/>
  <c r="G164"/>
  <c r="G218"/>
  <c r="G237"/>
  <c r="G245"/>
  <c r="G49"/>
  <c r="G193"/>
  <c r="G221"/>
  <c r="G16"/>
  <c r="G122"/>
  <c r="G128"/>
  <c r="G241"/>
  <c r="G147"/>
  <c r="G36"/>
  <c r="G185"/>
  <c r="G146"/>
  <c r="G184"/>
  <c r="G144"/>
  <c r="G198"/>
  <c r="G67"/>
  <c r="G32"/>
  <c r="G133"/>
  <c r="G141"/>
  <c r="G201"/>
  <c r="G5"/>
  <c r="G63"/>
  <c r="G27"/>
  <c r="G215"/>
  <c r="G123"/>
  <c r="G212"/>
  <c r="G51"/>
  <c r="G68"/>
  <c r="G45"/>
  <c r="G105"/>
  <c r="G140"/>
  <c r="G222"/>
  <c r="G238"/>
  <c r="G77"/>
  <c r="G247"/>
  <c r="G143"/>
  <c r="G102"/>
  <c r="F23"/>
  <c r="F41"/>
  <c r="F16"/>
  <c r="F25"/>
  <c r="F7"/>
  <c r="F3"/>
  <c r="F19"/>
  <c r="F10"/>
  <c r="F12"/>
  <c r="F46"/>
  <c r="F32"/>
  <c r="F26"/>
  <c r="G71"/>
  <c r="G38"/>
  <c r="G172"/>
  <c r="G145"/>
  <c r="G96"/>
  <c r="G62"/>
  <c r="G95"/>
  <c r="G240"/>
  <c r="G167"/>
  <c r="G170"/>
  <c r="G189"/>
  <c r="G78"/>
  <c r="G163"/>
  <c r="G153"/>
  <c r="G34"/>
  <c r="G187"/>
  <c r="G190"/>
  <c r="G181"/>
  <c r="G138"/>
  <c r="G171"/>
  <c r="G227"/>
  <c r="G195"/>
  <c r="G191"/>
  <c r="G251"/>
  <c r="G166"/>
  <c r="G213"/>
  <c r="G76"/>
  <c r="G216"/>
  <c r="G224"/>
  <c r="G152"/>
  <c r="G119"/>
  <c r="G19"/>
  <c r="G183"/>
  <c r="G235"/>
  <c r="G93"/>
  <c r="G161"/>
  <c r="G113"/>
  <c r="G217"/>
  <c r="G10"/>
  <c r="G229"/>
  <c r="G130"/>
  <c r="G48"/>
  <c r="G90"/>
  <c r="G73"/>
  <c r="G226"/>
  <c r="G243"/>
  <c r="G132"/>
  <c r="G173"/>
  <c r="G250"/>
  <c r="G81"/>
  <c r="G43"/>
  <c r="G31"/>
  <c r="G44"/>
  <c r="G174"/>
  <c r="G61"/>
  <c r="G56"/>
  <c r="G246"/>
  <c r="G33"/>
  <c r="G50"/>
  <c r="G232"/>
  <c r="G89"/>
  <c r="G106"/>
  <c r="G239"/>
  <c r="F27"/>
  <c r="F17"/>
  <c r="F48"/>
  <c r="F49"/>
  <c r="F50"/>
  <c r="F37"/>
  <c r="F21"/>
  <c r="F2"/>
  <c r="F36"/>
  <c r="F44"/>
  <c r="F29"/>
  <c r="R29" i="25"/>
  <c r="N29"/>
  <c r="O29" s="1"/>
  <c r="P29" s="1"/>
  <c r="R31"/>
  <c r="N31"/>
  <c r="O31" s="1"/>
  <c r="P31" s="1"/>
  <c r="AK11"/>
  <c r="M4"/>
  <c r="R4" s="1"/>
  <c r="AK35"/>
  <c r="M28"/>
  <c r="R28" s="1"/>
  <c r="AK29"/>
  <c r="M22"/>
  <c r="R22" s="1"/>
  <c r="AD22" i="19"/>
  <c r="M16" s="1"/>
  <c r="N16"/>
  <c r="N4"/>
  <c r="AD10"/>
  <c r="M4" s="1"/>
  <c r="G188" i="18"/>
  <c r="G86"/>
  <c r="G181"/>
  <c r="G96"/>
  <c r="G248"/>
  <c r="G33"/>
  <c r="G99"/>
  <c r="G70"/>
  <c r="G80"/>
  <c r="G169"/>
  <c r="G209"/>
  <c r="G63"/>
  <c r="G159"/>
  <c r="G91"/>
  <c r="G31"/>
  <c r="G166"/>
  <c r="G51"/>
  <c r="G66"/>
  <c r="G53"/>
  <c r="G131"/>
  <c r="G229"/>
  <c r="G22"/>
  <c r="G5"/>
  <c r="G163"/>
  <c r="G62"/>
  <c r="G198"/>
  <c r="G56"/>
  <c r="G176"/>
  <c r="G110"/>
  <c r="G231"/>
  <c r="G71"/>
  <c r="G84"/>
  <c r="G60"/>
  <c r="G155"/>
  <c r="G219"/>
  <c r="G139"/>
  <c r="G50"/>
  <c r="G212"/>
  <c r="G164"/>
  <c r="G203"/>
  <c r="G26"/>
  <c r="G173"/>
  <c r="G79"/>
  <c r="G114"/>
  <c r="G236"/>
  <c r="G45"/>
  <c r="G89"/>
  <c r="G90"/>
  <c r="G112"/>
  <c r="G249"/>
  <c r="G95"/>
  <c r="G170"/>
  <c r="G207"/>
  <c r="G74"/>
  <c r="G178"/>
  <c r="G117"/>
  <c r="G172"/>
  <c r="G32"/>
  <c r="G107"/>
  <c r="G146"/>
  <c r="G83"/>
  <c r="G185"/>
  <c r="G46"/>
  <c r="G134"/>
  <c r="G196"/>
  <c r="G20"/>
  <c r="G224"/>
  <c r="G4"/>
  <c r="G186"/>
  <c r="G242"/>
  <c r="G174"/>
  <c r="G183"/>
  <c r="G17"/>
  <c r="G59"/>
  <c r="G55"/>
  <c r="G202"/>
  <c r="G217"/>
  <c r="G113"/>
  <c r="G144"/>
  <c r="G64"/>
  <c r="G240"/>
  <c r="G238"/>
  <c r="G9"/>
  <c r="G128"/>
  <c r="G13"/>
  <c r="G39"/>
  <c r="G195"/>
  <c r="G142"/>
  <c r="G218"/>
  <c r="G100"/>
  <c r="G235"/>
  <c r="G94"/>
  <c r="G192"/>
  <c r="G205"/>
  <c r="G190"/>
  <c r="G194"/>
  <c r="G75"/>
  <c r="G129"/>
  <c r="G3"/>
  <c r="G111"/>
  <c r="G41"/>
  <c r="G119"/>
  <c r="G136"/>
  <c r="G10"/>
  <c r="G98"/>
  <c r="G102"/>
  <c r="G11"/>
  <c r="G200"/>
  <c r="G228"/>
  <c r="G68"/>
  <c r="G78"/>
  <c r="G73"/>
  <c r="G49"/>
  <c r="G177"/>
  <c r="G245"/>
  <c r="G147"/>
  <c r="G191"/>
  <c r="G179"/>
  <c r="G18"/>
  <c r="G34"/>
  <c r="G246"/>
  <c r="G223"/>
  <c r="G124"/>
  <c r="G182"/>
  <c r="G65"/>
  <c r="G153"/>
  <c r="G213"/>
  <c r="G157"/>
  <c r="G225"/>
  <c r="G67"/>
  <c r="G184"/>
  <c r="G25"/>
  <c r="G197"/>
  <c r="G193"/>
  <c r="G221"/>
  <c r="G132"/>
  <c r="G105"/>
  <c r="G115"/>
  <c r="G160"/>
  <c r="G14"/>
  <c r="G143"/>
  <c r="G123"/>
  <c r="G234"/>
  <c r="G208"/>
  <c r="G243"/>
  <c r="G38"/>
  <c r="G204"/>
  <c r="G47"/>
  <c r="G72"/>
  <c r="G154"/>
  <c r="G57"/>
  <c r="G101"/>
  <c r="G48"/>
  <c r="G37"/>
  <c r="G189"/>
  <c r="G251"/>
  <c r="G126"/>
  <c r="G106"/>
  <c r="G237"/>
  <c r="G220"/>
  <c r="G88"/>
  <c r="G226"/>
  <c r="G42"/>
  <c r="G230"/>
  <c r="G118"/>
  <c r="G7"/>
  <c r="G93"/>
  <c r="G214"/>
  <c r="G150"/>
  <c r="G151"/>
  <c r="G125"/>
  <c r="G167"/>
  <c r="G250"/>
  <c r="G210"/>
  <c r="G180"/>
  <c r="G158"/>
  <c r="G137"/>
  <c r="G140"/>
  <c r="G130"/>
  <c r="G97"/>
  <c r="G175"/>
  <c r="G6"/>
  <c r="G127"/>
  <c r="G27"/>
  <c r="G215"/>
  <c r="G206"/>
  <c r="G156"/>
  <c r="G168"/>
  <c r="G227"/>
  <c r="G58"/>
  <c r="G120"/>
  <c r="G104"/>
  <c r="G161"/>
  <c r="G187"/>
  <c r="G12"/>
  <c r="G69"/>
  <c r="G87"/>
  <c r="G201"/>
  <c r="G2"/>
  <c r="G241"/>
  <c r="G135"/>
  <c r="G85"/>
  <c r="G76"/>
  <c r="G141"/>
  <c r="G122"/>
  <c r="G165"/>
  <c r="G211"/>
  <c r="G233"/>
  <c r="G82"/>
  <c r="G29"/>
  <c r="G121"/>
  <c r="G239"/>
  <c r="G28"/>
  <c r="G171"/>
  <c r="G19"/>
  <c r="G8"/>
  <c r="G23"/>
  <c r="G247"/>
  <c r="G148"/>
  <c r="G61"/>
  <c r="G116"/>
  <c r="G30"/>
  <c r="G152"/>
  <c r="G199"/>
  <c r="G133"/>
  <c r="G44"/>
  <c r="G244"/>
  <c r="G15"/>
  <c r="G35"/>
  <c r="G216"/>
  <c r="G232"/>
  <c r="G43"/>
  <c r="G16"/>
  <c r="G149"/>
  <c r="G24"/>
  <c r="G92"/>
  <c r="G222"/>
  <c r="G21"/>
  <c r="G145"/>
  <c r="G40"/>
  <c r="G77"/>
  <c r="G36"/>
  <c r="G108"/>
  <c r="G52"/>
  <c r="G103"/>
  <c r="G109"/>
  <c r="G81"/>
  <c r="G162"/>
  <c r="G54"/>
  <c r="G138"/>
  <c r="AD16" i="19"/>
  <c r="M10" s="1"/>
  <c r="N10"/>
  <c r="AD34"/>
  <c r="M28" s="1"/>
  <c r="N28"/>
  <c r="AD28"/>
  <c r="M22" s="1"/>
  <c r="N22"/>
  <c r="F3" i="18"/>
  <c r="F21"/>
  <c r="F49"/>
  <c r="F48"/>
  <c r="F12"/>
  <c r="F22"/>
  <c r="F2"/>
  <c r="F44"/>
  <c r="F18"/>
  <c r="F40"/>
  <c r="F33"/>
  <c r="F5"/>
  <c r="F38"/>
  <c r="F30"/>
  <c r="F32"/>
  <c r="F17"/>
  <c r="F13"/>
  <c r="F16"/>
  <c r="F42"/>
  <c r="F34"/>
  <c r="F37"/>
  <c r="F36"/>
  <c r="F50"/>
  <c r="F7"/>
  <c r="F24"/>
  <c r="F10"/>
  <c r="F28"/>
  <c r="F43"/>
  <c r="F15"/>
  <c r="F51"/>
  <c r="F11"/>
  <c r="F39"/>
  <c r="F35"/>
  <c r="F27"/>
  <c r="F14"/>
  <c r="F45"/>
  <c r="F19"/>
  <c r="F6"/>
  <c r="F4"/>
  <c r="F20"/>
  <c r="F47"/>
  <c r="F8"/>
  <c r="F26"/>
  <c r="F31"/>
  <c r="F41"/>
  <c r="F23"/>
  <c r="F29"/>
  <c r="F46"/>
  <c r="F9"/>
  <c r="F25"/>
  <c r="M24" i="25" l="1"/>
  <c r="AK17"/>
  <c r="M6"/>
  <c r="R6" s="1"/>
  <c r="M25"/>
  <c r="R25" s="1"/>
  <c r="M23"/>
  <c r="N23" s="1"/>
  <c r="O23" s="1"/>
  <c r="P23" s="1"/>
  <c r="R13"/>
  <c r="AK24"/>
  <c r="M16"/>
  <c r="R16" s="1"/>
  <c r="R7"/>
  <c r="N19"/>
  <c r="O19" s="1"/>
  <c r="P19" s="1"/>
  <c r="R10"/>
  <c r="R12"/>
  <c r="R30"/>
  <c r="R11"/>
  <c r="M5"/>
  <c r="R18"/>
  <c r="N17"/>
  <c r="O17" s="1"/>
  <c r="P17" s="1"/>
  <c r="R17"/>
  <c r="R24"/>
  <c r="N24"/>
  <c r="O24" s="1"/>
  <c r="P24" s="1"/>
  <c r="N6" l="1"/>
  <c r="O6" s="1"/>
  <c r="P6" s="1"/>
  <c r="N25"/>
  <c r="O25" s="1"/>
  <c r="P25" s="1"/>
  <c r="R23"/>
  <c r="N5"/>
  <c r="O5" s="1"/>
  <c r="P5" s="1"/>
  <c r="R5"/>
</calcChain>
</file>

<file path=xl/sharedStrings.xml><?xml version="1.0" encoding="utf-8"?>
<sst xmlns="http://schemas.openxmlformats.org/spreadsheetml/2006/main" count="609" uniqueCount="164">
  <si>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</si>
  <si>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</si>
  <si>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</si>
  <si>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</si>
  <si>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</si>
  <si>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</si>
  <si>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</si>
  <si>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</si>
  <si>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</si>
  <si>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</si>
  <si>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</si>
  <si>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</si>
  <si>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</si>
  <si>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</si>
  <si>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</si>
  <si>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</si>
  <si>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</si>
  <si>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</si>
  <si>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</si>
  <si>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</si>
  <si>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</si>
  <si>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</si>
  <si>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</si>
  <si>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</si>
  <si>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</si>
  <si>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</si>
  <si>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</si>
  <si>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</si>
  <si>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</si>
  <si>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</si>
  <si>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</si>
  <si>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</si>
  <si>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</si>
  <si>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</si>
  <si>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</si>
  <si>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</si>
  <si>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</si>
  <si>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</si>
  <si>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</si>
  <si>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</si>
  <si>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</si>
  <si>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</si>
  <si>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</si>
  <si>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</si>
  <si>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</si>
  <si>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</si>
  <si>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</si>
  <si>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</si>
  <si>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</si>
  <si>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</si>
  <si>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</si>
  <si>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</si>
  <si>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</si>
  <si>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</si>
  <si>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</si>
  <si>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</si>
  <si>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</si>
  <si>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</si>
  <si>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</si>
  <si>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</si>
  <si>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</si>
  <si>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</si>
  <si>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</si>
  <si>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</si>
  <si>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</si>
  <si>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</si>
  <si>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</si>
  <si>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</si>
  <si>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</si>
  <si>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</si>
  <si>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</si>
  <si>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</si>
  <si>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</si>
  <si>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</si>
  <si>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</si>
  <si>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</si>
  <si>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</si>
  <si>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</si>
  <si>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</si>
  <si>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</si>
  <si>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</si>
  <si>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</si>
  <si>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</si>
  <si>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</si>
  <si>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 xml:space="preserve">Entry Fee </t>
  </si>
  <si>
    <t>Jimmy Buffett</t>
  </si>
  <si>
    <t>Hadley Prinsen</t>
  </si>
  <si>
    <t>Brody Schaapveld</t>
  </si>
  <si>
    <t xml:space="preserve">TJs Choice </t>
  </si>
  <si>
    <t>EPH Rolling Bee</t>
  </si>
  <si>
    <t xml:space="preserve">Nora Olsen </t>
  </si>
  <si>
    <t xml:space="preserve">Cinnamon </t>
  </si>
  <si>
    <t>21.813 + 5</t>
  </si>
  <si>
    <t xml:space="preserve">Lacey Gorder </t>
  </si>
  <si>
    <t xml:space="preserve">Tinyspapermoney aka Penny </t>
  </si>
  <si>
    <t>co</t>
  </si>
  <si>
    <t xml:space="preserve">Illuminated Paris aka Paris </t>
  </si>
  <si>
    <t>Allison Moore</t>
  </si>
  <si>
    <t xml:space="preserve">Lena </t>
  </si>
  <si>
    <t xml:space="preserve">olivia Selleck </t>
  </si>
  <si>
    <t xml:space="preserve">Dynamic French Bully </t>
  </si>
  <si>
    <t xml:space="preserve">Anna Rathe </t>
  </si>
  <si>
    <t xml:space="preserve">Pearl </t>
  </si>
  <si>
    <t xml:space="preserve">Allison Burgou </t>
  </si>
  <si>
    <t xml:space="preserve">Bug </t>
  </si>
  <si>
    <t>Joni Boeklheide</t>
  </si>
  <si>
    <t>runningwiththedevil</t>
  </si>
  <si>
    <t>Jet</t>
  </si>
  <si>
    <t xml:space="preserve">Kayce Engen </t>
  </si>
  <si>
    <t xml:space="preserve">Wynn </t>
  </si>
  <si>
    <t xml:space="preserve">Debbie Mccutheon </t>
  </si>
  <si>
    <t>JR</t>
  </si>
  <si>
    <t xml:space="preserve">Sarah Rose </t>
  </si>
  <si>
    <t xml:space="preserve">Horse 2 </t>
  </si>
  <si>
    <t>TBR Call 911</t>
  </si>
  <si>
    <t xml:space="preserve">Tracy Haaseth </t>
  </si>
  <si>
    <t xml:space="preserve">Sophie </t>
  </si>
  <si>
    <t>Kira Cooper</t>
  </si>
  <si>
    <t>Trigger</t>
  </si>
  <si>
    <t xml:space="preserve">Ashley Mersbergen </t>
  </si>
  <si>
    <t xml:space="preserve">Jessica Woods </t>
  </si>
  <si>
    <t xml:space="preserve">Cashn&amp;Driftin </t>
  </si>
  <si>
    <t xml:space="preserve">Melissa Anderson </t>
  </si>
  <si>
    <t xml:space="preserve">Lucy </t>
  </si>
  <si>
    <t xml:space="preserve">Morgan Anderson </t>
  </si>
  <si>
    <t xml:space="preserve">Poptart </t>
  </si>
  <si>
    <t xml:space="preserve">Kailee Rinas </t>
  </si>
  <si>
    <t xml:space="preserve">Jody O' Gin </t>
  </si>
  <si>
    <t xml:space="preserve">Marda Olson </t>
  </si>
  <si>
    <t xml:space="preserve">Gus </t>
  </si>
  <si>
    <t xml:space="preserve">Kristen Zancanella </t>
  </si>
  <si>
    <t xml:space="preserve">Lions Super Moon Bug </t>
  </si>
  <si>
    <t xml:space="preserve">lion a little </t>
  </si>
  <si>
    <t xml:space="preserve">Kynlee Speidel </t>
  </si>
  <si>
    <t xml:space="preserve">Jalandy </t>
  </si>
  <si>
    <t xml:space="preserve">becky paczkowski </t>
  </si>
  <si>
    <t xml:space="preserve">essmokenblackSPARKS </t>
  </si>
  <si>
    <t>JODI THEISEN</t>
  </si>
  <si>
    <t>COWGIRL</t>
  </si>
  <si>
    <t>MORGAN THEISEN</t>
  </si>
  <si>
    <t xml:space="preserve">FARRIS </t>
  </si>
  <si>
    <t xml:space="preserve">KAYLEE THEISEN </t>
  </si>
  <si>
    <t xml:space="preserve">BULLY </t>
  </si>
  <si>
    <t xml:space="preserve">IKE </t>
  </si>
  <si>
    <t>LAYNE MANSON</t>
  </si>
  <si>
    <t xml:space="preserve">SADIE </t>
  </si>
  <si>
    <t xml:space="preserve">PAM EKERN </t>
  </si>
  <si>
    <t>RAZ</t>
  </si>
  <si>
    <t>NIKKI</t>
  </si>
  <si>
    <t>ISABELLA VANLITCH</t>
  </si>
  <si>
    <t>FOXY TOO SUEN MC</t>
  </si>
  <si>
    <t xml:space="preserve">DUTCH WAGON </t>
  </si>
  <si>
    <t xml:space="preserve">SIERRA DARRAH </t>
  </si>
  <si>
    <t xml:space="preserve">DASH </t>
  </si>
  <si>
    <t xml:space="preserve">EMILY RYMERSON </t>
  </si>
  <si>
    <t xml:space="preserve">JOSIE </t>
  </si>
  <si>
    <t xml:space="preserve">BIRDIE </t>
  </si>
  <si>
    <t xml:space="preserve">DINO </t>
  </si>
  <si>
    <t xml:space="preserve">NICOLE VANWELL </t>
  </si>
  <si>
    <t>SKYY</t>
  </si>
  <si>
    <t xml:space="preserve">SAMANTHA PETERSEN </t>
  </si>
  <si>
    <t>TOLLHOUSE</t>
  </si>
  <si>
    <t>CO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</si>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</sst>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6" xfId="0" applyNumberFormat="1" applyFont="1" applyFill="1" applyBorder="1" applyAlignment="1" applyProtection="1">
      <alignment horizontal="center"/>
      <protection locked="0"/>
    </xf>
    <xf numFmtId="164" fontId="5" fillId="0" borderId="47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49" xfId="1" applyFont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48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0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164" fontId="5" fillId="5" borderId="5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Protection="1">
      <protection locked="0"/>
    </xf>
    <xf numFmtId="164" fontId="5" fillId="5" borderId="1" xfId="0" applyNumberFormat="1" applyFont="1" applyFill="1" applyBorder="1" applyAlignment="1" applyProtection="1">
      <alignment horizontal="center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3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4" fillId="5" borderId="36" xfId="0" applyFont="1" applyFill="1" applyBorder="1" applyAlignment="1">
      <alignment horizontal="left" vertical="center" wrapText="1"/>
    </xf>
    <xf numFmtId="0" fontId="4" fillId="5" borderId="38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4" fillId="10" borderId="44" xfId="0" applyFont="1" applyFill="1" applyBorder="1" applyAlignment="1">
      <alignment horizontal="center"/>
    </xf>
    <xf numFmtId="0" fontId="14" fillId="10" borderId="45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6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microsoft.com/office/2017/06/relationships/rdRichValueStructure" Target="richData/rdrichvaluestructure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06/relationships/rdRichValue" Target="richData/rdrichvalue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7150" y="1327150"/>
          <a:ext cx="6486525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609600" y="5181600"/>
          <a:ext cx="4845050" cy="923925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581025" y="6600825"/>
          <a:ext cx="4797425" cy="952500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76200" y="7800974"/>
          <a:ext cx="6467475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609600" y="12179300"/>
          <a:ext cx="5686425" cy="86995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590550" y="13820775"/>
          <a:ext cx="5753100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richData/rdRichValueTypes.xml><?xml version="1.0" encoding="utf-8"?>
<rvTypesInfo xmlns="http://schemas.microsoft.com/office/spreadsheetml/2017/richdata2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fb t="e">#NAME?</fb>
    <v>4</v>
    <v>1</v>
  </rv>
</rvData>
</file>

<file path=xl/richData/rdrichvaluestructure.xml><?xml version="1.0" encoding="utf-8"?>
<rvStructures xmlns="http://schemas.microsoft.com/office/spreadsheetml/2017/richdata" count="1">
  <s t="_error">
    <k n="errorType" t="i"/>
    <k n="subType" t="i"/>
  </s>
</rvStructur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ColWidth="8.85546875" defaultRowHeight="15"/>
  <cols>
    <col min="1" max="1" width="4.42578125" customWidth="1"/>
    <col min="3" max="3" width="9.28515625" customWidth="1"/>
    <col min="9" max="9" width="9.140625" customWidth="1"/>
    <col min="10" max="10" width="12.42578125" customWidth="1"/>
  </cols>
  <sheetData>
    <row r="1" spans="1:13" ht="21" thickBot="1">
      <c r="A1" s="202" t="s">
        <v>36</v>
      </c>
      <c r="B1" s="202"/>
      <c r="C1" s="202"/>
    </row>
    <row r="2" spans="1:13" ht="16.5" customHeight="1" thickBot="1">
      <c r="A2" s="203" t="s">
        <v>38</v>
      </c>
      <c r="B2" s="204"/>
      <c r="C2" s="204"/>
      <c r="D2" s="204"/>
      <c r="E2" s="204"/>
      <c r="F2" s="204"/>
      <c r="G2" s="204"/>
      <c r="H2" s="204"/>
      <c r="I2" s="204"/>
      <c r="J2" s="205"/>
    </row>
    <row r="3" spans="1:13" ht="15" customHeight="1">
      <c r="B3" s="128" t="s">
        <v>45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5" customHeight="1">
      <c r="B4" s="132" t="s">
        <v>44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>
      <c r="B5" s="128" t="s">
        <v>40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>
      <c r="B6" s="129" t="s">
        <v>41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3"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3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</row>
    <row r="13" spans="1:13">
      <c r="B13" s="137" t="s">
        <v>68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</row>
    <row r="14" spans="1:13">
      <c r="B14" s="137" t="s">
        <v>69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</row>
    <row r="15" spans="1:13" ht="15.75" thickBot="1">
      <c r="B15" s="132" t="s">
        <v>70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</row>
    <row r="16" spans="1:13" ht="16.5" customHeight="1" thickBot="1">
      <c r="A16" s="203" t="s">
        <v>39</v>
      </c>
      <c r="B16" s="204"/>
      <c r="C16" s="204"/>
      <c r="D16" s="204"/>
      <c r="E16" s="204"/>
      <c r="F16" s="204"/>
      <c r="G16" s="204"/>
      <c r="H16" s="204"/>
      <c r="I16" s="204"/>
      <c r="J16" s="205"/>
    </row>
    <row r="17" spans="2:27" ht="15" customHeight="1">
      <c r="B17" s="130" t="s">
        <v>61</v>
      </c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</row>
    <row r="18" spans="2:27" ht="15" customHeight="1">
      <c r="B18" s="133" t="s">
        <v>46</v>
      </c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</row>
    <row r="19" spans="2:27">
      <c r="B19" s="130" t="s">
        <v>59</v>
      </c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</row>
    <row r="20" spans="2:27">
      <c r="B20" s="131" t="s">
        <v>43</v>
      </c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</row>
    <row r="21" spans="2:27">
      <c r="B21" s="131" t="s">
        <v>42</v>
      </c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</row>
    <row r="22" spans="2:27">
      <c r="B22" s="131" t="s">
        <v>58</v>
      </c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</row>
    <row r="23" spans="2:27">
      <c r="B23" s="130" t="s">
        <v>47</v>
      </c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</row>
    <row r="24" spans="2:27">
      <c r="B24" s="134" t="s">
        <v>62</v>
      </c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</row>
    <row r="25" spans="2:27">
      <c r="B25" s="130" t="s">
        <v>48</v>
      </c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</row>
    <row r="26" spans="2:27">
      <c r="B26" s="129" t="s">
        <v>49</v>
      </c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</row>
    <row r="27" spans="2:27"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</row>
    <row r="28" spans="2:27" ht="24.75" customHeight="1"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</row>
    <row r="29" spans="2:27"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</row>
    <row r="30" spans="2:27"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</row>
    <row r="31" spans="2:27"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</row>
    <row r="32" spans="2:27">
      <c r="B32" s="134" t="s">
        <v>50</v>
      </c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</row>
    <row r="33" spans="2:27">
      <c r="B33" s="129" t="s">
        <v>51</v>
      </c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</row>
    <row r="34" spans="2:27"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</row>
    <row r="35" spans="2:27"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</row>
    <row r="36" spans="2:27"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</row>
    <row r="37" spans="2:27" ht="21.75" customHeight="1"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</row>
    <row r="38" spans="2:27" ht="18" customHeight="1"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</row>
    <row r="39" spans="2:27">
      <c r="B39" s="135" t="s">
        <v>57</v>
      </c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</row>
    <row r="40" spans="2:27"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</row>
    <row r="41" spans="2:27"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</row>
    <row r="42" spans="2:27"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</row>
    <row r="43" spans="2:27"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</row>
    <row r="44" spans="2:27"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</row>
    <row r="45" spans="2:27"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</row>
    <row r="46" spans="2:27"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</row>
    <row r="47" spans="2:27"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</row>
    <row r="48" spans="2:27"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</row>
    <row r="49" spans="1:27"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</row>
    <row r="50" spans="1:27"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</row>
    <row r="51" spans="1:27" ht="24" customHeight="1"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</row>
    <row r="52" spans="1:27"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</row>
    <row r="53" spans="1:27"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</row>
    <row r="54" spans="1:27"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</row>
    <row r="55" spans="1:27"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</row>
    <row r="56" spans="1:27" ht="12.75" customHeight="1" thickBot="1"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</row>
    <row r="57" spans="1:27" ht="17.25" customHeight="1" thickBot="1">
      <c r="A57" s="203" t="s">
        <v>52</v>
      </c>
      <c r="B57" s="204"/>
      <c r="C57" s="204"/>
      <c r="D57" s="204"/>
      <c r="E57" s="204"/>
      <c r="F57" s="204"/>
      <c r="G57" s="204"/>
      <c r="H57" s="204"/>
      <c r="I57" s="204"/>
      <c r="J57" s="205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</row>
    <row r="58" spans="1:27">
      <c r="B58" s="130" t="s">
        <v>53</v>
      </c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</row>
    <row r="59" spans="1:27">
      <c r="B59" s="133" t="s">
        <v>54</v>
      </c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</row>
    <row r="60" spans="1:27">
      <c r="B60" s="130" t="s">
        <v>55</v>
      </c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</row>
    <row r="61" spans="1:27">
      <c r="B61" s="129" t="s">
        <v>60</v>
      </c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</row>
    <row r="62" spans="1:27"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</row>
    <row r="63" spans="1:27"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</row>
    <row r="64" spans="1:27" ht="22.5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</row>
    <row r="65" spans="1:12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</row>
    <row r="66" spans="1:12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</row>
    <row r="67" spans="1:12">
      <c r="A67" s="127"/>
      <c r="B67" s="129" t="s">
        <v>56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</row>
    <row r="68" spans="1:12">
      <c r="A68" s="127"/>
      <c r="B68" s="138" t="s">
        <v>63</v>
      </c>
      <c r="C68" s="139"/>
      <c r="D68" s="139"/>
      <c r="E68" s="139"/>
      <c r="F68" s="139"/>
      <c r="G68" s="139"/>
      <c r="H68" s="139"/>
      <c r="I68" s="139"/>
      <c r="J68" s="139"/>
      <c r="K68" s="127"/>
      <c r="L68" s="127"/>
    </row>
    <row r="69" spans="1:12">
      <c r="A69" s="127"/>
      <c r="B69" s="140" t="s">
        <v>64</v>
      </c>
      <c r="C69" s="139"/>
      <c r="D69" s="139"/>
      <c r="E69" s="139"/>
      <c r="F69" s="139"/>
      <c r="G69" s="139"/>
      <c r="H69" s="139"/>
      <c r="I69" s="139"/>
      <c r="J69" s="139"/>
      <c r="K69" s="127"/>
      <c r="L69" s="127"/>
    </row>
    <row r="70" spans="1:12">
      <c r="A70" s="127"/>
      <c r="B70" s="129"/>
      <c r="C70" s="127"/>
      <c r="D70" s="127"/>
      <c r="E70" s="127"/>
      <c r="F70" s="127"/>
      <c r="G70" s="127"/>
      <c r="H70" s="127"/>
      <c r="I70" s="127"/>
      <c r="J70" s="127"/>
      <c r="K70" s="127"/>
      <c r="L70" s="127"/>
    </row>
    <row r="71" spans="1:12">
      <c r="A71" s="127"/>
      <c r="B71" s="129"/>
      <c r="C71" s="127"/>
      <c r="D71" s="127"/>
      <c r="E71" s="127"/>
      <c r="F71" s="127"/>
      <c r="G71" s="127"/>
      <c r="H71" s="127"/>
      <c r="I71" s="127"/>
      <c r="J71" s="127"/>
      <c r="K71" s="127"/>
      <c r="L71" s="127"/>
    </row>
    <row r="72" spans="1:12">
      <c r="A72" s="127"/>
      <c r="B72" s="129"/>
      <c r="C72" s="127"/>
      <c r="D72" s="127"/>
      <c r="E72" s="127"/>
      <c r="F72" s="127"/>
      <c r="G72" s="127"/>
      <c r="H72" s="127"/>
      <c r="I72" s="127"/>
      <c r="J72" s="127"/>
      <c r="K72" s="127"/>
      <c r="L72" s="127"/>
    </row>
    <row r="73" spans="1:12">
      <c r="A73" s="127"/>
      <c r="B73" s="129"/>
      <c r="C73" s="127"/>
      <c r="D73" s="127"/>
      <c r="E73" s="127"/>
      <c r="F73" s="127"/>
      <c r="G73" s="127"/>
      <c r="H73" s="127"/>
      <c r="I73" s="127"/>
      <c r="J73" s="127"/>
      <c r="K73" s="127"/>
      <c r="L73" s="127"/>
    </row>
    <row r="74" spans="1:12">
      <c r="A74" s="127"/>
      <c r="B74" s="129"/>
      <c r="C74" s="127"/>
      <c r="D74" s="127"/>
      <c r="E74" s="127"/>
      <c r="F74" s="127"/>
      <c r="G74" s="127"/>
      <c r="H74" s="127"/>
      <c r="I74" s="127"/>
      <c r="J74" s="127"/>
      <c r="K74" s="127"/>
      <c r="L74" s="127"/>
    </row>
    <row r="75" spans="1:12" ht="15.75" thickBot="1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</row>
    <row r="76" spans="1:12" ht="17.25" customHeight="1" thickBot="1">
      <c r="A76" s="203" t="s">
        <v>37</v>
      </c>
      <c r="B76" s="204"/>
      <c r="C76" s="204"/>
      <c r="D76" s="204"/>
      <c r="E76" s="204"/>
      <c r="F76" s="204"/>
      <c r="G76" s="204"/>
      <c r="H76" s="204"/>
      <c r="I76" s="204"/>
      <c r="J76" s="205"/>
    </row>
    <row r="77" spans="1:12" ht="15" customHeight="1">
      <c r="A77" s="193" t="s">
        <v>65</v>
      </c>
      <c r="B77" s="194"/>
      <c r="C77" s="194"/>
      <c r="D77" s="194"/>
      <c r="E77" s="194"/>
      <c r="F77" s="194"/>
      <c r="G77" s="194"/>
      <c r="H77" s="194"/>
      <c r="I77" s="194"/>
      <c r="J77" s="195"/>
      <c r="K77" s="127"/>
      <c r="L77" s="127"/>
    </row>
    <row r="78" spans="1:12">
      <c r="A78" s="196"/>
      <c r="B78" s="197"/>
      <c r="C78" s="197"/>
      <c r="D78" s="197"/>
      <c r="E78" s="197"/>
      <c r="F78" s="197"/>
      <c r="G78" s="197"/>
      <c r="H78" s="197"/>
      <c r="I78" s="197"/>
      <c r="J78" s="198"/>
      <c r="K78" s="127"/>
      <c r="L78" s="127"/>
    </row>
    <row r="79" spans="1:12" ht="15.75" thickBot="1">
      <c r="A79" s="199"/>
      <c r="B79" s="200"/>
      <c r="C79" s="200"/>
      <c r="D79" s="200"/>
      <c r="E79" s="200"/>
      <c r="F79" s="200"/>
      <c r="G79" s="200"/>
      <c r="H79" s="200"/>
      <c r="I79" s="200"/>
      <c r="J79" s="201"/>
      <c r="K79" s="127"/>
      <c r="L79" s="127"/>
    </row>
    <row r="80" spans="1:12">
      <c r="A80" s="127"/>
      <c r="B80" s="127"/>
      <c r="C80" s="127"/>
      <c r="D80" s="127"/>
      <c r="E80" s="127"/>
      <c r="F80" s="127"/>
      <c r="G80" s="127"/>
      <c r="H80" s="127"/>
      <c r="I80" s="127"/>
      <c r="J80" s="127"/>
    </row>
    <row r="81" spans="3:8">
      <c r="C81" s="136" t="s">
        <v>66</v>
      </c>
      <c r="D81" s="102"/>
      <c r="E81" s="102"/>
      <c r="F81" s="102"/>
      <c r="G81" s="102"/>
      <c r="H81" s="102"/>
    </row>
    <row r="82" spans="3:8" ht="9.75" customHeight="1">
      <c r="C82" s="102"/>
      <c r="D82" s="102"/>
      <c r="E82" s="102"/>
      <c r="F82" s="102"/>
      <c r="G82" s="102"/>
      <c r="H82" s="102"/>
    </row>
    <row r="83" spans="3:8">
      <c r="C83" s="102"/>
      <c r="D83" s="102"/>
      <c r="E83" s="136" t="s">
        <v>67</v>
      </c>
      <c r="F83" s="102"/>
      <c r="G83" s="102"/>
      <c r="H83" s="102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42578125" style="25" hidden="1" customWidth="1"/>
    <col min="7" max="7" width="8.28515625" style="94" customWidth="1"/>
    <col min="8" max="8" width="6.85546875" style="17" hidden="1" customWidth="1"/>
    <col min="9" max="9" width="3.42578125" style="17" hidden="1" customWidth="1"/>
    <col min="10" max="10" width="8.28515625" style="24" customWidth="1"/>
    <col min="11" max="11" width="4.42578125" style="17" hidden="1" customWidth="1"/>
    <col min="12" max="12" width="11.42578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3"/>
      <c r="F1" s="83" t="s">
        <v>11</v>
      </c>
      <c r="J1" s="122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4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0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4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0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4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0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4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1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4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0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4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0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4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0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4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0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4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0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4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0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4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0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4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0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4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0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4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0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4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0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4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0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4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0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4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0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4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0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4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0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4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0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4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0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4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0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4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0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4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0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4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0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4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0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4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0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4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0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4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0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4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0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4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0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4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0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4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0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4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0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4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0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4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0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4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0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4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0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4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0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4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0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4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0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4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0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4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0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4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0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4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0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4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0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4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0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4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0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4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0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4" t="str">
        <f>IF(D52="nt",IFERROR(SMALL('Youth 2'!F:F,K52),""),IF(D52&gt;3000,"",IFERROR(SMALL('Youth 2'!F:F,K52),"")))</f>
        <v/>
      </c>
      <c r="G52" s="91" t="str">
        <f t="shared" si="1"/>
        <v/>
      </c>
      <c r="J52" s="120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4" t="str">
        <f>IF(D53="nt",IFERROR(SMALL('Youth 2'!F:F,K53),""),IF(D53&gt;3000,"",IFERROR(SMALL('Youth 2'!F:F,K53),"")))</f>
        <v/>
      </c>
      <c r="G53" s="91" t="str">
        <f t="shared" si="1"/>
        <v/>
      </c>
      <c r="J53" s="120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4" t="str">
        <f>IF(D54="nt",IFERROR(SMALL('Youth 2'!F:F,K54),""),IF(D54&gt;3000,"",IFERROR(SMALL('Youth 2'!F:F,K54),"")))</f>
        <v/>
      </c>
      <c r="G54" s="91" t="str">
        <f t="shared" si="1"/>
        <v/>
      </c>
      <c r="J54" s="120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4" t="str">
        <f>IF(D55="nt",IFERROR(SMALL('Youth 2'!F:F,K55),""),IF(D55&gt;3000,"",IFERROR(SMALL('Youth 2'!F:F,K55),"")))</f>
        <v/>
      </c>
      <c r="G55" s="91" t="str">
        <f t="shared" si="1"/>
        <v/>
      </c>
      <c r="J55" s="120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4" t="str">
        <f>IF(D56="nt",IFERROR(SMALL('Youth 2'!F:F,K56),""),IF(D56&gt;3000,"",IFERROR(SMALL('Youth 2'!F:F,K56),"")))</f>
        <v/>
      </c>
      <c r="G56" s="91" t="str">
        <f t="shared" si="1"/>
        <v/>
      </c>
      <c r="J56" s="120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4" t="str">
        <f>IF(D57="nt",IFERROR(SMALL('Youth 2'!F:F,K57),""),IF(D57&gt;3000,"",IFERROR(SMALL('Youth 2'!F:F,K57),"")))</f>
        <v/>
      </c>
      <c r="G57" s="91" t="str">
        <f t="shared" si="1"/>
        <v/>
      </c>
      <c r="J57" s="120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4" t="str">
        <f>IF(D58="nt",IFERROR(SMALL('Youth 2'!F:F,K58),""),IF(D58&gt;3000,"",IFERROR(SMALL('Youth 2'!F:F,K58),"")))</f>
        <v/>
      </c>
      <c r="G58" s="91" t="str">
        <f t="shared" si="1"/>
        <v/>
      </c>
      <c r="J58" s="120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4" t="str">
        <f>IF(D59="nt",IFERROR(SMALL('Youth 2'!F:F,K59),""),IF(D59&gt;3000,"",IFERROR(SMALL('Youth 2'!F:F,K59),"")))</f>
        <v/>
      </c>
      <c r="G59" s="91" t="str">
        <f t="shared" si="1"/>
        <v/>
      </c>
      <c r="J59" s="120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4" t="str">
        <f>IF(D60="nt",IFERROR(SMALL('Youth 2'!F:F,K60),""),IF(D60&gt;3000,"",IFERROR(SMALL('Youth 2'!F:F,K60),"")))</f>
        <v/>
      </c>
      <c r="G60" s="91" t="str">
        <f t="shared" si="1"/>
        <v/>
      </c>
      <c r="J60" s="120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4" t="str">
        <f>IF(D61="nt",IFERROR(SMALL('Youth 2'!F:F,K61),""),IF(D61&gt;3000,"",IFERROR(SMALL('Youth 2'!F:F,K61),"")))</f>
        <v/>
      </c>
      <c r="G61" s="91" t="str">
        <f t="shared" si="1"/>
        <v/>
      </c>
      <c r="J61" s="120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4" t="str">
        <f>IF(D62="nt",IFERROR(SMALL('Youth 2'!F:F,K62),""),IF(D62&gt;3000,"",IFERROR(SMALL('Youth 2'!F:F,K62),"")))</f>
        <v/>
      </c>
      <c r="G62" s="91" t="str">
        <f t="shared" si="1"/>
        <v/>
      </c>
      <c r="J62" s="120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4" t="str">
        <f>IF(D63="nt",IFERROR(SMALL('Youth 2'!F:F,K63),""),IF(D63&gt;3000,"",IFERROR(SMALL('Youth 2'!F:F,K63),"")))</f>
        <v/>
      </c>
      <c r="G63" s="91" t="str">
        <f t="shared" si="1"/>
        <v/>
      </c>
      <c r="J63" s="120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4" t="str">
        <f>IF(D64="nt",IFERROR(SMALL('Youth 2'!F:F,K64),""),IF(D64&gt;3000,"",IFERROR(SMALL('Youth 2'!F:F,K64),"")))</f>
        <v/>
      </c>
      <c r="G64" s="91" t="str">
        <f t="shared" si="1"/>
        <v/>
      </c>
      <c r="J64" s="120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4" t="str">
        <f>IF(D65="nt",IFERROR(SMALL('Youth 2'!F:F,K65),""),IF(D65&gt;3000,"",IFERROR(SMALL('Youth 2'!F:F,K65),"")))</f>
        <v/>
      </c>
      <c r="G65" s="91" t="str">
        <f t="shared" si="1"/>
        <v/>
      </c>
      <c r="J65" s="120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4" t="str">
        <f>IF(D66="nt",IFERROR(SMALL('Youth 2'!F:F,K66),""),IF(D66&gt;3000,"",IFERROR(SMALL('Youth 2'!F:F,K66),"")))</f>
        <v/>
      </c>
      <c r="G66" s="91" t="str">
        <f t="shared" si="1"/>
        <v/>
      </c>
      <c r="J66" s="120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4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0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4" t="str">
        <f>IF(D68="nt",IFERROR(SMALL('Youth 2'!F:F,K68),""),IF(D68&gt;3000,"",IFERROR(SMALL('Youth 2'!F:F,K68),"")))</f>
        <v/>
      </c>
      <c r="G68" s="91" t="str">
        <f t="shared" si="2"/>
        <v/>
      </c>
      <c r="J68" s="120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4" t="str">
        <f>IF(D69="nt",IFERROR(SMALL('Youth 2'!F:F,K69),""),IF(D69&gt;3000,"",IFERROR(SMALL('Youth 2'!F:F,K69),"")))</f>
        <v/>
      </c>
      <c r="G69" s="91" t="str">
        <f t="shared" si="2"/>
        <v/>
      </c>
      <c r="J69" s="120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4" t="str">
        <f>IF(D70="nt",IFERROR(SMALL('Youth 2'!F:F,K70),""),IF(D70&gt;3000,"",IFERROR(SMALL('Youth 2'!F:F,K70),"")))</f>
        <v/>
      </c>
      <c r="G70" s="91" t="str">
        <f t="shared" si="2"/>
        <v/>
      </c>
      <c r="J70" s="120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4" t="str">
        <f>IF(D71="nt",IFERROR(SMALL('Youth 2'!F:F,K71),""),IF(D71&gt;3000,"",IFERROR(SMALL('Youth 2'!F:F,K71),"")))</f>
        <v/>
      </c>
      <c r="G71" s="91" t="str">
        <f t="shared" si="2"/>
        <v/>
      </c>
      <c r="J71" s="120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4" t="str">
        <f>IF(D72="nt",IFERROR(SMALL('Youth 2'!F:F,K72),""),IF(D72&gt;3000,"",IFERROR(SMALL('Youth 2'!F:F,K72),"")))</f>
        <v/>
      </c>
      <c r="G72" s="91" t="str">
        <f t="shared" si="2"/>
        <v/>
      </c>
      <c r="J72" s="120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4" t="str">
        <f>IF(D73="nt",IFERROR(SMALL('Youth 2'!F:F,K73),""),IF(D73&gt;3000,"",IFERROR(SMALL('Youth 2'!F:F,K73),"")))</f>
        <v/>
      </c>
      <c r="G73" s="91" t="str">
        <f t="shared" si="2"/>
        <v/>
      </c>
      <c r="J73" s="120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4" t="str">
        <f>IF(D74="nt",IFERROR(SMALL('Youth 2'!F:F,K74),""),IF(D74&gt;3000,"",IFERROR(SMALL('Youth 2'!F:F,K74),"")))</f>
        <v/>
      </c>
      <c r="G74" s="91" t="str">
        <f t="shared" si="2"/>
        <v/>
      </c>
      <c r="J74" s="120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4" t="str">
        <f>IF(D75="nt",IFERROR(SMALL('Youth 2'!F:F,K75),""),IF(D75&gt;3000,"",IFERROR(SMALL('Youth 2'!F:F,K75),"")))</f>
        <v/>
      </c>
      <c r="G75" s="91" t="str">
        <f t="shared" si="2"/>
        <v/>
      </c>
      <c r="J75" s="120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4" t="str">
        <f>IF(D76="nt",IFERROR(SMALL('Youth 2'!F:F,K76),""),IF(D76&gt;3000,"",IFERROR(SMALL('Youth 2'!F:F,K76),"")))</f>
        <v/>
      </c>
      <c r="G76" s="91" t="str">
        <f t="shared" si="2"/>
        <v/>
      </c>
      <c r="J76" s="120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4" t="str">
        <f>IF(D77="nt",IFERROR(SMALL('Youth 2'!F:F,K77),""),IF(D77&gt;3000,"",IFERROR(SMALL('Youth 2'!F:F,K77),"")))</f>
        <v/>
      </c>
      <c r="G77" s="91" t="str">
        <f t="shared" si="2"/>
        <v/>
      </c>
      <c r="J77" s="120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4" t="str">
        <f>IF(D78="nt",IFERROR(SMALL('Youth 2'!F:F,K78),""),IF(D78&gt;3000,"",IFERROR(SMALL('Youth 2'!F:F,K78),"")))</f>
        <v/>
      </c>
      <c r="G78" s="91" t="str">
        <f t="shared" si="2"/>
        <v/>
      </c>
      <c r="J78" s="120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4" t="str">
        <f>IF(D79="nt",IFERROR(SMALL('Youth 2'!F:F,K79),""),IF(D79&gt;3000,"",IFERROR(SMALL('Youth 2'!F:F,K79),"")))</f>
        <v/>
      </c>
      <c r="G79" s="91" t="str">
        <f t="shared" si="2"/>
        <v/>
      </c>
      <c r="J79" s="120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4" t="str">
        <f>IF(D80="nt",IFERROR(SMALL('Youth 2'!F:F,K80),""),IF(D80&gt;3000,"",IFERROR(SMALL('Youth 2'!F:F,K80),"")))</f>
        <v/>
      </c>
      <c r="G80" s="91" t="str">
        <f t="shared" si="2"/>
        <v/>
      </c>
      <c r="J80" s="120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4" t="str">
        <f>IF(D81="nt",IFERROR(SMALL('Youth 2'!F:F,K81),""),IF(D81&gt;3000,"",IFERROR(SMALL('Youth 2'!F:F,K81),"")))</f>
        <v/>
      </c>
      <c r="G81" s="91" t="str">
        <f t="shared" si="2"/>
        <v/>
      </c>
      <c r="J81" s="120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4" t="str">
        <f>IF(D82="nt",IFERROR(SMALL('Youth 2'!F:F,K82),""),IF(D82&gt;3000,"",IFERROR(SMALL('Youth 2'!F:F,K82),"")))</f>
        <v/>
      </c>
      <c r="G82" s="91" t="str">
        <f t="shared" si="2"/>
        <v/>
      </c>
      <c r="J82" s="120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4" t="str">
        <f>IF(D83="nt",IFERROR(SMALL('Youth 2'!F:F,K83),""),IF(D83&gt;3000,"",IFERROR(SMALL('Youth 2'!F:F,K83),"")))</f>
        <v/>
      </c>
      <c r="G83" s="91" t="str">
        <f t="shared" si="2"/>
        <v/>
      </c>
      <c r="J83" s="120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4" t="str">
        <f>IF(D84="nt",IFERROR(SMALL('Youth 2'!F:F,K84),""),IF(D84&gt;3000,"",IFERROR(SMALL('Youth 2'!F:F,K84),"")))</f>
        <v/>
      </c>
      <c r="G84" s="91" t="str">
        <f t="shared" si="2"/>
        <v/>
      </c>
      <c r="J84" s="120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4" t="str">
        <f>IF(D85="nt",IFERROR(SMALL('Youth 2'!F:F,K85),""),IF(D85&gt;3000,"",IFERROR(SMALL('Youth 2'!F:F,K85),"")))</f>
        <v/>
      </c>
      <c r="G85" s="91" t="str">
        <f t="shared" si="2"/>
        <v/>
      </c>
      <c r="J85" s="120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4" t="str">
        <f>IF(D86="nt",IFERROR(SMALL('Youth 2'!F:F,K86),""),IF(D86&gt;3000,"",IFERROR(SMALL('Youth 2'!F:F,K86),"")))</f>
        <v/>
      </c>
      <c r="G86" s="91" t="str">
        <f t="shared" si="2"/>
        <v/>
      </c>
      <c r="J86" s="120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4" t="str">
        <f>IF(D87="nt",IFERROR(SMALL('Youth 2'!F:F,K87),""),IF(D87&gt;3000,"",IFERROR(SMALL('Youth 2'!F:F,K87),"")))</f>
        <v/>
      </c>
      <c r="G87" s="91" t="str">
        <f t="shared" si="2"/>
        <v/>
      </c>
      <c r="J87" s="120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4" t="str">
        <f>IF(D88="nt",IFERROR(SMALL('Youth 2'!F:F,K88),""),IF(D88&gt;3000,"",IFERROR(SMALL('Youth 2'!F:F,K88),"")))</f>
        <v/>
      </c>
      <c r="G88" s="91" t="str">
        <f t="shared" si="2"/>
        <v/>
      </c>
      <c r="J88" s="120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4" t="str">
        <f>IF(D89="nt",IFERROR(SMALL('Youth 2'!F:F,K89),""),IF(D89&gt;3000,"",IFERROR(SMALL('Youth 2'!F:F,K89),"")))</f>
        <v/>
      </c>
      <c r="G89" s="91" t="str">
        <f t="shared" si="2"/>
        <v/>
      </c>
      <c r="J89" s="120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4" t="str">
        <f>IF(D90="nt",IFERROR(SMALL('Youth 2'!F:F,K90),""),IF(D90&gt;3000,"",IFERROR(SMALL('Youth 2'!F:F,K90),"")))</f>
        <v/>
      </c>
      <c r="G90" s="91" t="str">
        <f t="shared" si="2"/>
        <v/>
      </c>
      <c r="J90" s="120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4" t="str">
        <f>IF(D91="nt",IFERROR(SMALL('Youth 2'!F:F,K91),""),IF(D91&gt;3000,"",IFERROR(SMALL('Youth 2'!F:F,K91),"")))</f>
        <v/>
      </c>
      <c r="G91" s="91" t="str">
        <f t="shared" si="2"/>
        <v/>
      </c>
      <c r="J91" s="120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4" t="str">
        <f>IF(D92="nt",IFERROR(SMALL('Youth 2'!F:F,K92),""),IF(D92&gt;3000,"",IFERROR(SMALL('Youth 2'!F:F,K92),"")))</f>
        <v/>
      </c>
      <c r="G92" s="91" t="str">
        <f t="shared" si="2"/>
        <v/>
      </c>
      <c r="J92" s="120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4" t="str">
        <f>IF(D93="nt",IFERROR(SMALL('Youth 2'!F:F,K93),""),IF(D93&gt;3000,"",IFERROR(SMALL('Youth 2'!F:F,K93),"")))</f>
        <v/>
      </c>
      <c r="G93" s="91" t="str">
        <f t="shared" si="2"/>
        <v/>
      </c>
      <c r="J93" s="120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4" t="str">
        <f>IF(D94="nt",IFERROR(SMALL('Youth 2'!F:F,K94),""),IF(D94&gt;3000,"",IFERROR(SMALL('Youth 2'!F:F,K94),"")))</f>
        <v/>
      </c>
      <c r="G94" s="91" t="str">
        <f t="shared" si="2"/>
        <v/>
      </c>
      <c r="J94" s="120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4" t="str">
        <f>IF(D95="nt",IFERROR(SMALL('Youth 2'!F:F,K95),""),IF(D95&gt;3000,"",IFERROR(SMALL('Youth 2'!F:F,K95),"")))</f>
        <v/>
      </c>
      <c r="G95" s="91" t="str">
        <f t="shared" si="2"/>
        <v/>
      </c>
      <c r="J95" s="120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4" t="str">
        <f>IF(D96="nt",IFERROR(SMALL('Youth 2'!F:F,K96),""),IF(D96&gt;3000,"",IFERROR(SMALL('Youth 2'!F:F,K96),"")))</f>
        <v/>
      </c>
      <c r="G96" s="91" t="str">
        <f t="shared" si="2"/>
        <v/>
      </c>
      <c r="J96" s="120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4" t="str">
        <f>IF(D97="nt",IFERROR(SMALL('Youth 2'!F:F,K97),""),IF(D97&gt;3000,"",IFERROR(SMALL('Youth 2'!F:F,K97),"")))</f>
        <v/>
      </c>
      <c r="G97" s="91" t="str">
        <f t="shared" si="2"/>
        <v/>
      </c>
      <c r="J97" s="120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4" t="str">
        <f>IF(D98="nt",IFERROR(SMALL('Youth 2'!F:F,K98),""),IF(D98&gt;3000,"",IFERROR(SMALL('Youth 2'!F:F,K98),"")))</f>
        <v/>
      </c>
      <c r="G98" s="91" t="str">
        <f t="shared" si="2"/>
        <v/>
      </c>
      <c r="J98" s="120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4" t="str">
        <f>IF(D99="nt",IFERROR(SMALL('Youth 2'!F:F,K99),""),IF(D99&gt;3000,"",IFERROR(SMALL('Youth 2'!F:F,K99),"")))</f>
        <v/>
      </c>
      <c r="G99" s="91" t="str">
        <f t="shared" si="2"/>
        <v/>
      </c>
      <c r="J99" s="120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4" t="str">
        <f>IF(D100="nt",IFERROR(SMALL('Youth 2'!F:F,K100),""),IF(D100&gt;3000,"",IFERROR(SMALL('Youth 2'!F:F,K100),"")))</f>
        <v/>
      </c>
      <c r="G100" s="91" t="str">
        <f t="shared" si="2"/>
        <v/>
      </c>
      <c r="J100" s="120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4" t="str">
        <f>IF(D101="nt",IFERROR(SMALL('Youth 2'!F:F,K101),""),IF(D101&gt;3000,"",IFERROR(SMALL('Youth 2'!F:F,K101),"")))</f>
        <v/>
      </c>
      <c r="G101" s="91" t="str">
        <f t="shared" si="2"/>
        <v/>
      </c>
      <c r="J101" s="120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4" t="str">
        <f>IF(D102="nt",IFERROR(SMALL('Youth 2'!F:F,K102),""),IF(D102&gt;3000,"",IFERROR(SMALL('Youth 2'!F:F,K102),"")))</f>
        <v/>
      </c>
      <c r="G102" s="91" t="str">
        <f t="shared" si="2"/>
        <v/>
      </c>
      <c r="J102" s="120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4" t="str">
        <f>IF(D103="nt",IFERROR(SMALL('Youth 2'!F:F,K103),""),IF(D103&gt;3000,"",IFERROR(SMALL('Youth 2'!F:F,K103),"")))</f>
        <v/>
      </c>
      <c r="G103" s="91" t="str">
        <f t="shared" si="2"/>
        <v/>
      </c>
      <c r="J103" s="120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4" t="str">
        <f>IF(D104="nt",IFERROR(SMALL('Youth 2'!F:F,K104),""),IF(D104&gt;3000,"",IFERROR(SMALL('Youth 2'!F:F,K104),"")))</f>
        <v/>
      </c>
      <c r="G104" s="91" t="str">
        <f t="shared" si="2"/>
        <v/>
      </c>
      <c r="J104" s="120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4" t="str">
        <f>IF(D105="nt",IFERROR(SMALL('Youth 2'!F:F,K105),""),IF(D105&gt;3000,"",IFERROR(SMALL('Youth 2'!F:F,K105),"")))</f>
        <v/>
      </c>
      <c r="G105" s="91" t="str">
        <f t="shared" si="2"/>
        <v/>
      </c>
      <c r="J105" s="120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4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0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4" t="str">
        <f>IF(D107="nt",IFERROR(SMALL('Youth 2'!F:F,K107),""),IF(D107&gt;3000,"",IFERROR(SMALL('Youth 2'!F:F,K107),"")))</f>
        <v/>
      </c>
      <c r="G107" s="91" t="str">
        <f t="shared" si="2"/>
        <v/>
      </c>
      <c r="J107" s="120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4" t="str">
        <f>IF(D108="nt",IFERROR(SMALL('Youth 2'!F:F,K108),""),IF(D108&gt;3000,"",IFERROR(SMALL('Youth 2'!F:F,K108),"")))</f>
        <v/>
      </c>
      <c r="G108" s="91" t="str">
        <f t="shared" si="2"/>
        <v/>
      </c>
      <c r="J108" s="120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4" t="str">
        <f>IF(D109="nt",IFERROR(SMALL('Youth 2'!F:F,K109),""),IF(D109&gt;3000,"",IFERROR(SMALL('Youth 2'!F:F,K109),"")))</f>
        <v/>
      </c>
      <c r="G109" s="91" t="str">
        <f t="shared" si="2"/>
        <v/>
      </c>
      <c r="J109" s="120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4" t="str">
        <f>IF(D110="nt",IFERROR(SMALL('Youth 2'!F:F,K110),""),IF(D110&gt;3000,"",IFERROR(SMALL('Youth 2'!F:F,K110),"")))</f>
        <v/>
      </c>
      <c r="G110" s="91" t="str">
        <f t="shared" si="2"/>
        <v/>
      </c>
      <c r="J110" s="120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4" t="str">
        <f>IF(D111="nt",IFERROR(SMALL('Youth 2'!F:F,K111),""),IF(D111&gt;3000,"",IFERROR(SMALL('Youth 2'!F:F,K111),"")))</f>
        <v/>
      </c>
      <c r="G111" s="91" t="str">
        <f t="shared" si="2"/>
        <v/>
      </c>
      <c r="J111" s="120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4" t="str">
        <f>IF(D112="nt",IFERROR(SMALL('Youth 2'!F:F,K112),""),IF(D112&gt;3000,"",IFERROR(SMALL('Youth 2'!F:F,K112),"")))</f>
        <v/>
      </c>
      <c r="G112" s="91" t="str">
        <f t="shared" si="2"/>
        <v/>
      </c>
      <c r="J112" s="120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4" t="str">
        <f>IF(D113="nt",IFERROR(SMALL('Youth 2'!F:F,K113),""),IF(D113&gt;3000,"",IFERROR(SMALL('Youth 2'!F:F,K113),"")))</f>
        <v/>
      </c>
      <c r="G113" s="91" t="str">
        <f t="shared" si="2"/>
        <v/>
      </c>
      <c r="J113" s="120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4" t="str">
        <f>IF(D114="nt",IFERROR(SMALL('Youth 2'!F:F,K114),""),IF(D114&gt;3000,"",IFERROR(SMALL('Youth 2'!F:F,K114),"")))</f>
        <v/>
      </c>
      <c r="G114" s="91" t="str">
        <f t="shared" si="2"/>
        <v/>
      </c>
      <c r="J114" s="120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4" t="str">
        <f>IF(D115="nt",IFERROR(SMALL('Youth 2'!F:F,K115),""),IF(D115&gt;3000,"",IFERROR(SMALL('Youth 2'!F:F,K115),"")))</f>
        <v/>
      </c>
      <c r="G115" s="91" t="str">
        <f t="shared" si="2"/>
        <v/>
      </c>
      <c r="J115" s="120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4" t="str">
        <f>IF(D116="nt",IFERROR(SMALL('Youth 2'!F:F,K116),""),IF(D116&gt;3000,"",IFERROR(SMALL('Youth 2'!F:F,K116),"")))</f>
        <v/>
      </c>
      <c r="G116" s="91" t="str">
        <f t="shared" si="2"/>
        <v/>
      </c>
      <c r="J116" s="120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4" t="str">
        <f>IF(D117="nt",IFERROR(SMALL('Youth 2'!F:F,K117),""),IF(D117&gt;3000,"",IFERROR(SMALL('Youth 2'!F:F,K117),"")))</f>
        <v/>
      </c>
      <c r="G117" s="91" t="str">
        <f t="shared" si="2"/>
        <v/>
      </c>
      <c r="J117" s="120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4" t="str">
        <f>IF(D118="nt",IFERROR(SMALL('Youth 2'!F:F,K118),""),IF(D118&gt;3000,"",IFERROR(SMALL('Youth 2'!F:F,K118),"")))</f>
        <v/>
      </c>
      <c r="G118" s="91" t="str">
        <f t="shared" si="2"/>
        <v/>
      </c>
      <c r="J118" s="120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4" t="str">
        <f>IF(D119="nt",IFERROR(SMALL('Youth 2'!F:F,K119),""),IF(D119&gt;3000,"",IFERROR(SMALL('Youth 2'!F:F,K119),"")))</f>
        <v/>
      </c>
      <c r="G119" s="91" t="str">
        <f t="shared" si="2"/>
        <v/>
      </c>
      <c r="J119" s="120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4" t="str">
        <f>IF(D120="nt",IFERROR(SMALL('Youth 2'!F:F,K120),""),IF(D120&gt;3000,"",IFERROR(SMALL('Youth 2'!F:F,K120),"")))</f>
        <v/>
      </c>
      <c r="G120" s="91" t="str">
        <f t="shared" si="2"/>
        <v/>
      </c>
      <c r="J120" s="120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4" t="str">
        <f>IF(D121="nt",IFERROR(SMALL('Youth 2'!F:F,K121),""),IF(D121&gt;3000,"",IFERROR(SMALL('Youth 2'!F:F,K121),"")))</f>
        <v/>
      </c>
      <c r="G121" s="91" t="str">
        <f t="shared" si="2"/>
        <v/>
      </c>
      <c r="J121" s="120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4" t="str">
        <f>IF(D122="nt",IFERROR(SMALL('Youth 2'!F:F,K122),""),IF(D122&gt;3000,"",IFERROR(SMALL('Youth 2'!F:F,K122),"")))</f>
        <v/>
      </c>
      <c r="G122" s="91" t="str">
        <f t="shared" si="2"/>
        <v/>
      </c>
      <c r="J122" s="120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4" t="str">
        <f>IF(D123="nt",IFERROR(SMALL('Youth 2'!F:F,K123),""),IF(D123&gt;3000,"",IFERROR(SMALL('Youth 2'!F:F,K123),"")))</f>
        <v/>
      </c>
      <c r="G123" s="91" t="str">
        <f t="shared" si="2"/>
        <v/>
      </c>
      <c r="J123" s="120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4" t="str">
        <f>IF(D124="nt",IFERROR(SMALL('Youth 2'!F:F,K124),""),IF(D124&gt;3000,"",IFERROR(SMALL('Youth 2'!F:F,K124),"")))</f>
        <v/>
      </c>
      <c r="G124" s="91" t="str">
        <f t="shared" si="2"/>
        <v/>
      </c>
      <c r="J124" s="120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4" t="str">
        <f>IF(D125="nt",IFERROR(SMALL('Youth 2'!F:F,K125),""),IF(D125&gt;3000,"",IFERROR(SMALL('Youth 2'!F:F,K125),"")))</f>
        <v/>
      </c>
      <c r="G125" s="91" t="str">
        <f t="shared" si="2"/>
        <v/>
      </c>
      <c r="J125" s="120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4" t="str">
        <f>IF(D126="nt",IFERROR(SMALL('Youth 2'!F:F,K126),""),IF(D126&gt;3000,"",IFERROR(SMALL('Youth 2'!F:F,K126),"")))</f>
        <v/>
      </c>
      <c r="G126" s="91" t="str">
        <f t="shared" si="2"/>
        <v/>
      </c>
      <c r="J126" s="120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4" t="str">
        <f>IF(D127="nt",IFERROR(SMALL('Youth 2'!F:F,K127),""),IF(D127&gt;3000,"",IFERROR(SMALL('Youth 2'!F:F,K127),"")))</f>
        <v/>
      </c>
      <c r="G127" s="91" t="str">
        <f t="shared" si="2"/>
        <v/>
      </c>
      <c r="J127" s="120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4" t="str">
        <f>IF(D128="nt",IFERROR(SMALL('Youth 2'!F:F,K128),""),IF(D128&gt;3000,"",IFERROR(SMALL('Youth 2'!F:F,K128),"")))</f>
        <v/>
      </c>
      <c r="G128" s="91" t="str">
        <f t="shared" si="2"/>
        <v/>
      </c>
      <c r="J128" s="120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4" t="str">
        <f>IF(D129="nt",IFERROR(SMALL('Youth 2'!F:F,K129),""),IF(D129&gt;3000,"",IFERROR(SMALL('Youth 2'!F:F,K129),"")))</f>
        <v/>
      </c>
      <c r="G129" s="91" t="str">
        <f t="shared" si="2"/>
        <v/>
      </c>
      <c r="J129" s="120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4" t="str">
        <f>IF(D130="nt",IFERROR(SMALL('Youth 2'!F:F,K130),""),IF(D130&gt;3000,"",IFERROR(SMALL('Youth 2'!F:F,K130),"")))</f>
        <v/>
      </c>
      <c r="G130" s="91" t="str">
        <f t="shared" si="2"/>
        <v/>
      </c>
      <c r="J130" s="120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4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0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4" t="str">
        <f>IF(D132="nt",IFERROR(SMALL('Youth 2'!F:F,K132),""),IF(D132&gt;3000,"",IFERROR(SMALL('Youth 2'!F:F,K132),"")))</f>
        <v/>
      </c>
      <c r="G132" s="91" t="str">
        <f t="shared" si="3"/>
        <v/>
      </c>
      <c r="J132" s="120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4" t="str">
        <f>IF(D133="nt",IFERROR(SMALL('Youth 2'!F:F,K133),""),IF(D133&gt;3000,"",IFERROR(SMALL('Youth 2'!F:F,K133),"")))</f>
        <v/>
      </c>
      <c r="G133" s="91" t="str">
        <f t="shared" si="3"/>
        <v/>
      </c>
      <c r="J133" s="120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4" t="str">
        <f>IF(D134="nt",IFERROR(SMALL('Youth 2'!F:F,K134),""),IF(D134&gt;3000,"",IFERROR(SMALL('Youth 2'!F:F,K134),"")))</f>
        <v/>
      </c>
      <c r="G134" s="91" t="str">
        <f t="shared" si="3"/>
        <v/>
      </c>
      <c r="J134" s="120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4" t="str">
        <f>IF(D135="nt",IFERROR(SMALL('Youth 2'!F:F,K135),""),IF(D135&gt;3000,"",IFERROR(SMALL('Youth 2'!F:F,K135),"")))</f>
        <v/>
      </c>
      <c r="G135" s="91" t="str">
        <f t="shared" si="3"/>
        <v/>
      </c>
      <c r="J135" s="120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4" t="str">
        <f>IF(D136="nt",IFERROR(SMALL('Youth 2'!F:F,K136),""),IF(D136&gt;3000,"",IFERROR(SMALL('Youth 2'!F:F,K136),"")))</f>
        <v/>
      </c>
      <c r="G136" s="91" t="str">
        <f t="shared" si="3"/>
        <v/>
      </c>
      <c r="J136" s="120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4" t="str">
        <f>IF(D137="nt",IFERROR(SMALL('Youth 2'!F:F,K137),""),IF(D137&gt;3000,"",IFERROR(SMALL('Youth 2'!F:F,K137),"")))</f>
        <v/>
      </c>
      <c r="G137" s="91" t="str">
        <f t="shared" si="3"/>
        <v/>
      </c>
      <c r="J137" s="120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4" t="str">
        <f>IF(D138="nt",IFERROR(SMALL('Youth 2'!F:F,K138),""),IF(D138&gt;3000,"",IFERROR(SMALL('Youth 2'!F:F,K138),"")))</f>
        <v/>
      </c>
      <c r="G138" s="91" t="str">
        <f t="shared" si="3"/>
        <v/>
      </c>
      <c r="J138" s="120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4" t="str">
        <f>IF(D139="nt",IFERROR(SMALL('Youth 2'!F:F,K139),""),IF(D139&gt;3000,"",IFERROR(SMALL('Youth 2'!F:F,K139),"")))</f>
        <v/>
      </c>
      <c r="G139" s="91" t="str">
        <f t="shared" si="3"/>
        <v/>
      </c>
      <c r="J139" s="120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4" t="str">
        <f>IF(D140="nt",IFERROR(SMALL('Youth 2'!F:F,K140),""),IF(D140&gt;3000,"",IFERROR(SMALL('Youth 2'!F:F,K140),"")))</f>
        <v/>
      </c>
      <c r="G140" s="91" t="str">
        <f t="shared" si="3"/>
        <v/>
      </c>
      <c r="J140" s="120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4" t="str">
        <f>IF(D141="nt",IFERROR(SMALL('Youth 2'!F:F,K141),""),IF(D141&gt;3000,"",IFERROR(SMALL('Youth 2'!F:F,K141),"")))</f>
        <v/>
      </c>
      <c r="G141" s="91" t="str">
        <f t="shared" si="3"/>
        <v/>
      </c>
      <c r="J141" s="120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4" t="str">
        <f>IF(D142="nt",IFERROR(SMALL('Youth 2'!F:F,K142),""),IF(D142&gt;3000,"",IFERROR(SMALL('Youth 2'!F:F,K142),"")))</f>
        <v/>
      </c>
      <c r="G142" s="91" t="str">
        <f t="shared" si="3"/>
        <v/>
      </c>
      <c r="J142" s="120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4" t="str">
        <f>IF(D143="nt",IFERROR(SMALL('Youth 2'!F:F,K143),""),IF(D143&gt;3000,"",IFERROR(SMALL('Youth 2'!F:F,K143),"")))</f>
        <v/>
      </c>
      <c r="G143" s="91" t="str">
        <f t="shared" si="3"/>
        <v/>
      </c>
      <c r="J143" s="120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4" t="str">
        <f>IF(D144="nt",IFERROR(SMALL('Youth 2'!F:F,K144),""),IF(D144&gt;3000,"",IFERROR(SMALL('Youth 2'!F:F,K144),"")))</f>
        <v/>
      </c>
      <c r="G144" s="91" t="str">
        <f t="shared" si="3"/>
        <v/>
      </c>
      <c r="J144" s="120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4" t="str">
        <f>IF(D145="nt",IFERROR(SMALL('Youth 2'!F:F,K145),""),IF(D145&gt;3000,"",IFERROR(SMALL('Youth 2'!F:F,K145),"")))</f>
        <v/>
      </c>
      <c r="G145" s="91" t="str">
        <f t="shared" si="3"/>
        <v/>
      </c>
      <c r="J145" s="120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4" t="str">
        <f>IF(D146="nt",IFERROR(SMALL('Youth 2'!F:F,K146),""),IF(D146&gt;3000,"",IFERROR(SMALL('Youth 2'!F:F,K146),"")))</f>
        <v/>
      </c>
      <c r="G146" s="91" t="str">
        <f t="shared" si="3"/>
        <v/>
      </c>
      <c r="J146" s="120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4" t="str">
        <f>IF(D147="nt",IFERROR(SMALL('Youth 2'!F:F,K147),""),IF(D147&gt;3000,"",IFERROR(SMALL('Youth 2'!F:F,K147),"")))</f>
        <v/>
      </c>
      <c r="G147" s="91" t="str">
        <f t="shared" si="3"/>
        <v/>
      </c>
      <c r="J147" s="120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4" t="str">
        <f>IF(D148="nt",IFERROR(SMALL('Youth 2'!F:F,K148),""),IF(D148&gt;3000,"",IFERROR(SMALL('Youth 2'!F:F,K148),"")))</f>
        <v/>
      </c>
      <c r="G148" s="91" t="str">
        <f t="shared" si="3"/>
        <v/>
      </c>
      <c r="J148" s="120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4" t="str">
        <f>IF(D149="nt",IFERROR(SMALL('Youth 2'!F:F,K149),""),IF(D149&gt;3000,"",IFERROR(SMALL('Youth 2'!F:F,K149),"")))</f>
        <v/>
      </c>
      <c r="G149" s="91" t="str">
        <f t="shared" si="3"/>
        <v/>
      </c>
      <c r="J149" s="120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4" t="str">
        <f>IF(D150="nt",IFERROR(SMALL('Youth 2'!F:F,K150),""),IF(D150&gt;3000,"",IFERROR(SMALL('Youth 2'!F:F,K150),"")))</f>
        <v/>
      </c>
      <c r="G150" s="91" t="str">
        <f t="shared" si="3"/>
        <v/>
      </c>
      <c r="J150" s="120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4" t="str">
        <f>IF(D151="nt",IFERROR(SMALL('Youth 2'!F:F,K151),""),IF(D151&gt;3000,"",IFERROR(SMALL('Youth 2'!F:F,K151),"")))</f>
        <v/>
      </c>
      <c r="G151" s="91" t="str">
        <f t="shared" si="3"/>
        <v/>
      </c>
      <c r="J151" s="120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4" t="str">
        <f>IF(D152="nt",IFERROR(SMALL('Youth 2'!F:F,K152),""),IF(D152&gt;3000,"",IFERROR(SMALL('Youth 2'!F:F,K152),"")))</f>
        <v/>
      </c>
      <c r="G152" s="91" t="str">
        <f t="shared" si="3"/>
        <v/>
      </c>
      <c r="J152" s="120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4" t="str">
        <f>IF(D153="nt",IFERROR(SMALL('Youth 2'!F:F,K153),""),IF(D153&gt;3000,"",IFERROR(SMALL('Youth 2'!F:F,K153),"")))</f>
        <v/>
      </c>
      <c r="G153" s="91" t="str">
        <f t="shared" si="3"/>
        <v/>
      </c>
      <c r="J153" s="120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4" t="str">
        <f>IF(D154="nt",IFERROR(SMALL('Youth 2'!F:F,K154),""),IF(D154&gt;3000,"",IFERROR(SMALL('Youth 2'!F:F,K154),"")))</f>
        <v/>
      </c>
      <c r="G154" s="91" t="str">
        <f t="shared" si="3"/>
        <v/>
      </c>
      <c r="J154" s="120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4" t="str">
        <f>IF(D155="nt",IFERROR(SMALL('Youth 2'!F:F,K155),""),IF(D155&gt;3000,"",IFERROR(SMALL('Youth 2'!F:F,K155),"")))</f>
        <v/>
      </c>
      <c r="G155" s="91" t="str">
        <f t="shared" si="3"/>
        <v/>
      </c>
      <c r="J155" s="120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4" t="str">
        <f>IF(D156="nt",IFERROR(SMALL('Youth 2'!F:F,K156),""),IF(D156&gt;3000,"",IFERROR(SMALL('Youth 2'!F:F,K156),"")))</f>
        <v/>
      </c>
      <c r="G156" s="91" t="str">
        <f t="shared" si="3"/>
        <v/>
      </c>
      <c r="J156" s="120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4" t="str">
        <f>IF(D157="nt",IFERROR(SMALL('Youth 2'!F:F,K157),""),IF(D157&gt;3000,"",IFERROR(SMALL('Youth 2'!F:F,K157),"")))</f>
        <v/>
      </c>
      <c r="G157" s="91" t="str">
        <f t="shared" si="3"/>
        <v/>
      </c>
      <c r="J157" s="120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4" t="str">
        <f>IF(D158="nt",IFERROR(SMALL('Youth 2'!F:F,K158),""),IF(D158&gt;3000,"",IFERROR(SMALL('Youth 2'!F:F,K158),"")))</f>
        <v/>
      </c>
      <c r="G158" s="91" t="str">
        <f t="shared" si="3"/>
        <v/>
      </c>
      <c r="J158" s="120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4" t="str">
        <f>IF(D159="nt",IFERROR(SMALL('Youth 2'!F:F,K159),""),IF(D159&gt;3000,"",IFERROR(SMALL('Youth 2'!F:F,K159),"")))</f>
        <v/>
      </c>
      <c r="G159" s="91" t="str">
        <f t="shared" si="3"/>
        <v/>
      </c>
      <c r="J159" s="120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4" t="str">
        <f>IF(D160="nt",IFERROR(SMALL('Youth 2'!F:F,K160),""),IF(D160&gt;3000,"",IFERROR(SMALL('Youth 2'!F:F,K160),"")))</f>
        <v/>
      </c>
      <c r="G160" s="91" t="str">
        <f t="shared" si="3"/>
        <v/>
      </c>
      <c r="J160" s="120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4" t="str">
        <f>IF(D161="nt",IFERROR(SMALL('Youth 2'!F:F,K161),""),IF(D161&gt;3000,"",IFERROR(SMALL('Youth 2'!F:F,K161),"")))</f>
        <v/>
      </c>
      <c r="G161" s="91" t="str">
        <f t="shared" si="3"/>
        <v/>
      </c>
      <c r="J161" s="120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4" t="str">
        <f>IF(D162="nt",IFERROR(SMALL('Youth 2'!F:F,K162),""),IF(D162&gt;3000,"",IFERROR(SMALL('Youth 2'!F:F,K162),"")))</f>
        <v/>
      </c>
      <c r="G162" s="91" t="str">
        <f t="shared" si="3"/>
        <v/>
      </c>
      <c r="J162" s="120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4" t="str">
        <f>IF(D163="nt",IFERROR(SMALL('Youth 2'!F:F,K163),""),IF(D163&gt;3000,"",IFERROR(SMALL('Youth 2'!F:F,K163),"")))</f>
        <v/>
      </c>
      <c r="G163" s="91" t="str">
        <f t="shared" si="3"/>
        <v/>
      </c>
      <c r="J163" s="120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4" t="str">
        <f>IF(D164="nt",IFERROR(SMALL('Youth 2'!F:F,K164),""),IF(D164&gt;3000,"",IFERROR(SMALL('Youth 2'!F:F,K164),"")))</f>
        <v/>
      </c>
      <c r="G164" s="91" t="str">
        <f t="shared" si="3"/>
        <v/>
      </c>
      <c r="J164" s="120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4" t="str">
        <f>IF(D165="nt",IFERROR(SMALL('Youth 2'!F:F,K165),""),IF(D165&gt;3000,"",IFERROR(SMALL('Youth 2'!F:F,K165),"")))</f>
        <v/>
      </c>
      <c r="G165" s="91" t="str">
        <f t="shared" si="3"/>
        <v/>
      </c>
      <c r="J165" s="120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4" t="str">
        <f>IF(D166="nt",IFERROR(SMALL('Youth 2'!F:F,K166),""),IF(D166&gt;3000,"",IFERROR(SMALL('Youth 2'!F:F,K166),"")))</f>
        <v/>
      </c>
      <c r="G166" s="91" t="str">
        <f t="shared" si="3"/>
        <v/>
      </c>
      <c r="J166" s="120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4" t="str">
        <f>IF(D167="nt",IFERROR(SMALL('Youth 2'!F:F,K167),""),IF(D167&gt;3000,"",IFERROR(SMALL('Youth 2'!F:F,K167),"")))</f>
        <v/>
      </c>
      <c r="G167" s="91" t="str">
        <f t="shared" si="3"/>
        <v/>
      </c>
      <c r="J167" s="120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4" t="str">
        <f>IF(D168="nt",IFERROR(SMALL('Youth 2'!F:F,K168),""),IF(D168&gt;3000,"",IFERROR(SMALL('Youth 2'!F:F,K168),"")))</f>
        <v/>
      </c>
      <c r="G168" s="91" t="str">
        <f t="shared" si="3"/>
        <v/>
      </c>
      <c r="J168" s="120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4" t="str">
        <f>IF(D169="nt",IFERROR(SMALL('Youth 2'!F:F,K169),""),IF(D169&gt;3000,"",IFERROR(SMALL('Youth 2'!F:F,K169),"")))</f>
        <v/>
      </c>
      <c r="G169" s="91" t="str">
        <f t="shared" si="3"/>
        <v/>
      </c>
      <c r="J169" s="120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4" t="str">
        <f>IF(D170="nt",IFERROR(SMALL('Youth 2'!F:F,K170),""),IF(D170&gt;3000,"",IFERROR(SMALL('Youth 2'!F:F,K170),"")))</f>
        <v/>
      </c>
      <c r="G170" s="91" t="str">
        <f t="shared" si="3"/>
        <v/>
      </c>
      <c r="J170" s="120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4" t="str">
        <f>IF(D171="nt",IFERROR(SMALL('Youth 2'!F:F,K171),""),IF(D171&gt;3000,"",IFERROR(SMALL('Youth 2'!F:F,K171),"")))</f>
        <v/>
      </c>
      <c r="G171" s="91" t="str">
        <f t="shared" si="3"/>
        <v/>
      </c>
      <c r="J171" s="120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4" t="str">
        <f>IF(D172="nt",IFERROR(SMALL('Youth 2'!F:F,K172),""),IF(D172&gt;3000,"",IFERROR(SMALL('Youth 2'!F:F,K172),"")))</f>
        <v/>
      </c>
      <c r="G172" s="91" t="str">
        <f t="shared" si="3"/>
        <v/>
      </c>
      <c r="J172" s="120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4" t="str">
        <f>IF(D173="nt",IFERROR(SMALL('Youth 2'!F:F,K173),""),IF(D173&gt;3000,"",IFERROR(SMALL('Youth 2'!F:F,K173),"")))</f>
        <v/>
      </c>
      <c r="G173" s="91" t="str">
        <f t="shared" si="3"/>
        <v/>
      </c>
      <c r="J173" s="120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4" t="str">
        <f>IF(D174="nt",IFERROR(SMALL('Youth 2'!F:F,K174),""),IF(D174&gt;3000,"",IFERROR(SMALL('Youth 2'!F:F,K174),"")))</f>
        <v/>
      </c>
      <c r="G174" s="91" t="str">
        <f t="shared" si="3"/>
        <v/>
      </c>
      <c r="J174" s="120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4" t="str">
        <f>IF(D175="nt",IFERROR(SMALL('Youth 2'!F:F,K175),""),IF(D175&gt;3000,"",IFERROR(SMALL('Youth 2'!F:F,K175),"")))</f>
        <v/>
      </c>
      <c r="G175" s="91" t="str">
        <f t="shared" si="3"/>
        <v/>
      </c>
      <c r="J175" s="120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4" t="str">
        <f>IF(D176="nt",IFERROR(SMALL('Youth 2'!F:F,K176),""),IF(D176&gt;3000,"",IFERROR(SMALL('Youth 2'!F:F,K176),"")))</f>
        <v/>
      </c>
      <c r="G176" s="91" t="str">
        <f t="shared" si="3"/>
        <v/>
      </c>
      <c r="J176" s="120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4" t="str">
        <f>IF(D177="nt",IFERROR(SMALL('Youth 2'!F:F,K177),""),IF(D177&gt;3000,"",IFERROR(SMALL('Youth 2'!F:F,K177),"")))</f>
        <v/>
      </c>
      <c r="G177" s="91" t="str">
        <f t="shared" si="3"/>
        <v/>
      </c>
      <c r="J177" s="120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4" t="str">
        <f>IF(D178="nt",IFERROR(SMALL('Youth 2'!F:F,K178),""),IF(D178&gt;3000,"",IFERROR(SMALL('Youth 2'!F:F,K178),"")))</f>
        <v/>
      </c>
      <c r="G178" s="91" t="str">
        <f t="shared" si="3"/>
        <v/>
      </c>
      <c r="J178" s="120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4" t="str">
        <f>IF(D179="nt",IFERROR(SMALL('Youth 2'!F:F,K179),""),IF(D179&gt;3000,"",IFERROR(SMALL('Youth 2'!F:F,K179),"")))</f>
        <v/>
      </c>
      <c r="G179" s="91" t="str">
        <f t="shared" si="3"/>
        <v/>
      </c>
      <c r="J179" s="120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4" t="str">
        <f>IF(D180="nt",IFERROR(SMALL('Youth 2'!F:F,K180),""),IF(D180&gt;3000,"",IFERROR(SMALL('Youth 2'!F:F,K180),"")))</f>
        <v/>
      </c>
      <c r="G180" s="91" t="str">
        <f t="shared" si="3"/>
        <v/>
      </c>
      <c r="J180" s="120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4" t="str">
        <f>IF(D181="nt",IFERROR(SMALL('Youth 2'!F:F,K181),""),IF(D181&gt;3000,"",IFERROR(SMALL('Youth 2'!F:F,K181),"")))</f>
        <v/>
      </c>
      <c r="G181" s="91" t="str">
        <f t="shared" si="3"/>
        <v/>
      </c>
      <c r="J181" s="120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4" t="str">
        <f>IF(D182="nt",IFERROR(SMALL('Youth 2'!F:F,K182),""),IF(D182&gt;3000,"",IFERROR(SMALL('Youth 2'!F:F,K182),"")))</f>
        <v/>
      </c>
      <c r="G182" s="91" t="str">
        <f t="shared" si="3"/>
        <v/>
      </c>
      <c r="J182" s="120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4" t="str">
        <f>IF(D183="nt",IFERROR(SMALL('Youth 2'!F:F,K183),""),IF(D183&gt;3000,"",IFERROR(SMALL('Youth 2'!F:F,K183),"")))</f>
        <v/>
      </c>
      <c r="G183" s="91" t="str">
        <f t="shared" si="3"/>
        <v/>
      </c>
      <c r="J183" s="120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4" t="str">
        <f>IF(D184="nt",IFERROR(SMALL('Youth 2'!F:F,K184),""),IF(D184&gt;3000,"",IFERROR(SMALL('Youth 2'!F:F,K184),"")))</f>
        <v/>
      </c>
      <c r="G184" s="91" t="str">
        <f t="shared" si="3"/>
        <v/>
      </c>
      <c r="J184" s="120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4" t="str">
        <f>IF(D185="nt",IFERROR(SMALL('Youth 2'!F:F,K185),""),IF(D185&gt;3000,"",IFERROR(SMALL('Youth 2'!F:F,K185),"")))</f>
        <v/>
      </c>
      <c r="G185" s="91" t="str">
        <f t="shared" si="3"/>
        <v/>
      </c>
      <c r="J185" s="120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4" t="str">
        <f>IF(D186="nt",IFERROR(SMALL('Youth 2'!F:F,K186),""),IF(D186&gt;3000,"",IFERROR(SMALL('Youth 2'!F:F,K186),"")))</f>
        <v/>
      </c>
      <c r="G186" s="91" t="str">
        <f t="shared" si="3"/>
        <v/>
      </c>
      <c r="J186" s="120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4" t="str">
        <f>IF(D187="nt",IFERROR(SMALL('Youth 2'!F:F,K187),""),IF(D187&gt;3000,"",IFERROR(SMALL('Youth 2'!F:F,K187),"")))</f>
        <v/>
      </c>
      <c r="G187" s="91" t="str">
        <f t="shared" si="3"/>
        <v/>
      </c>
      <c r="J187" s="120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4" t="str">
        <f>IF(D188="nt",IFERROR(SMALL('Youth 2'!F:F,K188),""),IF(D188&gt;3000,"",IFERROR(SMALL('Youth 2'!F:F,K188),"")))</f>
        <v/>
      </c>
      <c r="G188" s="91" t="str">
        <f t="shared" si="3"/>
        <v/>
      </c>
      <c r="J188" s="120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4" t="str">
        <f>IF(D189="nt",IFERROR(SMALL('Youth 2'!F:F,K189),""),IF(D189&gt;3000,"",IFERROR(SMALL('Youth 2'!F:F,K189),"")))</f>
        <v/>
      </c>
      <c r="G189" s="91" t="str">
        <f t="shared" si="3"/>
        <v/>
      </c>
      <c r="J189" s="120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4" t="str">
        <f>IF(D190="nt",IFERROR(SMALL('Youth 2'!F:F,K190),""),IF(D190&gt;3000,"",IFERROR(SMALL('Youth 2'!F:F,K190),"")))</f>
        <v/>
      </c>
      <c r="G190" s="91" t="str">
        <f t="shared" si="3"/>
        <v/>
      </c>
      <c r="J190" s="120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4" t="str">
        <f>IF(D191="nt",IFERROR(SMALL('Youth 2'!F:F,K191),""),IF(D191&gt;3000,"",IFERROR(SMALL('Youth 2'!F:F,K191),"")))</f>
        <v/>
      </c>
      <c r="G191" s="91" t="str">
        <f t="shared" si="3"/>
        <v/>
      </c>
      <c r="J191" s="120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4" t="str">
        <f>IF(D192="nt",IFERROR(SMALL('Youth 2'!F:F,K192),""),IF(D192&gt;3000,"",IFERROR(SMALL('Youth 2'!F:F,K192),"")))</f>
        <v/>
      </c>
      <c r="G192" s="91" t="str">
        <f t="shared" si="3"/>
        <v/>
      </c>
      <c r="J192" s="120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4" t="str">
        <f>IF(D193="nt",IFERROR(SMALL('Youth 2'!F:F,K193),""),IF(D193&gt;3000,"",IFERROR(SMALL('Youth 2'!F:F,K193),"")))</f>
        <v/>
      </c>
      <c r="G193" s="91" t="str">
        <f t="shared" si="3"/>
        <v/>
      </c>
      <c r="J193" s="120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4" t="str">
        <f>IF(D194="nt",IFERROR(SMALL('Youth 2'!F:F,K194),""),IF(D194&gt;3000,"",IFERROR(SMALL('Youth 2'!F:F,K194),"")))</f>
        <v/>
      </c>
      <c r="G194" s="91" t="str">
        <f t="shared" si="3"/>
        <v/>
      </c>
      <c r="J194" s="120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4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0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4" t="str">
        <f>IF(D196="nt",IFERROR(SMALL('Youth 2'!F:F,K196),""),IF(D196&gt;3000,"",IFERROR(SMALL('Youth 2'!F:F,K196),"")))</f>
        <v/>
      </c>
      <c r="G196" s="91" t="str">
        <f t="shared" si="4"/>
        <v/>
      </c>
      <c r="J196" s="120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4" t="str">
        <f>IF(D197="nt",IFERROR(SMALL('Youth 2'!F:F,K197),""),IF(D197&gt;3000,"",IFERROR(SMALL('Youth 2'!F:F,K197),"")))</f>
        <v/>
      </c>
      <c r="G197" s="91" t="str">
        <f t="shared" si="4"/>
        <v/>
      </c>
      <c r="J197" s="120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4" t="str">
        <f>IF(D198="nt",IFERROR(SMALL('Youth 2'!F:F,K198),""),IF(D198&gt;3000,"",IFERROR(SMALL('Youth 2'!F:F,K198),"")))</f>
        <v/>
      </c>
      <c r="G198" s="91" t="str">
        <f t="shared" si="4"/>
        <v/>
      </c>
      <c r="J198" s="120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4" t="str">
        <f>IF(D199="nt",IFERROR(SMALL('Youth 2'!F:F,K199),""),IF(D199&gt;3000,"",IFERROR(SMALL('Youth 2'!F:F,K199),"")))</f>
        <v/>
      </c>
      <c r="G199" s="91" t="str">
        <f t="shared" si="4"/>
        <v/>
      </c>
      <c r="J199" s="120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4" t="str">
        <f>IF(D200="nt",IFERROR(SMALL('Youth 2'!F:F,K200),""),IF(D200&gt;3000,"",IFERROR(SMALL('Youth 2'!F:F,K200),"")))</f>
        <v/>
      </c>
      <c r="G200" s="91" t="str">
        <f t="shared" si="4"/>
        <v/>
      </c>
      <c r="J200" s="120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4" t="str">
        <f>IF(D201="nt",IFERROR(SMALL('Youth 2'!F:F,K201),""),IF(D201&gt;3000,"",IFERROR(SMALL('Youth 2'!F:F,K201),"")))</f>
        <v/>
      </c>
      <c r="G201" s="91" t="str">
        <f t="shared" si="4"/>
        <v/>
      </c>
      <c r="J201" s="120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4" t="str">
        <f>IF(D202="nt",IFERROR(SMALL('Youth 2'!F:F,K202),""),IF(D202&gt;3000,"",IFERROR(SMALL('Youth 2'!F:F,K202),"")))</f>
        <v/>
      </c>
      <c r="G202" s="91" t="str">
        <f t="shared" si="4"/>
        <v/>
      </c>
      <c r="J202" s="120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4" t="str">
        <f>IF(D203="nt",IFERROR(SMALL('Youth 2'!F:F,K203),""),IF(D203&gt;3000,"",IFERROR(SMALL('Youth 2'!F:F,K203),"")))</f>
        <v/>
      </c>
      <c r="G203" s="91" t="str">
        <f t="shared" si="4"/>
        <v/>
      </c>
      <c r="J203" s="120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4" t="str">
        <f>IF(D204="nt",IFERROR(SMALL('Youth 2'!F:F,K204),""),IF(D204&gt;3000,"",IFERROR(SMALL('Youth 2'!F:F,K204),"")))</f>
        <v/>
      </c>
      <c r="G204" s="91" t="str">
        <f t="shared" si="4"/>
        <v/>
      </c>
      <c r="J204" s="120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4" t="str">
        <f>IF(D205="nt",IFERROR(SMALL('Youth 2'!F:F,K205),""),IF(D205&gt;3000,"",IFERROR(SMALL('Youth 2'!F:F,K205),"")))</f>
        <v/>
      </c>
      <c r="G205" s="91" t="str">
        <f t="shared" si="4"/>
        <v/>
      </c>
      <c r="J205" s="120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4" t="str">
        <f>IF(D206="nt",IFERROR(SMALL('Youth 2'!F:F,K206),""),IF(D206&gt;3000,"",IFERROR(SMALL('Youth 2'!F:F,K206),"")))</f>
        <v/>
      </c>
      <c r="G206" s="91" t="str">
        <f t="shared" si="4"/>
        <v/>
      </c>
      <c r="J206" s="120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4" t="str">
        <f>IF(D207="nt",IFERROR(SMALL('Youth 2'!F:F,K207),""),IF(D207&gt;3000,"",IFERROR(SMALL('Youth 2'!F:F,K207),"")))</f>
        <v/>
      </c>
      <c r="G207" s="91" t="str">
        <f t="shared" si="4"/>
        <v/>
      </c>
      <c r="J207" s="120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4" t="str">
        <f>IF(D208="nt",IFERROR(SMALL('Youth 2'!F:F,K208),""),IF(D208&gt;3000,"",IFERROR(SMALL('Youth 2'!F:F,K208),"")))</f>
        <v/>
      </c>
      <c r="G208" s="91" t="str">
        <f t="shared" si="4"/>
        <v/>
      </c>
      <c r="J208" s="120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4" t="str">
        <f>IF(D209="nt",IFERROR(SMALL('Youth 2'!F:F,K209),""),IF(D209&gt;3000,"",IFERROR(SMALL('Youth 2'!F:F,K209),"")))</f>
        <v/>
      </c>
      <c r="G209" s="91" t="str">
        <f t="shared" si="4"/>
        <v/>
      </c>
      <c r="J209" s="120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4" t="str">
        <f>IF(D210="nt",IFERROR(SMALL('Youth 2'!F:F,K210),""),IF(D210&gt;3000,"",IFERROR(SMALL('Youth 2'!F:F,K210),"")))</f>
        <v/>
      </c>
      <c r="G210" s="91" t="str">
        <f t="shared" si="4"/>
        <v/>
      </c>
      <c r="J210" s="120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4" t="str">
        <f>IF(D211="nt",IFERROR(SMALL('Youth 2'!F:F,K211),""),IF(D211&gt;3000,"",IFERROR(SMALL('Youth 2'!F:F,K211),"")))</f>
        <v/>
      </c>
      <c r="G211" s="91" t="str">
        <f t="shared" si="4"/>
        <v/>
      </c>
      <c r="J211" s="120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4" t="str">
        <f>IF(D212="nt",IFERROR(SMALL('Youth 2'!F:F,K212),""),IF(D212&gt;3000,"",IFERROR(SMALL('Youth 2'!F:F,K212),"")))</f>
        <v/>
      </c>
      <c r="G212" s="91" t="str">
        <f t="shared" si="4"/>
        <v/>
      </c>
      <c r="J212" s="120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4" t="str">
        <f>IF(D213="nt",IFERROR(SMALL('Youth 2'!F:F,K213),""),IF(D213&gt;3000,"",IFERROR(SMALL('Youth 2'!F:F,K213),"")))</f>
        <v/>
      </c>
      <c r="G213" s="91" t="str">
        <f t="shared" si="4"/>
        <v/>
      </c>
      <c r="J213" s="120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4" t="str">
        <f>IF(D214="nt",IFERROR(SMALL('Youth 2'!F:F,K214),""),IF(D214&gt;3000,"",IFERROR(SMALL('Youth 2'!F:F,K214),"")))</f>
        <v/>
      </c>
      <c r="G214" s="91" t="str">
        <f t="shared" si="4"/>
        <v/>
      </c>
      <c r="J214" s="120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4" t="str">
        <f>IF(D215="nt",IFERROR(SMALL('Youth 2'!F:F,K215),""),IF(D215&gt;3000,"",IFERROR(SMALL('Youth 2'!F:F,K215),"")))</f>
        <v/>
      </c>
      <c r="G215" s="91" t="str">
        <f t="shared" si="4"/>
        <v/>
      </c>
      <c r="J215" s="120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4" t="str">
        <f>IF(D216="nt",IFERROR(SMALL('Youth 2'!F:F,K216),""),IF(D216&gt;3000,"",IFERROR(SMALL('Youth 2'!F:F,K216),"")))</f>
        <v/>
      </c>
      <c r="G216" s="91" t="str">
        <f t="shared" si="4"/>
        <v/>
      </c>
      <c r="J216" s="120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4" t="str">
        <f>IF(D217="nt",IFERROR(SMALL('Youth 2'!F:F,K217),""),IF(D217&gt;3000,"",IFERROR(SMALL('Youth 2'!F:F,K217),"")))</f>
        <v/>
      </c>
      <c r="G217" s="91" t="str">
        <f t="shared" si="4"/>
        <v/>
      </c>
      <c r="J217" s="120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4" t="str">
        <f>IF(D218="nt",IFERROR(SMALL('Youth 2'!F:F,K218),""),IF(D218&gt;3000,"",IFERROR(SMALL('Youth 2'!F:F,K218),"")))</f>
        <v/>
      </c>
      <c r="G218" s="91" t="str">
        <f t="shared" si="4"/>
        <v/>
      </c>
      <c r="J218" s="120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4" t="str">
        <f>IF(D219="nt",IFERROR(SMALL('Youth 2'!F:F,K219),""),IF(D219&gt;3000,"",IFERROR(SMALL('Youth 2'!F:F,K219),"")))</f>
        <v/>
      </c>
      <c r="G219" s="91" t="str">
        <f t="shared" si="4"/>
        <v/>
      </c>
      <c r="J219" s="120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4" t="str">
        <f>IF(D220="nt",IFERROR(SMALL('Youth 2'!F:F,K220),""),IF(D220&gt;3000,"",IFERROR(SMALL('Youth 2'!F:F,K220),"")))</f>
        <v/>
      </c>
      <c r="G220" s="91" t="str">
        <f t="shared" si="4"/>
        <v/>
      </c>
      <c r="J220" s="120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4" t="str">
        <f>IF(D221="nt",IFERROR(SMALL('Youth 2'!F:F,K221),""),IF(D221&gt;3000,"",IFERROR(SMALL('Youth 2'!F:F,K221),"")))</f>
        <v/>
      </c>
      <c r="G221" s="91" t="str">
        <f t="shared" si="4"/>
        <v/>
      </c>
      <c r="J221" s="120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4" t="str">
        <f>IF(D222="nt",IFERROR(SMALL('Youth 2'!F:F,K222),""),IF(D222&gt;3000,"",IFERROR(SMALL('Youth 2'!F:F,K222),"")))</f>
        <v/>
      </c>
      <c r="G222" s="91" t="str">
        <f t="shared" si="4"/>
        <v/>
      </c>
      <c r="J222" s="120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4" t="str">
        <f>IF(D223="nt",IFERROR(SMALL('Youth 2'!F:F,K223),""),IF(D223&gt;3000,"",IFERROR(SMALL('Youth 2'!F:F,K223),"")))</f>
        <v/>
      </c>
      <c r="G223" s="91" t="str">
        <f t="shared" si="4"/>
        <v/>
      </c>
      <c r="J223" s="120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4" t="str">
        <f>IF(D224="nt",IFERROR(SMALL('Youth 2'!F:F,K224),""),IF(D224&gt;3000,"",IFERROR(SMALL('Youth 2'!F:F,K224),"")))</f>
        <v/>
      </c>
      <c r="G224" s="91" t="str">
        <f t="shared" si="4"/>
        <v/>
      </c>
      <c r="J224" s="120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4" t="str">
        <f>IF(D225="nt",IFERROR(SMALL('Youth 2'!F:F,K225),""),IF(D225&gt;3000,"",IFERROR(SMALL('Youth 2'!F:F,K225),"")))</f>
        <v/>
      </c>
      <c r="G225" s="91" t="str">
        <f t="shared" si="4"/>
        <v/>
      </c>
      <c r="J225" s="120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4" t="str">
        <f>IF(D226="nt",IFERROR(SMALL('Youth 2'!F:F,K226),""),IF(D226&gt;3000,"",IFERROR(SMALL('Youth 2'!F:F,K226),"")))</f>
        <v/>
      </c>
      <c r="G226" s="91" t="str">
        <f t="shared" si="4"/>
        <v/>
      </c>
      <c r="J226" s="120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4" t="str">
        <f>IF(D227="nt",IFERROR(SMALL('Youth 2'!F:F,K227),""),IF(D227&gt;3000,"",IFERROR(SMALL('Youth 2'!F:F,K227),"")))</f>
        <v/>
      </c>
      <c r="G227" s="91" t="str">
        <f t="shared" si="4"/>
        <v/>
      </c>
      <c r="J227" s="120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4" t="str">
        <f>IF(D228="nt",IFERROR(SMALL('Youth 2'!F:F,K228),""),IF(D228&gt;3000,"",IFERROR(SMALL('Youth 2'!F:F,K228),"")))</f>
        <v/>
      </c>
      <c r="G228" s="91" t="str">
        <f t="shared" si="4"/>
        <v/>
      </c>
      <c r="J228" s="120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4" t="str">
        <f>IF(D229="nt",IFERROR(SMALL('Youth 2'!F:F,K229),""),IF(D229&gt;3000,"",IFERROR(SMALL('Youth 2'!F:F,K229),"")))</f>
        <v/>
      </c>
      <c r="G229" s="91" t="str">
        <f t="shared" si="4"/>
        <v/>
      </c>
      <c r="J229" s="120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4" t="str">
        <f>IF(D230="nt",IFERROR(SMALL('Youth 2'!F:F,K230),""),IF(D230&gt;3000,"",IFERROR(SMALL('Youth 2'!F:F,K230),"")))</f>
        <v/>
      </c>
      <c r="G230" s="91" t="str">
        <f t="shared" si="4"/>
        <v/>
      </c>
      <c r="J230" s="120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4" t="str">
        <f>IF(D231="nt",IFERROR(SMALL('Youth 2'!F:F,K231),""),IF(D231&gt;3000,"",IFERROR(SMALL('Youth 2'!F:F,K231),"")))</f>
        <v/>
      </c>
      <c r="G231" s="91" t="str">
        <f t="shared" si="4"/>
        <v/>
      </c>
      <c r="J231" s="120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4" t="str">
        <f>IF(D232="nt",IFERROR(SMALL('Youth 2'!F:F,K232),""),IF(D232&gt;3000,"",IFERROR(SMALL('Youth 2'!F:F,K232),"")))</f>
        <v/>
      </c>
      <c r="G232" s="91" t="str">
        <f t="shared" si="4"/>
        <v/>
      </c>
      <c r="J232" s="120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4" t="str">
        <f>IF(D233="nt",IFERROR(SMALL('Youth 2'!F:F,K233),""),IF(D233&gt;3000,"",IFERROR(SMALL('Youth 2'!F:F,K233),"")))</f>
        <v/>
      </c>
      <c r="G233" s="91" t="str">
        <f t="shared" si="4"/>
        <v/>
      </c>
      <c r="J233" s="120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4" t="str">
        <f>IF(D234="nt",IFERROR(SMALL('Youth 2'!F:F,K234),""),IF(D234&gt;3000,"",IFERROR(SMALL('Youth 2'!F:F,K234),"")))</f>
        <v/>
      </c>
      <c r="G234" s="91" t="str">
        <f t="shared" si="4"/>
        <v/>
      </c>
      <c r="J234" s="120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4" t="str">
        <f>IF(D235="nt",IFERROR(SMALL('Youth 2'!F:F,K235),""),IF(D235&gt;3000,"",IFERROR(SMALL('Youth 2'!F:F,K235),"")))</f>
        <v/>
      </c>
      <c r="G235" s="91" t="str">
        <f t="shared" si="4"/>
        <v/>
      </c>
      <c r="J235" s="120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4" t="str">
        <f>IF(D236="nt",IFERROR(SMALL('Youth 2'!F:F,K236),""),IF(D236&gt;3000,"",IFERROR(SMALL('Youth 2'!F:F,K236),"")))</f>
        <v/>
      </c>
      <c r="G236" s="91" t="str">
        <f t="shared" si="4"/>
        <v/>
      </c>
      <c r="J236" s="120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4" t="str">
        <f>IF(D237="nt",IFERROR(SMALL('Youth 2'!F:F,K237),""),IF(D237&gt;3000,"",IFERROR(SMALL('Youth 2'!F:F,K237),"")))</f>
        <v/>
      </c>
      <c r="G237" s="91" t="str">
        <f t="shared" si="4"/>
        <v/>
      </c>
      <c r="J237" s="120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4" t="str">
        <f>IF(D238="nt",IFERROR(SMALL('Youth 2'!F:F,K238),""),IF(D238&gt;3000,"",IFERROR(SMALL('Youth 2'!F:F,K238),"")))</f>
        <v/>
      </c>
      <c r="G238" s="91" t="str">
        <f t="shared" si="4"/>
        <v/>
      </c>
      <c r="J238" s="120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4" t="str">
        <f>IF(D239="nt",IFERROR(SMALL('Youth 2'!F:F,K239),""),IF(D239&gt;3000,"",IFERROR(SMALL('Youth 2'!F:F,K239),"")))</f>
        <v/>
      </c>
      <c r="G239" s="91" t="str">
        <f t="shared" si="4"/>
        <v/>
      </c>
      <c r="J239" s="120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4" t="str">
        <f>IF(D240="nt",IFERROR(SMALL('Youth 2'!F:F,K240),""),IF(D240&gt;3000,"",IFERROR(SMALL('Youth 2'!F:F,K240),"")))</f>
        <v/>
      </c>
      <c r="G240" s="91" t="str">
        <f t="shared" si="4"/>
        <v/>
      </c>
      <c r="J240" s="120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4" t="str">
        <f>IF(D241="nt",IFERROR(SMALL('Youth 2'!F:F,K241),""),IF(D241&gt;3000,"",IFERROR(SMALL('Youth 2'!F:F,K241),"")))</f>
        <v/>
      </c>
      <c r="G241" s="91" t="str">
        <f t="shared" si="4"/>
        <v/>
      </c>
      <c r="J241" s="120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4" t="str">
        <f>IF(D242="nt",IFERROR(SMALL('Youth 2'!F:F,K242),""),IF(D242&gt;3000,"",IFERROR(SMALL('Youth 2'!F:F,K242),"")))</f>
        <v/>
      </c>
      <c r="G242" s="91" t="str">
        <f t="shared" si="4"/>
        <v/>
      </c>
      <c r="J242" s="120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4" t="str">
        <f>IF(D243="nt",IFERROR(SMALL('Youth 2'!F:F,K243),""),IF(D243&gt;3000,"",IFERROR(SMALL('Youth 2'!F:F,K243),"")))</f>
        <v/>
      </c>
      <c r="G243" s="91" t="str">
        <f t="shared" si="4"/>
        <v/>
      </c>
      <c r="J243" s="120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4" t="str">
        <f>IF(D244="nt",IFERROR(SMALL('Youth 2'!F:F,K244),""),IF(D244&gt;3000,"",IFERROR(SMALL('Youth 2'!F:F,K244),"")))</f>
        <v/>
      </c>
      <c r="G244" s="91" t="str">
        <f t="shared" si="4"/>
        <v/>
      </c>
      <c r="J244" s="120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4" t="str">
        <f>IF(D245="nt",IFERROR(SMALL('Youth 2'!F:F,K245),""),IF(D245&gt;3000,"",IFERROR(SMALL('Youth 2'!F:F,K245),"")))</f>
        <v/>
      </c>
      <c r="G245" s="91" t="str">
        <f t="shared" si="4"/>
        <v/>
      </c>
      <c r="J245" s="120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4" t="str">
        <f>IF(D246="nt",IFERROR(SMALL('Youth 2'!F:F,K246),""),IF(D246&gt;3000,"",IFERROR(SMALL('Youth 2'!F:F,K246),"")))</f>
        <v/>
      </c>
      <c r="G246" s="91" t="str">
        <f t="shared" si="4"/>
        <v/>
      </c>
      <c r="J246" s="120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4" t="str">
        <f>IF(D247="nt",IFERROR(SMALL('Youth 2'!F:F,K247),""),IF(D247&gt;3000,"",IFERROR(SMALL('Youth 2'!F:F,K247),"")))</f>
        <v/>
      </c>
      <c r="G247" s="91" t="str">
        <f t="shared" si="4"/>
        <v/>
      </c>
      <c r="J247" s="120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4" t="str">
        <f>IF(D248="nt",IFERROR(SMALL('Youth 2'!F:F,K248),""),IF(D248&gt;3000,"",IFERROR(SMALL('Youth 2'!F:F,K248),"")))</f>
        <v/>
      </c>
      <c r="G248" s="91" t="str">
        <f t="shared" si="4"/>
        <v/>
      </c>
      <c r="J248" s="120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4" t="str">
        <f>IF(D249="nt",IFERROR(SMALL('Youth 2'!F:F,K249),""),IF(D249&gt;3000,"",IFERROR(SMALL('Youth 2'!F:F,K249),"")))</f>
        <v/>
      </c>
      <c r="G249" s="91" t="str">
        <f t="shared" si="4"/>
        <v/>
      </c>
      <c r="J249" s="120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4" t="str">
        <f>IF(D250="nt",IFERROR(SMALL('Youth 2'!F:F,K250),""),IF(D250&gt;3000,"",IFERROR(SMALL('Youth 2'!F:F,K250),"")))</f>
        <v/>
      </c>
      <c r="G250" s="91" t="str">
        <f t="shared" si="4"/>
        <v/>
      </c>
      <c r="J250" s="120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4" t="str">
        <f>IF(D251="nt",IFERROR(SMALL('Youth 2'!F:F,K251),""),IF(D251&gt;3000,"",IFERROR(SMALL('Youth 2'!F:F,K251),"")))</f>
        <v/>
      </c>
      <c r="G251" s="91" t="str">
        <f t="shared" si="4"/>
        <v/>
      </c>
      <c r="J251" s="120"/>
      <c r="K251" s="24">
        <v>250</v>
      </c>
    </row>
  </sheetData>
  <sheetProtection sheet="1" selectLockedCells="1"/>
  <conditionalFormatting sqref="A1:E1 A252:E1048576 A2:C251">
    <cfRule type="containsBlanks" dxfId="19" priority="3">
      <formula>LEN(TRIM(A1))=0</formula>
    </cfRule>
  </conditionalFormatting>
  <conditionalFormatting sqref="D2:D251">
    <cfRule type="containsBlanks" dxfId="18" priority="2">
      <formula>LEN(TRIM(D2))=0</formula>
    </cfRule>
  </conditionalFormatting>
  <conditionalFormatting sqref="E2:E251">
    <cfRule type="containsBlanks" dxfId="17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workbookViewId="0">
      <pane ySplit="1" topLeftCell="A2" activePane="bottomLeft" state="frozen"/>
      <selection pane="bottomLeft" activeCell="D23" sqref="D23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5.85546875" style="17" customWidth="1"/>
    <col min="9" max="9" width="10" style="17" customWidth="1"/>
    <col min="10" max="10" width="10.85546875" style="17" customWidth="1"/>
    <col min="11" max="11" width="7.42578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42578125" style="17" hidden="1" customWidth="1"/>
    <col min="24" max="26" width="3.28515625" style="17" hidden="1" customWidth="1"/>
    <col min="27" max="27" width="4.28515625" style="17" hidden="1" customWidth="1"/>
    <col min="28" max="28" width="5.42578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7.140625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5" style="17" hidden="1" customWidth="1"/>
    <col min="40" max="40" width="8.42578125" style="17" hidden="1" customWidth="1"/>
    <col min="41" max="41" width="5" style="17" hidden="1" customWidth="1"/>
    <col min="42" max="45" width="6.7109375" style="17" hidden="1" customWidth="1"/>
    <col min="46" max="46" width="5.85546875" style="17" hidden="1" customWidth="1"/>
    <col min="47" max="47" width="9.140625" style="17" customWidth="1"/>
    <col min="48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>
        <f>IF(B2="","",Draw!F2)</f>
        <v>1</v>
      </c>
      <c r="B2" s="19" t="str">
        <f>IFERROR(Draw!G2,"")</f>
        <v xml:space="preserve">olivia Selleck </v>
      </c>
      <c r="C2" s="19" t="str">
        <f>IFERROR(Draw!H2,"")</f>
        <v xml:space="preserve">Dynamic French Bully </v>
      </c>
      <c r="D2" s="51">
        <v>19.516999999999999</v>
      </c>
      <c r="E2" s="92">
        <v>1.0000000000000001E-9</v>
      </c>
      <c r="F2" s="93">
        <f>IF(D2="scratch",3000+E2,IF(D2="nt",1000+E2,IF((D2+E2)&gt;5,D2+E2,"")))</f>
        <v>19.517000001</v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H2" s="232" t="s">
        <v>76</v>
      </c>
      <c r="I2" s="233"/>
      <c r="J2" s="163">
        <v>33</v>
      </c>
      <c r="U2" s="3" t="str">
        <f>IFERROR(VLOOKUP('Open 2'!F2,$AB$3:$AC$7,2,TRUE),"")</f>
        <v>3D</v>
      </c>
      <c r="V2" s="7" t="str">
        <f>IFERROR(IF(U2=$V$1,'Open 2'!F2,""),"")</f>
        <v/>
      </c>
      <c r="W2" s="7" t="str">
        <f>IFERROR(IF(U2=$W$1,'Open 2'!F2,""),"")</f>
        <v/>
      </c>
      <c r="X2" s="7">
        <f>IFERROR(IF(U2=$X$1,'Open 2'!F2,""),"")</f>
        <v>19.517000001</v>
      </c>
      <c r="Y2" s="7" t="str">
        <f>IFERROR(IF($U2=$Y$1,'Open 2'!F2,""),"")</f>
        <v/>
      </c>
      <c r="Z2" s="7" t="str">
        <f>IFERROR(IF(U2=$Z$1,'Open 2'!F2,""),"")</f>
        <v/>
      </c>
      <c r="AA2" s="3"/>
      <c r="AB2"/>
      <c r="AC2"/>
      <c r="AD2"/>
      <c r="AE2"/>
      <c r="AF2"/>
      <c r="AG2"/>
      <c r="AH2"/>
      <c r="AI2"/>
      <c r="AJ2"/>
      <c r="AP2" s="146">
        <v>0.35</v>
      </c>
      <c r="AQ2" s="146">
        <v>0.3</v>
      </c>
      <c r="AR2" s="146">
        <v>0.2</v>
      </c>
      <c r="AS2" s="146">
        <v>0.15</v>
      </c>
      <c r="AT2" s="146">
        <f>SUM(AP2:AS2)</f>
        <v>0.99999999999999989</v>
      </c>
    </row>
    <row r="3" spans="1:46" ht="16.5" thickBot="1">
      <c r="A3" s="18">
        <f>IF(B3="","",Draw!F3)</f>
        <v>2</v>
      </c>
      <c r="B3" s="19" t="str">
        <f>IFERROR(Draw!G3,"")</f>
        <v xml:space="preserve">Jessica Woods </v>
      </c>
      <c r="C3" s="19" t="str">
        <f>IFERROR(Draw!H3,"")</f>
        <v xml:space="preserve">Cashn&amp;Driftin </v>
      </c>
      <c r="D3" s="52">
        <v>999.87099999999998</v>
      </c>
      <c r="E3" s="92">
        <v>2.0000000000000001E-9</v>
      </c>
      <c r="F3" s="93">
        <f t="shared" ref="F3:F66" si="0">IF(D3="scratch",3000+E3,IF(D3="nt",1000+E3,IF((D3+E3)&gt;5,D3+E3,"")))</f>
        <v>999.87100000199996</v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32" t="s">
        <v>81</v>
      </c>
      <c r="I3" s="233"/>
      <c r="J3" s="163"/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IFERROR(VLOOKUP('Open 2'!F3,$AB$3:$AC$7,2,TRUE),"")</f>
        <v>4D</v>
      </c>
      <c r="V3" s="7" t="str">
        <f>IFERROR(IF(U3=$V$1,'Open 2'!F3,""),"")</f>
        <v/>
      </c>
      <c r="W3" s="7" t="str">
        <f>IFERROR(IF(U3=$W$1,'Open 2'!F3,""),"")</f>
        <v/>
      </c>
      <c r="X3" s="7" t="str">
        <f>IFERROR(IF(U3=$X$1,'Open 2'!F3,""),"")</f>
        <v/>
      </c>
      <c r="Y3" s="7">
        <f>IFERROR(IF($U3=$Y$1,'Open 2'!F3,""),"")</f>
        <v>999.87100000199996</v>
      </c>
      <c r="Z3" s="7" t="str">
        <f>IFERROR(IF(U3=$Z$1,'Open 2'!F3,""),"")</f>
        <v/>
      </c>
      <c r="AA3" s="3"/>
      <c r="AB3" s="8">
        <f>MIN('Open 2'!D:D)</f>
        <v>18.312000000000001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>
        <f>IF(B4="","",Draw!F4)</f>
        <v>3</v>
      </c>
      <c r="B4" s="19" t="str">
        <f>IFERROR(Draw!G4,"")</f>
        <v>Kira Cooper</v>
      </c>
      <c r="C4" s="19" t="str">
        <f>IFERROR(Draw!H4,"")</f>
        <v>Trigger</v>
      </c>
      <c r="D4" s="53">
        <v>24.442</v>
      </c>
      <c r="E4" s="92">
        <v>3E-9</v>
      </c>
      <c r="F4" s="93">
        <f t="shared" si="0"/>
        <v>24.442000003</v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36" t="s">
        <v>3</v>
      </c>
      <c r="M4" s="39" t="str">
        <f>'Open 2'!AC10</f>
        <v>1st</v>
      </c>
      <c r="N4" s="18" t="str">
        <f>'Open 2'!AD10</f>
        <v xml:space="preserve">PAM EKERN </v>
      </c>
      <c r="O4" s="18" t="str">
        <f>'Open 2'!AE10</f>
        <v>RAZ</v>
      </c>
      <c r="P4" s="40">
        <f>'Open 2'!AF10</f>
        <v>18.312000009000002</v>
      </c>
      <c r="Q4" s="155">
        <f>AG10</f>
        <v>88.703999999999994</v>
      </c>
      <c r="U4" s="3" t="str">
        <f>IFERROR(VLOOKUP('Open 2'!F4,$AB$3:$AC$7,2,TRUE),"")</f>
        <v>4D</v>
      </c>
      <c r="V4" s="7" t="str">
        <f>IFERROR(IF(U4=$V$1,'Open 2'!F4,""),"")</f>
        <v/>
      </c>
      <c r="W4" s="7" t="str">
        <f>IFERROR(IF(U4=$W$1,'Open 2'!F4,""),"")</f>
        <v/>
      </c>
      <c r="X4" s="7" t="str">
        <f>IFERROR(IF(U4=$X$1,'Open 2'!F4,""),"")</f>
        <v/>
      </c>
      <c r="Y4" s="7">
        <f>IFERROR(IF($U4=$Y$1,'Open 2'!F4,""),"")</f>
        <v>24.442000003</v>
      </c>
      <c r="Z4" s="7" t="str">
        <f>IFERROR(IF(U4=$Z$1,'Open 2'!F4,""),"")</f>
        <v/>
      </c>
      <c r="AA4" s="3"/>
      <c r="AB4" s="9">
        <f>AB3+0.5</f>
        <v>18.812000000000001</v>
      </c>
      <c r="AC4" s="12" t="s">
        <v>4</v>
      </c>
      <c r="AD4" s="63"/>
      <c r="AE4"/>
      <c r="AF4"/>
      <c r="AG4"/>
      <c r="AH4"/>
      <c r="AI4"/>
      <c r="AJ4"/>
      <c r="AK4" s="145">
        <v>1</v>
      </c>
      <c r="AL4" s="145">
        <v>0.6</v>
      </c>
      <c r="AM4" s="145">
        <v>0.5</v>
      </c>
      <c r="AN4" s="145">
        <v>0.4</v>
      </c>
      <c r="AO4" s="145">
        <v>0.3</v>
      </c>
      <c r="AP4" s="151">
        <f t="shared" ref="AP4:AS8" si="1">IF($J$11&lt;=12,$AK4,IF(AND($J$11&gt;12,$J$11&lt;=20),$AL4,IF(AND($J$11&gt;20,$J$11&lt;=40),$AM4,IF(AND($J$11&gt;40,$J$11&lt;=80),$AN4,IF(AND($J$11&gt;80,$J$11&lt;=120),$AO4,"")))))*AP$9</f>
        <v>88.703999999999994</v>
      </c>
      <c r="AQ4" s="151">
        <f t="shared" si="1"/>
        <v>76.031999999999996</v>
      </c>
      <c r="AR4" s="151">
        <f t="shared" si="1"/>
        <v>50.688000000000009</v>
      </c>
      <c r="AS4" s="151">
        <f t="shared" si="1"/>
        <v>38.015999999999998</v>
      </c>
    </row>
    <row r="5" spans="1:46" ht="16.5" thickBot="1">
      <c r="A5" s="18">
        <f>IF(B5="","",Draw!F5)</f>
        <v>4</v>
      </c>
      <c r="B5" s="19" t="str">
        <f>IFERROR(Draw!G5,"")</f>
        <v xml:space="preserve">EMILY RYMERSON </v>
      </c>
      <c r="C5" s="19" t="str">
        <f>IFERROR(Draw!H5,"")</f>
        <v xml:space="preserve">BIRDIE </v>
      </c>
      <c r="D5" s="54">
        <v>18.783000000000001</v>
      </c>
      <c r="E5" s="92">
        <v>4.0000000000000002E-9</v>
      </c>
      <c r="F5" s="93">
        <f t="shared" si="0"/>
        <v>18.783000004000002</v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'Open 2'!AB3</f>
        <v>18.312000000000001</v>
      </c>
      <c r="L5" s="237"/>
      <c r="M5" s="30" t="str">
        <f>IF($J$13&lt;"2","",'Open 2'!AC11)</f>
        <v>2nd</v>
      </c>
      <c r="N5" s="20" t="str">
        <f>IF(M5="","",'Open 2'!AD11)</f>
        <v xml:space="preserve">Lacey Gorder </v>
      </c>
      <c r="O5" s="20" t="str">
        <f>IF(N5="","",'Open 2'!AE11)</f>
        <v xml:space="preserve">Tinyspapermoney aka Penny </v>
      </c>
      <c r="P5" s="41">
        <f>IF(O5="","",'Open 2'!AF11)</f>
        <v>18.570000015000002</v>
      </c>
      <c r="Q5" s="156">
        <f>AG11</f>
        <v>59.136000000000003</v>
      </c>
      <c r="U5" s="3" t="str">
        <f>IFERROR(VLOOKUP('Open 2'!F5,$AB$3:$AC$7,2,TRUE),"")</f>
        <v>1D</v>
      </c>
      <c r="V5" s="7">
        <f>IFERROR(IF(U5=$V$1,'Open 2'!F5,""),"")</f>
        <v>18.783000004000002</v>
      </c>
      <c r="W5" s="7" t="str">
        <f>IFERROR(IF(U5=$W$1,'Open 2'!F5,""),"")</f>
        <v/>
      </c>
      <c r="X5" s="7" t="str">
        <f>IFERROR(IF(U5=$X$1,'Open 2'!F5,""),"")</f>
        <v/>
      </c>
      <c r="Y5" s="7" t="str">
        <f>IFERROR(IF($U5=$Y$1,'Open 2'!F5,""),"")</f>
        <v/>
      </c>
      <c r="Z5" s="7" t="str">
        <f>IFERROR(IF(U5=$Z$1,'Open 2'!F5,""),"")</f>
        <v/>
      </c>
      <c r="AA5" s="3"/>
      <c r="AB5" s="9">
        <f>AB4+0.5</f>
        <v>19.312000000000001</v>
      </c>
      <c r="AC5" s="12" t="s">
        <v>5</v>
      </c>
      <c r="AD5" s="63"/>
      <c r="AE5"/>
      <c r="AF5"/>
      <c r="AG5"/>
      <c r="AH5"/>
      <c r="AI5"/>
      <c r="AJ5"/>
      <c r="AK5" s="145"/>
      <c r="AL5" s="145">
        <v>0.4</v>
      </c>
      <c r="AM5" s="145">
        <v>0.3</v>
      </c>
      <c r="AN5" s="145">
        <v>0.3</v>
      </c>
      <c r="AO5" s="145">
        <v>0.25</v>
      </c>
      <c r="AP5" s="151">
        <f t="shared" si="1"/>
        <v>59.136000000000003</v>
      </c>
      <c r="AQ5" s="151">
        <f t="shared" si="1"/>
        <v>50.688000000000002</v>
      </c>
      <c r="AR5" s="151">
        <f t="shared" si="1"/>
        <v>33.792000000000009</v>
      </c>
      <c r="AS5" s="151">
        <f t="shared" si="1"/>
        <v>25.344000000000001</v>
      </c>
    </row>
    <row r="6" spans="1:46" ht="16.5" thickBot="1">
      <c r="A6" s="18">
        <f>IF(B6="","",Draw!F6)</f>
        <v>5</v>
      </c>
      <c r="B6" s="19" t="str">
        <f>IFERROR(Draw!G6,"")</f>
        <v xml:space="preserve">Kynlee Speidel </v>
      </c>
      <c r="C6" s="19" t="str">
        <f>IFERROR(Draw!H6,"")</f>
        <v xml:space="preserve">Jalandy </v>
      </c>
      <c r="D6" s="54">
        <v>19.713999999999999</v>
      </c>
      <c r="E6" s="92">
        <v>5.0000000000000001E-9</v>
      </c>
      <c r="F6" s="93">
        <f t="shared" si="0"/>
        <v>19.714000004999999</v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'Open 2'!AB4</f>
        <v>18.812000000000001</v>
      </c>
      <c r="L6" s="237"/>
      <c r="M6" s="30" t="str">
        <f>IF($J$13&lt;"3","",'Open 2'!AC12)</f>
        <v/>
      </c>
      <c r="N6" s="20" t="str">
        <f>IF(M6="","",'Open 2'!AD12)</f>
        <v/>
      </c>
      <c r="O6" s="20" t="str">
        <f>IF(N6="","",'Open 2'!AE12)</f>
        <v/>
      </c>
      <c r="P6" s="41" t="str">
        <f>IF(O6="","",'Open 2'!AF12)</f>
        <v/>
      </c>
      <c r="Q6" s="156" t="str">
        <f>AG12</f>
        <v/>
      </c>
      <c r="U6" s="3" t="str">
        <f>IFERROR(VLOOKUP('Open 2'!F6,$AB$3:$AC$7,2,TRUE),"")</f>
        <v>3D</v>
      </c>
      <c r="V6" s="7" t="str">
        <f>IFERROR(IF(U6=$V$1,'Open 2'!F6,""),"")</f>
        <v/>
      </c>
      <c r="W6" s="7" t="str">
        <f>IFERROR(IF(U6=$W$1,'Open 2'!F6,""),"")</f>
        <v/>
      </c>
      <c r="X6" s="7">
        <f>IFERROR(IF(U6=$X$1,'Open 2'!F6,""),"")</f>
        <v>19.714000004999999</v>
      </c>
      <c r="Y6" s="7" t="str">
        <f>IFERROR(IF($U6=$Y$1,'Open 2'!F6,""),"")</f>
        <v/>
      </c>
      <c r="Z6" s="7" t="str">
        <f>IFERROR(IF(U6=$Z$1,'Open 2'!F6,""),"")</f>
        <v/>
      </c>
      <c r="AA6" s="3"/>
      <c r="AB6" s="9">
        <f>IF((COUNTIF('Open 2'!$A$2:$A$286,"&gt;0")+COUNTIF('Open 2'!$A$2:$A$286,"co")+COUNTIF('Open 2'!$A$2:$A$286,"yco"))&gt;=500,AB5+0.5,AB5+1)</f>
        <v>20.312000000000001</v>
      </c>
      <c r="AC6" s="12" t="s">
        <v>6</v>
      </c>
      <c r="AD6" s="63"/>
      <c r="AE6"/>
      <c r="AF6"/>
      <c r="AG6"/>
      <c r="AH6"/>
      <c r="AI6"/>
      <c r="AJ6"/>
      <c r="AK6" s="145"/>
      <c r="AL6" s="145"/>
      <c r="AM6" s="145">
        <v>0.2</v>
      </c>
      <c r="AN6" s="145">
        <v>0.2</v>
      </c>
      <c r="AO6" s="145">
        <v>0.2</v>
      </c>
      <c r="AP6" s="151">
        <f t="shared" si="1"/>
        <v>0</v>
      </c>
      <c r="AQ6" s="151">
        <f t="shared" si="1"/>
        <v>0</v>
      </c>
      <c r="AR6" s="151">
        <f t="shared" si="1"/>
        <v>0</v>
      </c>
      <c r="AS6" s="151">
        <f t="shared" si="1"/>
        <v>0</v>
      </c>
    </row>
    <row r="7" spans="1:46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4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'Open 2'!AB5</f>
        <v>19.312000000000001</v>
      </c>
      <c r="L7" s="237"/>
      <c r="M7" s="30" t="str">
        <f>IF($J$13&lt;"4","",'Open 2'!AC13)</f>
        <v/>
      </c>
      <c r="N7" s="20" t="str">
        <f>IF(M7="","",'Open 2'!AD13)</f>
        <v/>
      </c>
      <c r="O7" s="20" t="str">
        <f>IF(N7="","",'Open 2'!AE13)</f>
        <v/>
      </c>
      <c r="P7" s="41" t="str">
        <f>IF(O7="","",'Open 2'!AF13)</f>
        <v/>
      </c>
      <c r="Q7" s="156" t="str">
        <f>AG13</f>
        <v/>
      </c>
      <c r="U7" s="3" t="str">
        <f>IFERROR(VLOOKUP('Open 2'!F7,$AB$3:$AC$7,2,TRUE),"")</f>
        <v/>
      </c>
      <c r="V7" s="7" t="str">
        <f>IFERROR(IF(U7=$V$1,'Open 2'!F7,""),"")</f>
        <v/>
      </c>
      <c r="W7" s="7" t="str">
        <f>IFERROR(IF(U7=$W$1,'Open 2'!F7,""),"")</f>
        <v/>
      </c>
      <c r="X7" s="7" t="str">
        <f>IFERROR(IF(U7=$X$1,'Open 2'!F7,""),"")</f>
        <v/>
      </c>
      <c r="Y7" s="7" t="str">
        <f>IFERROR(IF($U7=$Y$1,'Open 2'!F7,""),"")</f>
        <v/>
      </c>
      <c r="Z7" s="7" t="str">
        <f>IFERROR(IF(U7=$Z$1,'Open 2'!F7,""),"")</f>
        <v/>
      </c>
      <c r="AA7" s="3"/>
      <c r="AB7" s="10" t="str">
        <f>IF((COUNTIF('Open 2'!$A$2:$A$286,"&gt;0")+COUNTIF('Open 2'!$A$2:$A$286,"co")+COUNTIF('Open 2'!$A$2:$A$286,"yco"))&gt;=500,AB6+0.5,"-")</f>
        <v>-</v>
      </c>
      <c r="AC7" s="13" t="s">
        <v>13</v>
      </c>
      <c r="AD7"/>
      <c r="AE7"/>
      <c r="AF7"/>
      <c r="AG7"/>
      <c r="AH7"/>
      <c r="AI7"/>
      <c r="AJ7"/>
      <c r="AK7" s="145"/>
      <c r="AL7" s="145"/>
      <c r="AM7" s="145"/>
      <c r="AN7" s="145">
        <v>0.1</v>
      </c>
      <c r="AO7" s="145">
        <v>0.15</v>
      </c>
      <c r="AP7" s="151">
        <f t="shared" si="1"/>
        <v>0</v>
      </c>
      <c r="AQ7" s="151">
        <f t="shared" si="1"/>
        <v>0</v>
      </c>
      <c r="AR7" s="151">
        <f t="shared" si="1"/>
        <v>0</v>
      </c>
      <c r="AS7" s="151">
        <f t="shared" si="1"/>
        <v>0</v>
      </c>
    </row>
    <row r="8" spans="1:46" ht="16.5" thickBot="1">
      <c r="A8" s="18">
        <f>IF(B8="","",Draw!F8)</f>
        <v>6</v>
      </c>
      <c r="B8" s="19" t="str">
        <f>IFERROR(Draw!G8,"")</f>
        <v>LAYNE MANSON</v>
      </c>
      <c r="C8" s="19" t="str">
        <f>IFERROR(Draw!H8,"")</f>
        <v xml:space="preserve">SADIE </v>
      </c>
      <c r="D8" s="53">
        <v>21.262</v>
      </c>
      <c r="E8" s="92">
        <v>6.9999999999999998E-9</v>
      </c>
      <c r="F8" s="93">
        <f t="shared" si="0"/>
        <v>21.262000007000001</v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81" t="s">
        <v>6</v>
      </c>
      <c r="J8" s="79">
        <f>'Open 2'!AB6</f>
        <v>20.312000000000001</v>
      </c>
      <c r="L8" s="238"/>
      <c r="M8" s="45" t="str">
        <f>IF($J$13&lt;"5","",'Open 2'!AC14)</f>
        <v/>
      </c>
      <c r="N8" s="23" t="str">
        <f>IF(M8="","",'Open 2'!AD14)</f>
        <v/>
      </c>
      <c r="O8" s="23" t="str">
        <f>IF(N8="","",'Open 2'!AE14)</f>
        <v/>
      </c>
      <c r="P8" s="46" t="str">
        <f>IF(O8="","",'Open 2'!AF14)</f>
        <v/>
      </c>
      <c r="Q8" s="157" t="str">
        <f>AG14</f>
        <v/>
      </c>
      <c r="U8" s="3" t="str">
        <f>IFERROR(VLOOKUP('Open 2'!F8,$AB$3:$AC$7,2,TRUE),"")</f>
        <v>4D</v>
      </c>
      <c r="V8" s="7" t="str">
        <f>IFERROR(IF(U8=$V$1,'Open 2'!F8,""),"")</f>
        <v/>
      </c>
      <c r="W8" s="7" t="str">
        <f>IFERROR(IF(U8=$W$1,'Open 2'!F8,""),"")</f>
        <v/>
      </c>
      <c r="X8" s="7" t="str">
        <f>IFERROR(IF(U8=$X$1,'Open 2'!F8,""),"")</f>
        <v/>
      </c>
      <c r="Y8" s="7">
        <f>IFERROR(IF($U8=$Y$1,'Open 2'!F8,""),"")</f>
        <v>21.262000007000001</v>
      </c>
      <c r="Z8" s="7" t="str">
        <f>IFERROR(IF(U8=$Z$1,'Open 2'!F8,""),"")</f>
        <v/>
      </c>
      <c r="AA8" s="3"/>
      <c r="AB8"/>
      <c r="AC8" s="1"/>
      <c r="AD8" s="1"/>
      <c r="AE8"/>
      <c r="AF8"/>
      <c r="AG8"/>
      <c r="AH8"/>
      <c r="AI8"/>
      <c r="AJ8"/>
      <c r="AO8" s="145">
        <v>0.1</v>
      </c>
      <c r="AP8" s="151">
        <f t="shared" si="1"/>
        <v>0</v>
      </c>
      <c r="AQ8" s="151">
        <f t="shared" si="1"/>
        <v>0</v>
      </c>
      <c r="AR8" s="151">
        <f t="shared" si="1"/>
        <v>0</v>
      </c>
      <c r="AS8" s="151">
        <f t="shared" si="1"/>
        <v>0</v>
      </c>
    </row>
    <row r="9" spans="1:46" ht="16.5" thickBot="1">
      <c r="A9" s="18">
        <f>IF(B9="","",Draw!F9)</f>
        <v>7</v>
      </c>
      <c r="B9" s="19" t="str">
        <f>IFERROR(Draw!G9,"")</f>
        <v xml:space="preserve">Kailee Rinas </v>
      </c>
      <c r="C9" s="19" t="str">
        <f>IFERROR(Draw!H9,"")</f>
        <v xml:space="preserve">Jody O' Gin </v>
      </c>
      <c r="D9" s="52">
        <v>19.609000000000002</v>
      </c>
      <c r="E9" s="92">
        <v>8.0000000000000005E-9</v>
      </c>
      <c r="F9" s="93">
        <f t="shared" si="0"/>
        <v>19.609000008000002</v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I9" s="80" t="s">
        <v>13</v>
      </c>
      <c r="J9" s="79" t="str">
        <f>'Open 2'!AB7</f>
        <v>-</v>
      </c>
      <c r="K9" s="24"/>
      <c r="L9" s="34"/>
      <c r="M9" s="37"/>
      <c r="N9" s="26"/>
      <c r="O9" s="26"/>
      <c r="P9" s="38"/>
      <c r="Q9" s="158"/>
      <c r="U9" s="3" t="str">
        <f>IFERROR(VLOOKUP('Open 2'!F9,$AB$3:$AC$7,2,TRUE),"")</f>
        <v>3D</v>
      </c>
      <c r="V9" s="7" t="str">
        <f>IFERROR(IF(U9=$V$1,'Open 2'!F9,""),"")</f>
        <v/>
      </c>
      <c r="W9" s="7" t="str">
        <f>IFERROR(IF(U9=$W$1,'Open 2'!F9,""),"")</f>
        <v/>
      </c>
      <c r="X9" s="7">
        <f>IFERROR(IF(U9=$X$1,'Open 2'!F9,""),"")</f>
        <v>19.609000008000002</v>
      </c>
      <c r="Y9" s="7" t="str">
        <f>IFERROR(IF($U9=$Y$1,'Open 2'!F9,""),"")</f>
        <v/>
      </c>
      <c r="Z9" s="7" t="str">
        <f>IFERROR(IF(U9=$Z$1,'Open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0">
        <f>AP2*$AN$12</f>
        <v>147.84</v>
      </c>
      <c r="AQ9" s="150">
        <f>AQ2*$AN$12</f>
        <v>126.72</v>
      </c>
      <c r="AR9" s="150">
        <f>AR2*$AN$12</f>
        <v>84.480000000000018</v>
      </c>
      <c r="AS9" s="150">
        <f>AS2*$AN$12</f>
        <v>63.36</v>
      </c>
    </row>
    <row r="10" spans="1:46" ht="16.5" thickBot="1">
      <c r="A10" s="18">
        <f>IF(B10="","",Draw!F10)</f>
        <v>8</v>
      </c>
      <c r="B10" s="19" t="str">
        <f>IFERROR(Draw!G10,"")</f>
        <v xml:space="preserve">PAM EKERN </v>
      </c>
      <c r="C10" s="19" t="str">
        <f>IFERROR(Draw!H10,"")</f>
        <v>RAZ</v>
      </c>
      <c r="D10" s="51">
        <v>18.312000000000001</v>
      </c>
      <c r="E10" s="92">
        <v>8.9999999999999995E-9</v>
      </c>
      <c r="F10" s="93">
        <f t="shared" si="0"/>
        <v>18.312000009000002</v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I10" s="169"/>
      <c r="J10" s="62"/>
      <c r="K10" s="50">
        <v>1</v>
      </c>
      <c r="L10" s="239" t="s">
        <v>4</v>
      </c>
      <c r="M10" s="39" t="str">
        <f>'Open 2'!AC16</f>
        <v>-</v>
      </c>
      <c r="N10" s="18" t="str">
        <f>'Open 2'!AD16</f>
        <v>-</v>
      </c>
      <c r="O10" s="18" t="str">
        <f>'Open 2'!AE16</f>
        <v>-</v>
      </c>
      <c r="P10" s="40" t="str">
        <f>'Open 2'!AF16</f>
        <v>-</v>
      </c>
      <c r="Q10" s="155">
        <f>AG16</f>
        <v>76.031999999999996</v>
      </c>
      <c r="U10" s="3" t="str">
        <f>IFERROR(VLOOKUP('Open 2'!F10,$AB$3:$AC$7,2,TRUE),"")</f>
        <v>1D</v>
      </c>
      <c r="V10" s="7">
        <f>IFERROR(IF(U10=$V$1,'Open 2'!F10,""),"")</f>
        <v>18.312000009000002</v>
      </c>
      <c r="W10" s="7" t="str">
        <f>IFERROR(IF(U10=$W$1,'Open 2'!F10,""),"")</f>
        <v/>
      </c>
      <c r="X10" s="7" t="str">
        <f>IFERROR(IF(U10=$X$1,'Open 2'!F10,""),"")</f>
        <v/>
      </c>
      <c r="Y10" s="7" t="str">
        <f>IFERROR(IF($U10=$Y$1,'Open 2'!F10,""),"")</f>
        <v/>
      </c>
      <c r="Z10" s="7" t="str">
        <f>IFERROR(IF(U10=$Z$1,'Open 2'!F10,""),"")</f>
        <v/>
      </c>
      <c r="AA10" s="3" t="s">
        <v>20</v>
      </c>
      <c r="AB10" s="231" t="s">
        <v>3</v>
      </c>
      <c r="AC10" s="64" t="str">
        <f>IF(AD10="-","-",AA10)</f>
        <v>1st</v>
      </c>
      <c r="AD10" s="64" t="str">
        <f>IFERROR(INDEX('Open 2'!B:F,MATCH(AF10,'Open 2'!$F:$F,0),1),"-")</f>
        <v xml:space="preserve">PAM EKERN </v>
      </c>
      <c r="AE10" s="64" t="str">
        <f>IFERROR(INDEX('Open 2'!$B:$F,MATCH(AF10,'Open 2'!$F:$F,0),2),"-")</f>
        <v>RAZ</v>
      </c>
      <c r="AF10" s="7">
        <f>IFERROR(SMALL($V$2:$V$286,AH10),"-")</f>
        <v>18.312000009000002</v>
      </c>
      <c r="AG10" s="152">
        <f>IF(AP4&gt;0,AP4,"")</f>
        <v>88.703999999999994</v>
      </c>
      <c r="AH10">
        <v>1</v>
      </c>
      <c r="AI10"/>
      <c r="AJ10"/>
      <c r="AK10" s="230" t="s">
        <v>75</v>
      </c>
      <c r="AL10" s="230"/>
      <c r="AM10" s="230"/>
      <c r="AN10" s="17">
        <f>J11</f>
        <v>16</v>
      </c>
    </row>
    <row r="11" spans="1:46" ht="16.5" thickBot="1">
      <c r="A11" s="18">
        <f>IF(B11="","",Draw!F11)</f>
        <v>9</v>
      </c>
      <c r="B11" s="19" t="str">
        <f>IFERROR(Draw!G11,"")</f>
        <v xml:space="preserve">SAMANTHA PETERSEN </v>
      </c>
      <c r="C11" s="19" t="str">
        <f>IFERROR(Draw!H11,"")</f>
        <v>TOLLHOUSE</v>
      </c>
      <c r="D11" s="52">
        <v>20.161999999999999</v>
      </c>
      <c r="E11" s="92">
        <v>1E-8</v>
      </c>
      <c r="F11" s="93">
        <f t="shared" si="0"/>
        <v>20.16200001</v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32" t="s">
        <v>77</v>
      </c>
      <c r="I11" s="233"/>
      <c r="J11" s="187">
        <f>COUNTIF('Open 2'!$A$2:$A$286,"&gt;0")+COUNTIF('Open 2'!$A$2:$A$286,"co")+COUNTIF('Open 2'!$A$2:$A$286,"yco")-COUNTIF(D2:D286,"scratch")</f>
        <v>16</v>
      </c>
      <c r="K11" s="50">
        <v>2</v>
      </c>
      <c r="L11" s="240"/>
      <c r="M11" s="30" t="str">
        <f>IF($J$13&lt;"2","",'Open 2'!AC17)</f>
        <v>-</v>
      </c>
      <c r="N11" s="20" t="str">
        <f>IF(M11="","",'Open 2'!AD17)</f>
        <v>-</v>
      </c>
      <c r="O11" s="20" t="str">
        <f>IF(N11="","",'Open 2'!AE17)</f>
        <v>-</v>
      </c>
      <c r="P11" s="41" t="str">
        <f>IF(O11="","",'Open 2'!AF17)</f>
        <v>-</v>
      </c>
      <c r="Q11" s="156">
        <f>AG17</f>
        <v>50.688000000000002</v>
      </c>
      <c r="U11" s="3" t="str">
        <f>IFERROR(VLOOKUP('Open 2'!F11,$AB$3:$AC$7,2,TRUE),"")</f>
        <v>3D</v>
      </c>
      <c r="V11" s="7" t="str">
        <f>IFERROR(IF(U11=$V$1,'Open 2'!F11,""),"")</f>
        <v/>
      </c>
      <c r="W11" s="7" t="str">
        <f>IFERROR(IF(U11=$W$1,'Open 2'!F11,""),"")</f>
        <v/>
      </c>
      <c r="X11" s="7">
        <f>IFERROR(IF(U11=$X$1,'Open 2'!F11,""),"")</f>
        <v>20.16200001</v>
      </c>
      <c r="Y11" s="7" t="str">
        <f>IFERROR(IF($U11=$Y$1,'Open 2'!F11,""),"")</f>
        <v/>
      </c>
      <c r="Z11" s="7" t="str">
        <f>IFERROR(IF(U11=$Z$1,'Open 2'!F11,""),"")</f>
        <v/>
      </c>
      <c r="AA11" s="3" t="s">
        <v>21</v>
      </c>
      <c r="AB11" s="219"/>
      <c r="AC11" s="64" t="str">
        <f>IF(AD11="-","-",AA11)</f>
        <v>2nd</v>
      </c>
      <c r="AD11" s="64" t="str">
        <f>IFERROR(INDEX('Open 2'!B:F,MATCH(AF11,'Open 2'!$F:$F,0),1),"-")</f>
        <v xml:space="preserve">Lacey Gorder </v>
      </c>
      <c r="AE11" s="64" t="str">
        <f>IFERROR(INDEX('Open 2'!$B:$F,MATCH(AF11,'Open 2'!$F:$F,0),2),"-")</f>
        <v xml:space="preserve">Tinyspapermoney aka Penny </v>
      </c>
      <c r="AF11" s="7">
        <f>IFERROR(SMALL($V$2:$V$286,AH11),"-")</f>
        <v>18.570000015000002</v>
      </c>
      <c r="AG11" s="152">
        <f>IF(AP5&gt;0,AP5,"")</f>
        <v>59.136000000000003</v>
      </c>
      <c r="AH11">
        <v>2</v>
      </c>
      <c r="AI11"/>
      <c r="AJ11"/>
      <c r="AK11" s="230" t="s">
        <v>76</v>
      </c>
      <c r="AL11" s="230"/>
      <c r="AM11" s="230"/>
      <c r="AN11" s="150">
        <f>0.8*$J$2</f>
        <v>26.400000000000002</v>
      </c>
    </row>
    <row r="12" spans="1:46" ht="16.5" thickBot="1">
      <c r="A12" s="18">
        <f>IF(B12="","",Draw!F12)</f>
        <v>10</v>
      </c>
      <c r="B12" s="19" t="str">
        <f>IFERROR(Draw!G12,"")</f>
        <v xml:space="preserve">NICOLE VANWELL </v>
      </c>
      <c r="C12" s="19" t="str">
        <f>IFERROR(Draw!H12,"")</f>
        <v>SKYY</v>
      </c>
      <c r="D12" s="54">
        <v>999.93</v>
      </c>
      <c r="E12" s="92">
        <v>1.0999999999999999E-8</v>
      </c>
      <c r="F12" s="93">
        <f t="shared" si="0"/>
        <v>999.93000001099995</v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40"/>
      <c r="M12" s="30" t="str">
        <f>IF($J$13&lt;"3","",'Open 2'!AC18)</f>
        <v/>
      </c>
      <c r="N12" s="20" t="str">
        <f>IF(M12="","",'Open 2'!AD18)</f>
        <v/>
      </c>
      <c r="O12" s="20" t="str">
        <f>IF(N12="","",'Open 2'!AE18)</f>
        <v/>
      </c>
      <c r="P12" s="41" t="str">
        <f>IF(O12="","",'Open 2'!AF18)</f>
        <v/>
      </c>
      <c r="Q12" s="156" t="str">
        <f>AG18</f>
        <v/>
      </c>
      <c r="U12" s="3" t="str">
        <f>IFERROR(VLOOKUP('Open 2'!F12,$AB$3:$AC$7,2,TRUE),"")</f>
        <v>4D</v>
      </c>
      <c r="V12" s="7" t="str">
        <f>IFERROR(IF(U12=$V$1,'Open 2'!F12,""),"")</f>
        <v/>
      </c>
      <c r="W12" s="7" t="str">
        <f>IFERROR(IF(U12=$W$1,'Open 2'!F12,""),"")</f>
        <v/>
      </c>
      <c r="X12" s="7" t="str">
        <f>IFERROR(IF(U12=$X$1,'Open 2'!F12,""),"")</f>
        <v/>
      </c>
      <c r="Y12" s="7">
        <f>IFERROR(IF($U12=$Y$1,'Open 2'!F12,""),"")</f>
        <v>999.93000001099995</v>
      </c>
      <c r="Z12" s="7" t="str">
        <f>IFERROR(IF(U12=$Z$1,'Open 2'!F12,""),"")</f>
        <v/>
      </c>
      <c r="AA12" s="3" t="s">
        <v>24</v>
      </c>
      <c r="AB12" s="219"/>
      <c r="AC12" s="64" t="str">
        <f>IF(AD12="-","-",AA12)</f>
        <v>3rd</v>
      </c>
      <c r="AD12" s="64" t="str">
        <f>IFERROR(INDEX('Open 2'!B:F,MATCH(AF12,'Open 2'!$F:$F,0),1),"-")</f>
        <v>JODI THEISEN</v>
      </c>
      <c r="AE12" s="64" t="str">
        <f>IFERROR(INDEX('Open 2'!$B:$F,MATCH(AF12,'Open 2'!$F:$F,0),2),"-")</f>
        <v>COWGIRL</v>
      </c>
      <c r="AF12" s="7">
        <f>IFERROR(SMALL($V$2:$V$286,AH12),"-")</f>
        <v>18.701000013000002</v>
      </c>
      <c r="AG12" s="152" t="str">
        <f>IF(AP6&gt;0,AP6,"")</f>
        <v/>
      </c>
      <c r="AH12">
        <v>3</v>
      </c>
      <c r="AI12"/>
      <c r="AJ12"/>
      <c r="AK12" s="230" t="s">
        <v>79</v>
      </c>
      <c r="AL12" s="230"/>
      <c r="AM12" s="230"/>
      <c r="AN12" s="150">
        <f>(AN10*AN11)+J3</f>
        <v>422.40000000000003</v>
      </c>
    </row>
    <row r="13" spans="1:46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4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147" t="s">
        <v>12</v>
      </c>
      <c r="J13" s="149" t="str">
        <f>IF(J11&lt;=12,"1",IF(AND(J11&gt;12,J11&lt;=20),"2",IF(AND(J11&gt;20,J11&lt;=40),"3",IF(AND(J11&gt;40,J11&lt;=80),"4",IF(AND(J11&gt;80,J11&lt;=120),"5")))))</f>
        <v>2</v>
      </c>
      <c r="K13" s="50">
        <v>4</v>
      </c>
      <c r="L13" s="240"/>
      <c r="M13" s="30" t="str">
        <f>IF($J$13&lt;"4","",'Open 2'!AC19)</f>
        <v/>
      </c>
      <c r="N13" s="20" t="str">
        <f>IF(M13="","",'Open 2'!AD19)</f>
        <v/>
      </c>
      <c r="O13" s="20" t="str">
        <f>IF(N13="","",'Open 2'!AE19)</f>
        <v/>
      </c>
      <c r="P13" s="41" t="str">
        <f>IF(O13="","",'Open 2'!AF19)</f>
        <v/>
      </c>
      <c r="Q13" s="156" t="str">
        <f>AG19</f>
        <v/>
      </c>
      <c r="U13" s="3" t="str">
        <f>IFERROR(VLOOKUP('Open 2'!F13,$AB$3:$AC$7,2,TRUE),"")</f>
        <v/>
      </c>
      <c r="V13" s="7" t="str">
        <f>IFERROR(IF(U13=$V$1,'Open 2'!F13,""),"")</f>
        <v/>
      </c>
      <c r="W13" s="7" t="str">
        <f>IFERROR(IF(U13=$W$1,'Open 2'!F13,""),"")</f>
        <v/>
      </c>
      <c r="X13" s="7" t="str">
        <f>IFERROR(IF(U13=$X$1,'Open 2'!F13,""),"")</f>
        <v/>
      </c>
      <c r="Y13" s="7" t="str">
        <f>IFERROR(IF($U13=$Y$1,'Open 2'!F13,""),"")</f>
        <v/>
      </c>
      <c r="Z13" s="7" t="str">
        <f>IFERROR(IF(U13=$Z$1,'Open 2'!F13,""),"")</f>
        <v/>
      </c>
      <c r="AA13" s="3" t="s">
        <v>25</v>
      </c>
      <c r="AB13" s="219"/>
      <c r="AC13" s="64" t="str">
        <f>IF(AD13="-","-",AA13)</f>
        <v>4th</v>
      </c>
      <c r="AD13" s="64" t="str">
        <f>IFERROR(INDEX('Open 2'!B:F,MATCH(AF13,'Open 2'!$F:$F,0),1),"-")</f>
        <v xml:space="preserve">EMILY RYMERSON </v>
      </c>
      <c r="AE13" s="64" t="str">
        <f>IFERROR(INDEX('Open 2'!$B:$F,MATCH(AF13,'Open 2'!$F:$F,0),2),"-")</f>
        <v xml:space="preserve">BIRDIE </v>
      </c>
      <c r="AF13" s="7">
        <f>IFERROR(SMALL($V$2:$V$286,AH13),"-")</f>
        <v>18.783000004000002</v>
      </c>
      <c r="AG13" s="152" t="str">
        <f>IF(AP7&gt;0,AP7,"")</f>
        <v/>
      </c>
      <c r="AH13">
        <v>4</v>
      </c>
      <c r="AI13"/>
      <c r="AJ13"/>
      <c r="AK13" s="230" t="s">
        <v>10</v>
      </c>
      <c r="AL13" s="230"/>
      <c r="AM13" s="230"/>
      <c r="AN13" s="150">
        <f>AN12*AT2</f>
        <v>422.4</v>
      </c>
    </row>
    <row r="14" spans="1:46" ht="16.5" thickBot="1">
      <c r="A14" s="18">
        <f>IF(B14="","",Draw!F14)</f>
        <v>11</v>
      </c>
      <c r="B14" s="19" t="str">
        <f>IFERROR(Draw!G14,"")</f>
        <v>JODI THEISEN</v>
      </c>
      <c r="C14" s="19" t="str">
        <f>IFERROR(Draw!H14,"")</f>
        <v>COWGIRL</v>
      </c>
      <c r="D14" s="51">
        <v>18.701000000000001</v>
      </c>
      <c r="E14" s="92">
        <v>1.3000000000000001E-8</v>
      </c>
      <c r="F14" s="93">
        <f t="shared" si="0"/>
        <v>18.701000013000002</v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K14" s="50">
        <v>5</v>
      </c>
      <c r="L14" s="241"/>
      <c r="M14" s="42" t="str">
        <f>IF($J$13&lt;"5","",'Open 2'!AC20)</f>
        <v/>
      </c>
      <c r="N14" s="20" t="str">
        <f>IF(M14="","",'Open 2'!AD20)</f>
        <v/>
      </c>
      <c r="O14" s="20" t="str">
        <f>IF(N14="","",'Open 2'!AE20)</f>
        <v/>
      </c>
      <c r="P14" s="41" t="str">
        <f>IF(O14="","",'Open 2'!AF20)</f>
        <v/>
      </c>
      <c r="Q14" s="159" t="str">
        <f>AG20</f>
        <v/>
      </c>
      <c r="U14" s="3" t="str">
        <f>IFERROR(VLOOKUP('Open 2'!F14,$AB$3:$AC$7,2,TRUE),"")</f>
        <v>1D</v>
      </c>
      <c r="V14" s="7">
        <f>IFERROR(IF(U14=$V$1,'Open 2'!F14,""),"")</f>
        <v>18.701000013000002</v>
      </c>
      <c r="W14" s="7" t="str">
        <f>IFERROR(IF(U14=$W$1,'Open 2'!F14,""),"")</f>
        <v/>
      </c>
      <c r="X14" s="7" t="str">
        <f>IFERROR(IF(U14=$X$1,'Open 2'!F14,""),"")</f>
        <v/>
      </c>
      <c r="Y14" s="7" t="str">
        <f>IFERROR(IF($U14=$Y$1,'Open 2'!F14,""),"")</f>
        <v/>
      </c>
      <c r="Z14" s="7" t="str">
        <f>IFERROR(IF(U14=$Z$1,'Open 2'!F14,""),"")</f>
        <v/>
      </c>
      <c r="AA14" s="3" t="s">
        <v>26</v>
      </c>
      <c r="AB14" s="219"/>
      <c r="AC14" s="64" t="str">
        <f>IF(AD14="-","-",AA14)</f>
        <v>-</v>
      </c>
      <c r="AD14" s="64" t="str">
        <f>IFERROR(INDEX('Open 2'!B:F,MATCH(AF14,'Open 2'!$F:$F,0),1),"-")</f>
        <v>-</v>
      </c>
      <c r="AE14" s="64" t="str">
        <f>IFERROR(INDEX('Open 2'!$B:$F,MATCH(AF14,'Open 2'!$F:$F,0),2),"-")</f>
        <v>-</v>
      </c>
      <c r="AF14" s="7" t="str">
        <f>IFERROR(SMALL($V$2:$V$286,AH14),"-")</f>
        <v>-</v>
      </c>
      <c r="AG14" s="152" t="str">
        <f>IF(AP8&gt;0,AP8,"")</f>
        <v/>
      </c>
      <c r="AH14">
        <v>5</v>
      </c>
      <c r="AI14"/>
      <c r="AJ14"/>
    </row>
    <row r="15" spans="1:46" ht="16.5" thickBot="1">
      <c r="A15" s="18">
        <f>IF(B15="","",Draw!F15)</f>
        <v>12</v>
      </c>
      <c r="B15" s="19" t="str">
        <f>IFERROR(Draw!G15,"")</f>
        <v xml:space="preserve">PAM EKERN </v>
      </c>
      <c r="C15" s="19" t="str">
        <f>IFERROR(Draw!H15,"")</f>
        <v>NIKKI</v>
      </c>
      <c r="D15" s="53">
        <v>20.542999999999999</v>
      </c>
      <c r="E15" s="92">
        <v>1.4E-8</v>
      </c>
      <c r="F15" s="93">
        <f t="shared" si="0"/>
        <v>20.543000014</v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234" t="s">
        <v>27</v>
      </c>
      <c r="J15" s="235"/>
      <c r="K15" s="50"/>
      <c r="L15" s="34"/>
      <c r="M15" s="43"/>
      <c r="N15" s="22"/>
      <c r="O15" s="22"/>
      <c r="P15" s="44"/>
      <c r="Q15" s="158"/>
      <c r="U15" s="3" t="str">
        <f>IFERROR(VLOOKUP('Open 2'!F15,$AB$3:$AC$7,2,TRUE),"")</f>
        <v>4D</v>
      </c>
      <c r="V15" s="7" t="str">
        <f>IFERROR(IF(U15=$V$1,'Open 2'!F15,""),"")</f>
        <v/>
      </c>
      <c r="W15" s="7" t="str">
        <f>IFERROR(IF(U15=$W$1,'Open 2'!F15,""),"")</f>
        <v/>
      </c>
      <c r="X15" s="7" t="str">
        <f>IFERROR(IF(U15=$X$1,'Open 2'!F15,""),"")</f>
        <v/>
      </c>
      <c r="Y15" s="7">
        <f>IFERROR(IF($U15=$Y$1,'Open 2'!F15,""),"")</f>
        <v>20.543000014</v>
      </c>
      <c r="Z15" s="7" t="str">
        <f>IFERROR(IF(U15=$Z$1,'Open 2'!F15,""),"")</f>
        <v/>
      </c>
      <c r="AA15" s="3"/>
      <c r="AB15" s="6"/>
      <c r="AC15" s="5"/>
      <c r="AD15" s="5"/>
      <c r="AE15" s="5"/>
      <c r="AF15" s="68"/>
      <c r="AG15" s="153"/>
      <c r="AH15"/>
      <c r="AI15"/>
      <c r="AJ15"/>
    </row>
    <row r="16" spans="1:46">
      <c r="A16" s="18" t="str">
        <f>IF(B16="","",Draw!F16)</f>
        <v>co</v>
      </c>
      <c r="B16" s="19" t="str">
        <f>IFERROR(Draw!G16,"")</f>
        <v xml:space="preserve">Lacey Gorder </v>
      </c>
      <c r="C16" s="19" t="str">
        <f>IFERROR(Draw!H16,"")</f>
        <v xml:space="preserve">Tinyspapermoney aka Penny </v>
      </c>
      <c r="D16" s="53">
        <v>18.57</v>
      </c>
      <c r="E16" s="92">
        <v>1.4999999999999999E-8</v>
      </c>
      <c r="F16" s="93">
        <f t="shared" si="0"/>
        <v>18.570000015000002</v>
      </c>
      <c r="G16" s="62" t="e">
        <f ca="1">IF(A16="co",VLOOKUP(_xlfn.CONCAT(B16,C16),'Open 1'!S:T,2,FALSE),IF(A16="yco",VLOOKUP(_xlfn.CONCAT(B16,C16),Youth!S:U,2,FALSE),IF(OR(AND(D16&gt;1,D16&lt;1050),D16="nt",D16="",D16="scratch"),"","Not valid")))</f>
        <v>#NAME?</v>
      </c>
      <c r="I16" s="118" t="s">
        <v>30</v>
      </c>
      <c r="J16" s="116" t="s">
        <v>28</v>
      </c>
      <c r="L16" s="224" t="s">
        <v>5</v>
      </c>
      <c r="M16" s="39" t="str">
        <f>'Open 2'!AC22</f>
        <v>1st</v>
      </c>
      <c r="N16" s="18" t="str">
        <f>'Open 2'!AD22</f>
        <v xml:space="preserve">Lacey Gorder </v>
      </c>
      <c r="O16" s="18" t="str">
        <f>'Open 2'!AE22</f>
        <v xml:space="preserve">Illuminated Paris aka Paris </v>
      </c>
      <c r="P16" s="40">
        <f>'Open 2'!AF22</f>
        <v>19.362000016</v>
      </c>
      <c r="Q16" s="155">
        <f>AG22</f>
        <v>50.688000000000009</v>
      </c>
      <c r="U16" s="3" t="str">
        <f>IFERROR(VLOOKUP('Open 2'!F16,$AB$3:$AC$7,2,TRUE),"")</f>
        <v>1D</v>
      </c>
      <c r="V16" s="7">
        <f>IFERROR(IF(U16=$V$1,'Open 2'!F16,""),"")</f>
        <v>18.570000015000002</v>
      </c>
      <c r="W16" s="7" t="str">
        <f>IFERROR(IF(U16=$W$1,'Open 2'!F16,""),"")</f>
        <v/>
      </c>
      <c r="X16" s="7" t="str">
        <f>IFERROR(IF(U16=$X$1,'Open 2'!F16,""),"")</f>
        <v/>
      </c>
      <c r="Y16" s="7" t="str">
        <f>IFERROR(IF($U16=$Y$1,'Open 2'!F16,""),"")</f>
        <v/>
      </c>
      <c r="Z16" s="7" t="str">
        <f>IFERROR(IF(U16=$Z$1,'Open 2'!F16,""),"")</f>
        <v/>
      </c>
      <c r="AA16" s="3" t="s">
        <v>20</v>
      </c>
      <c r="AB16" s="219" t="s">
        <v>4</v>
      </c>
      <c r="AC16" s="16" t="str">
        <f>IF(AD16="-","-",AA16)</f>
        <v>-</v>
      </c>
      <c r="AD16" s="16" t="str">
        <f>IFERROR(INDEX('Open 2'!B:F,MATCH(AF16,'Open 2'!F:F,0),1),"-")</f>
        <v>-</v>
      </c>
      <c r="AE16" s="16" t="str">
        <f>IFERROR(INDEX('Open 2'!B:F,MATCH(AF16,'Open 2'!F:F,0),2),"-")</f>
        <v>-</v>
      </c>
      <c r="AF16" s="4" t="str">
        <f>IFERROR(SMALL($W$2:$W$286,AH16),"-")</f>
        <v>-</v>
      </c>
      <c r="AG16" s="153">
        <f>IF(AQ4&gt;0,AQ4,"")</f>
        <v>76.031999999999996</v>
      </c>
      <c r="AH16">
        <v>1</v>
      </c>
      <c r="AI16"/>
      <c r="AJ16"/>
    </row>
    <row r="17" spans="1:36">
      <c r="A17" s="18" t="str">
        <f>IF(B17="","",Draw!F17)</f>
        <v>co</v>
      </c>
      <c r="B17" s="19" t="str">
        <f>IFERROR(Draw!G17,"")</f>
        <v xml:space="preserve">Lacey Gorder </v>
      </c>
      <c r="C17" s="19" t="str">
        <f>IFERROR(Draw!H17,"")</f>
        <v xml:space="preserve">Illuminated Paris aka Paris </v>
      </c>
      <c r="D17" s="54">
        <v>19.361999999999998</v>
      </c>
      <c r="E17" s="92">
        <v>1.6000000000000001E-8</v>
      </c>
      <c r="F17" s="93">
        <f t="shared" si="0"/>
        <v>19.362000016</v>
      </c>
      <c r="G17" s="62" t="e">
        <f ca="1">IF(A17="co",VLOOKUP(_xlfn.CONCAT(B17,C17),'Open 1'!S:T,2,FALSE),IF(A17="yco",VLOOKUP(_xlfn.CONCAT(B17,C17),Youth!S:U,2,FALSE),IF(OR(AND(D17&gt;1,D17&lt;1050),D17="nt",D17="",D17="scratch"),"","Not valid")))</f>
        <v>#NAME?</v>
      </c>
      <c r="I17" s="118" t="s">
        <v>31</v>
      </c>
      <c r="J17" s="116" t="s">
        <v>29</v>
      </c>
      <c r="L17" s="225"/>
      <c r="M17" s="30" t="str">
        <f>IF($J$13&lt;"2","",'Open 2'!AC23)</f>
        <v>2nd</v>
      </c>
      <c r="N17" s="20" t="str">
        <f>IF(M17="","",'Open 2'!AD23)</f>
        <v xml:space="preserve">olivia Selleck </v>
      </c>
      <c r="O17" s="20" t="str">
        <f>IF(N17="","",'Open 2'!AE23)</f>
        <v xml:space="preserve">Dynamic French Bully </v>
      </c>
      <c r="P17" s="41">
        <f>IF(O17="","",'Open 2'!AF23)</f>
        <v>19.517000001</v>
      </c>
      <c r="Q17" s="156">
        <f>AG23</f>
        <v>33.792000000000009</v>
      </c>
      <c r="U17" s="3" t="str">
        <f>IFERROR(VLOOKUP('Open 2'!F17,$AB$3:$AC$7,2,TRUE),"")</f>
        <v>3D</v>
      </c>
      <c r="V17" s="7" t="str">
        <f>IFERROR(IF(U17=$V$1,'Open 2'!F17,""),"")</f>
        <v/>
      </c>
      <c r="W17" s="7" t="str">
        <f>IFERROR(IF(U17=$W$1,'Open 2'!F17,""),"")</f>
        <v/>
      </c>
      <c r="X17" s="7">
        <f>IFERROR(IF(U17=$X$1,'Open 2'!F17,""),"")</f>
        <v>19.362000016</v>
      </c>
      <c r="Y17" s="7" t="str">
        <f>IFERROR(IF($U17=$Y$1,'Open 2'!F17,""),"")</f>
        <v/>
      </c>
      <c r="Z17" s="7" t="str">
        <f>IFERROR(IF(U17=$Z$1,'Open 2'!F17,""),"")</f>
        <v/>
      </c>
      <c r="AA17" s="3" t="s">
        <v>21</v>
      </c>
      <c r="AB17" s="219"/>
      <c r="AC17" s="16" t="str">
        <f>IF(AD17="-","-",AA17)</f>
        <v>-</v>
      </c>
      <c r="AD17" s="16" t="str">
        <f>IFERROR(INDEX('Open 2'!B:F,MATCH(AF17,'Open 2'!F:F,0),1),"-")</f>
        <v>-</v>
      </c>
      <c r="AE17" s="16" t="str">
        <f>IFERROR(INDEX('Open 2'!B:F,MATCH(AF17,'Open 2'!F:F,0),2),"-")</f>
        <v>-</v>
      </c>
      <c r="AF17" s="4" t="str">
        <f>IFERROR(SMALL($W$2:$W$286,AH17),"-")</f>
        <v>-</v>
      </c>
      <c r="AG17" s="153">
        <f>IF(AQ5&gt;0,AQ5,"")</f>
        <v>50.688000000000002</v>
      </c>
      <c r="AH17">
        <v>2</v>
      </c>
      <c r="AI17"/>
      <c r="AJ17"/>
    </row>
    <row r="18" spans="1:36" ht="16.5" thickBot="1">
      <c r="A18" s="18" t="str">
        <f>IF(B18="","",Draw!F18)</f>
        <v>co</v>
      </c>
      <c r="B18" s="19" t="str">
        <f>IFERROR(Draw!G18,"")</f>
        <v>Allison Moore</v>
      </c>
      <c r="C18" s="19" t="str">
        <f>IFERROR(Draw!H18,"")</f>
        <v xml:space="preserve">Lena </v>
      </c>
      <c r="D18" s="52">
        <v>20.488</v>
      </c>
      <c r="E18" s="92">
        <v>1.7E-8</v>
      </c>
      <c r="F18" s="93">
        <f t="shared" si="0"/>
        <v>20.488000017000001</v>
      </c>
      <c r="G18" s="62" t="e">
        <f ca="1">IF(A18="co",VLOOKUP(_xlfn.CONCAT(B18,C18),'Open 1'!S:T,2,FALSE),IF(A18="yco",VLOOKUP(_xlfn.CONCAT(B18,C18),Youth!S:U,2,FALSE),IF(OR(AND(D18&gt;1,D18&lt;1050),D18="nt",D18="",D18="scratch"),"","Not valid")))</f>
        <v>#NAME?</v>
      </c>
      <c r="I18" s="119" t="s">
        <v>32</v>
      </c>
      <c r="J18" s="117" t="s">
        <v>71</v>
      </c>
      <c r="L18" s="225"/>
      <c r="M18" s="30" t="str">
        <f>IF($J$13&lt;"3","",'Open 2'!AC24)</f>
        <v/>
      </c>
      <c r="N18" s="20" t="str">
        <f>IF(M18="","",'Open 2'!AD24)</f>
        <v/>
      </c>
      <c r="O18" s="20" t="str">
        <f>IF(N18="","",'Open 2'!AE24)</f>
        <v/>
      </c>
      <c r="P18" s="41" t="str">
        <f>IF(O18="","",'Open 2'!AF24)</f>
        <v/>
      </c>
      <c r="Q18" s="156" t="str">
        <f>AG24</f>
        <v/>
      </c>
      <c r="U18" s="3" t="str">
        <f>IFERROR(VLOOKUP('Open 2'!F18,$AB$3:$AC$7,2,TRUE),"")</f>
        <v>4D</v>
      </c>
      <c r="V18" s="7" t="str">
        <f>IFERROR(IF(U18=$V$1,'Open 2'!F18,""),"")</f>
        <v/>
      </c>
      <c r="W18" s="7" t="str">
        <f>IFERROR(IF(U18=$W$1,'Open 2'!F18,""),"")</f>
        <v/>
      </c>
      <c r="X18" s="7" t="str">
        <f>IFERROR(IF(U18=$X$1,'Open 2'!F18,""),"")</f>
        <v/>
      </c>
      <c r="Y18" s="7">
        <f>IFERROR(IF($U18=$Y$1,'Open 2'!F18,""),"")</f>
        <v>20.488000017000001</v>
      </c>
      <c r="Z18" s="7" t="str">
        <f>IFERROR(IF(U18=$Z$1,'Open 2'!F18,""),"")</f>
        <v/>
      </c>
      <c r="AA18" s="3" t="s">
        <v>24</v>
      </c>
      <c r="AB18" s="219"/>
      <c r="AC18" s="16" t="str">
        <f>IF(AD18="-","-",AA18)</f>
        <v>-</v>
      </c>
      <c r="AD18" s="16" t="str">
        <f>IFERROR(INDEX('Open 2'!B:F,MATCH(AF18,'Open 2'!F:F,0),1),"-")</f>
        <v>-</v>
      </c>
      <c r="AE18" s="16" t="str">
        <f>IFERROR(INDEX('Open 2'!B:F,MATCH(AF18,'Open 2'!F:F,0),2),"-")</f>
        <v>-</v>
      </c>
      <c r="AF18" s="4" t="str">
        <f>IFERROR(SMALL($W$2:$W$286,AH18),"-")</f>
        <v>-</v>
      </c>
      <c r="AG18" s="153" t="str">
        <f>IF(AQ6&gt;0,AQ6,"")</f>
        <v/>
      </c>
      <c r="AH18">
        <v>3</v>
      </c>
      <c r="AI18"/>
      <c r="AJ18"/>
    </row>
    <row r="19" spans="1:36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4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25"/>
      <c r="M19" s="30" t="str">
        <f>IF($J$13&lt;"4","",'Open 2'!AC25)</f>
        <v/>
      </c>
      <c r="N19" s="20" t="str">
        <f>IF(M19="","",'Open 2'!AD25)</f>
        <v/>
      </c>
      <c r="O19" s="20" t="str">
        <f>IF(N19="","",'Open 2'!AE25)</f>
        <v/>
      </c>
      <c r="P19" s="41" t="str">
        <f>IF(O19="","",'Open 2'!AF25)</f>
        <v/>
      </c>
      <c r="Q19" s="156" t="str">
        <f>AG25</f>
        <v/>
      </c>
      <c r="U19" s="3" t="str">
        <f>IFERROR(VLOOKUP('Open 2'!F19,$AB$3:$AC$7,2,TRUE),"")</f>
        <v/>
      </c>
      <c r="V19" s="7" t="str">
        <f>IFERROR(IF(U19=$V$1,'Open 2'!F19,""),"")</f>
        <v/>
      </c>
      <c r="W19" s="7" t="str">
        <f>IFERROR(IF(U19=$W$1,'Open 2'!F19,""),"")</f>
        <v/>
      </c>
      <c r="X19" s="7" t="str">
        <f>IFERROR(IF(U19=$X$1,'Open 2'!F19,""),"")</f>
        <v/>
      </c>
      <c r="Y19" s="7" t="str">
        <f>IFERROR(IF($U19=$Y$1,'Open 2'!F19,""),"")</f>
        <v/>
      </c>
      <c r="Z19" s="7" t="str">
        <f>IFERROR(IF(U19=$Z$1,'Open 2'!F19,""),"")</f>
        <v/>
      </c>
      <c r="AA19" s="3" t="s">
        <v>25</v>
      </c>
      <c r="AB19" s="219"/>
      <c r="AC19" s="16" t="str">
        <f>IF(AD19="-","-",AA19)</f>
        <v>-</v>
      </c>
      <c r="AD19" s="16" t="str">
        <f>IFERROR(INDEX('Open 2'!B:F,MATCH(AF19,'Open 2'!F:F,0),1),"-")</f>
        <v>-</v>
      </c>
      <c r="AE19" s="16" t="str">
        <f>IFERROR(INDEX('Open 2'!B:F,MATCH(AF19,'Open 2'!F:F,0),2),"-")</f>
        <v>-</v>
      </c>
      <c r="AF19" s="4" t="str">
        <f>IFERROR(SMALL($W$2:$W$286,AH19),"-")</f>
        <v>-</v>
      </c>
      <c r="AG19" s="153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IF(B20="","",Draw!F20)</f>
        <v>co</v>
      </c>
      <c r="B20" s="19" t="str">
        <f>IFERROR(Draw!G20,"")</f>
        <v xml:space="preserve">EMILY RYMERSON </v>
      </c>
      <c r="C20" s="19" t="str">
        <f>IFERROR(Draw!H20,"")</f>
        <v xml:space="preserve">DINO </v>
      </c>
      <c r="D20" s="52">
        <v>19.957000000000001</v>
      </c>
      <c r="E20" s="92">
        <v>1.9000000000000001E-8</v>
      </c>
      <c r="F20" s="93">
        <f t="shared" si="0"/>
        <v>19.957000019000002</v>
      </c>
      <c r="G20" s="62" t="e">
        <f ca="1">IF(A20="co",VLOOKUP(_xlfn.CONCAT(B20,C20),'Open 1'!S:T,2,FALSE),IF(A20="yco",VLOOKUP(_xlfn.CONCAT(B20,C20),Youth!S:U,2,FALSE),IF(OR(AND(D20&gt;1,D20&lt;1050),D20="nt",D20="",D20="scratch"),"","Not valid")))</f>
        <v>#NAME?</v>
      </c>
      <c r="L20" s="226"/>
      <c r="M20" s="42" t="str">
        <f>IF($J$13&lt;"5","",'Open 2'!AC26)</f>
        <v/>
      </c>
      <c r="N20" s="20" t="str">
        <f>IF(M20="","",'Open 2'!AD26)</f>
        <v/>
      </c>
      <c r="O20" s="20" t="str">
        <f>IF(N20="","",'Open 2'!AE26)</f>
        <v/>
      </c>
      <c r="P20" s="41" t="str">
        <f>IF(O20="","",'Open 2'!AF26)</f>
        <v/>
      </c>
      <c r="Q20" s="159" t="str">
        <f>AG26</f>
        <v/>
      </c>
      <c r="U20" s="3" t="str">
        <f>IFERROR(VLOOKUP('Open 2'!F20,$AB$3:$AC$7,2,TRUE),"")</f>
        <v>3D</v>
      </c>
      <c r="V20" s="7" t="str">
        <f>IFERROR(IF(U20=$V$1,'Open 2'!F20,""),"")</f>
        <v/>
      </c>
      <c r="W20" s="7" t="str">
        <f>IFERROR(IF(U20=$W$1,'Open 2'!F20,""),"")</f>
        <v/>
      </c>
      <c r="X20" s="7">
        <f>IFERROR(IF(U20=$X$1,'Open 2'!F20,""),"")</f>
        <v>19.957000019000002</v>
      </c>
      <c r="Y20" s="7" t="str">
        <f>IFERROR(IF($U20=$Y$1,'Open 2'!F20,""),"")</f>
        <v/>
      </c>
      <c r="Z20" s="7" t="str">
        <f>IFERROR(IF(U20=$Z$1,'Open 2'!F20,""),"")</f>
        <v/>
      </c>
      <c r="AA20" s="3" t="s">
        <v>26</v>
      </c>
      <c r="AB20" s="219"/>
      <c r="AC20" s="16" t="str">
        <f>IF(AD20="-","-",AA20)</f>
        <v>-</v>
      </c>
      <c r="AD20" s="16" t="str">
        <f>IFERROR(INDEX('Open 2'!B:F,MATCH(AF20,'Open 2'!F:F,0),1),"-")</f>
        <v>-</v>
      </c>
      <c r="AE20" s="16" t="str">
        <f>IFERROR(INDEX('Open 2'!B:F,MATCH(AF20,'Open 2'!F:F,0),2),"-")</f>
        <v>-</v>
      </c>
      <c r="AF20" s="4" t="str">
        <f>IFERROR(SMALL($W$2:$W$286,AH20),"-")</f>
        <v>-</v>
      </c>
      <c r="AG20" s="153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IF(B21="","",Draw!F21)</f>
        <v/>
      </c>
      <c r="B21" s="19" t="str">
        <f>IFERROR(Draw!G21,"")</f>
        <v/>
      </c>
      <c r="C21" s="19" t="str">
        <f>IFERROR(Draw!H21,"")</f>
        <v/>
      </c>
      <c r="D21" s="52"/>
      <c r="E21" s="92">
        <v>2E-8</v>
      </c>
      <c r="F21" s="93" t="str">
        <f t="shared" si="0"/>
        <v/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J21" s="49"/>
      <c r="L21" s="35"/>
      <c r="M21" s="43"/>
      <c r="N21" s="22"/>
      <c r="O21" s="22"/>
      <c r="P21" s="44"/>
      <c r="Q21" s="158"/>
      <c r="U21" s="3" t="str">
        <f>IFERROR(VLOOKUP('Open 2'!F21,$AB$3:$AC$7,2,TRUE),"")</f>
        <v/>
      </c>
      <c r="V21" s="7" t="str">
        <f>IFERROR(IF(U21=$V$1,'Open 2'!F21,""),"")</f>
        <v/>
      </c>
      <c r="W21" s="7" t="str">
        <f>IFERROR(IF(U21=$W$1,'Open 2'!F21,""),"")</f>
        <v/>
      </c>
      <c r="X21" s="7" t="str">
        <f>IFERROR(IF(U21=$X$1,'Open 2'!F21,""),"")</f>
        <v/>
      </c>
      <c r="Y21" s="7" t="str">
        <f>IFERROR(IF($U21=$Y$1,'Open 2'!F21,""),"")</f>
        <v/>
      </c>
      <c r="Z21" s="7" t="str">
        <f>IFERROR(IF(U21=$Z$1,'Open 2'!F21,""),"")</f>
        <v/>
      </c>
      <c r="AA21" s="3"/>
      <c r="AB21" s="6"/>
      <c r="AC21" s="5"/>
      <c r="AD21" s="5"/>
      <c r="AE21" s="5"/>
      <c r="AF21" s="68"/>
      <c r="AG21" s="153"/>
      <c r="AH21"/>
      <c r="AI21"/>
      <c r="AJ21"/>
    </row>
    <row r="22" spans="1:36">
      <c r="A22" s="18" t="str">
        <f>IF(B22="","",Draw!F22)</f>
        <v/>
      </c>
      <c r="B22" s="19" t="str">
        <f>IFERROR(Draw!G22,"")</f>
        <v/>
      </c>
      <c r="C22" s="19" t="str">
        <f>IFERROR(Draw!H22,"")</f>
        <v/>
      </c>
      <c r="D22" s="52"/>
      <c r="E22" s="92">
        <v>2.0999999999999999E-8</v>
      </c>
      <c r="F22" s="93" t="str">
        <f t="shared" si="0"/>
        <v/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I22" s="50"/>
      <c r="L22" s="227" t="s">
        <v>6</v>
      </c>
      <c r="M22" s="39" t="str">
        <f>'Open 2'!AC28</f>
        <v>1st</v>
      </c>
      <c r="N22" s="18" t="str">
        <f>'Open 2'!AD28</f>
        <v>Allison Moore</v>
      </c>
      <c r="O22" s="18" t="str">
        <f>'Open 2'!AE28</f>
        <v xml:space="preserve">Lena </v>
      </c>
      <c r="P22" s="40">
        <f>'Open 2'!AF28</f>
        <v>20.488000017000001</v>
      </c>
      <c r="Q22" s="155">
        <f>AG28</f>
        <v>38.015999999999998</v>
      </c>
      <c r="U22" s="3" t="str">
        <f>IFERROR(VLOOKUP('Open 2'!F22,$AB$3:$AC$7,2,TRUE),"")</f>
        <v/>
      </c>
      <c r="V22" s="7" t="str">
        <f>IFERROR(IF(U22=$V$1,'Open 2'!F22,""),"")</f>
        <v/>
      </c>
      <c r="W22" s="7" t="str">
        <f>IFERROR(IF(U22=$W$1,'Open 2'!F22,""),"")</f>
        <v/>
      </c>
      <c r="X22" s="7" t="str">
        <f>IFERROR(IF(U22=$X$1,'Open 2'!F22,""),"")</f>
        <v/>
      </c>
      <c r="Y22" s="7" t="str">
        <f>IFERROR(IF($U22=$Y$1,'Open 2'!F22,""),"")</f>
        <v/>
      </c>
      <c r="Z22" s="7" t="str">
        <f>IFERROR(IF(U22=$Z$1,'Open 2'!F22,""),"")</f>
        <v/>
      </c>
      <c r="AA22" s="3" t="s">
        <v>20</v>
      </c>
      <c r="AB22" s="219" t="s">
        <v>5</v>
      </c>
      <c r="AC22" s="16" t="str">
        <f>IF(AD22="-","-","1st")</f>
        <v>1st</v>
      </c>
      <c r="AD22" s="16" t="str">
        <f>IFERROR(INDEX('Open 2'!B:F,MATCH(AF22,'Open 2'!F:F,0),1),"-")</f>
        <v xml:space="preserve">Lacey Gorder </v>
      </c>
      <c r="AE22" s="16" t="str">
        <f>IFERROR(INDEX('Open 2'!B:F,MATCH(AF22,'Open 2'!F:F,0),2),"-")</f>
        <v xml:space="preserve">Illuminated Paris aka Paris </v>
      </c>
      <c r="AF22" s="4">
        <f>IFERROR(SMALL($X$2:$X$286,AH22),"-")</f>
        <v>19.362000016</v>
      </c>
      <c r="AG22" s="153">
        <f>IF(AR4&gt;0,AR4,"")</f>
        <v>50.688000000000009</v>
      </c>
      <c r="AH22">
        <v>1</v>
      </c>
      <c r="AI22"/>
      <c r="AJ22"/>
    </row>
    <row r="23" spans="1:36">
      <c r="A23" s="18" t="str">
        <f>IF(B23="","",Draw!F23)</f>
        <v/>
      </c>
      <c r="B23" s="19" t="str">
        <f>IFERROR(Draw!G23,"")</f>
        <v/>
      </c>
      <c r="C23" s="19" t="str">
        <f>IFERROR(Draw!H23,"")</f>
        <v/>
      </c>
      <c r="D23" s="52"/>
      <c r="E23" s="92">
        <v>2.1999999999999998E-8</v>
      </c>
      <c r="F23" s="93" t="str">
        <f t="shared" si="0"/>
        <v/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I23" s="49"/>
      <c r="L23" s="228"/>
      <c r="M23" s="30" t="str">
        <f>IF($J$13&lt;"2","",'Open 2'!AC29)</f>
        <v>2nd</v>
      </c>
      <c r="N23" s="20" t="str">
        <f>IF(M23="","",'Open 2'!AD29)</f>
        <v xml:space="preserve">PAM EKERN </v>
      </c>
      <c r="O23" s="20" t="str">
        <f>IF(N23="","",'Open 2'!AE29)</f>
        <v>NIKKI</v>
      </c>
      <c r="P23" s="41">
        <f>IF(O23="","",'Open 2'!AF29)</f>
        <v>20.543000014</v>
      </c>
      <c r="Q23" s="156">
        <f>AG29</f>
        <v>25.344000000000001</v>
      </c>
      <c r="U23" s="3" t="str">
        <f>IFERROR(VLOOKUP('Open 2'!F23,$AB$3:$AC$7,2,TRUE),"")</f>
        <v/>
      </c>
      <c r="V23" s="7" t="str">
        <f>IFERROR(IF(U23=$V$1,'Open 2'!F23,""),"")</f>
        <v/>
      </c>
      <c r="W23" s="7" t="str">
        <f>IFERROR(IF(U23=$W$1,'Open 2'!F23,""),"")</f>
        <v/>
      </c>
      <c r="X23" s="7" t="str">
        <f>IFERROR(IF(U23=$X$1,'Open 2'!F23,""),"")</f>
        <v/>
      </c>
      <c r="Y23" s="7" t="str">
        <f>IFERROR(IF($U23=$Y$1,'Open 2'!F23,""),"")</f>
        <v/>
      </c>
      <c r="Z23" s="7" t="str">
        <f>IFERROR(IF(U23=$Z$1,'Open 2'!F23,""),"")</f>
        <v/>
      </c>
      <c r="AA23" s="3" t="s">
        <v>21</v>
      </c>
      <c r="AB23" s="219"/>
      <c r="AC23" s="16" t="str">
        <f>IF(AD23="-","-","2nd")</f>
        <v>2nd</v>
      </c>
      <c r="AD23" s="16" t="str">
        <f>IFERROR(INDEX('Open 2'!B:F,MATCH(AF23,'Open 2'!F:F,0),1),"-")</f>
        <v xml:space="preserve">olivia Selleck </v>
      </c>
      <c r="AE23" s="16" t="str">
        <f>IFERROR(INDEX('Open 2'!B:F,MATCH(AF23,'Open 2'!F:F,0),2),"-")</f>
        <v xml:space="preserve">Dynamic French Bully </v>
      </c>
      <c r="AF23" s="4">
        <f>IFERROR(SMALL($X$2:$X$286,AH23),"-")</f>
        <v>19.517000001</v>
      </c>
      <c r="AG23" s="153">
        <f>IF(AR5&gt;0,AR5,"")</f>
        <v>33.792000000000009</v>
      </c>
      <c r="AH23">
        <v>2</v>
      </c>
      <c r="AI23"/>
      <c r="AJ23"/>
    </row>
    <row r="24" spans="1:36">
      <c r="A24" s="18" t="str">
        <f>IF(B24="","",Draw!F24)</f>
        <v/>
      </c>
      <c r="B24" s="19" t="str">
        <f>IFERROR(Draw!G24,"")</f>
        <v/>
      </c>
      <c r="C24" s="19" t="str">
        <f>IFERROR(Draw!H24,"")</f>
        <v/>
      </c>
      <c r="D24" s="54"/>
      <c r="E24" s="92">
        <v>2.3000000000000001E-8</v>
      </c>
      <c r="F24" s="93" t="str">
        <f t="shared" si="0"/>
        <v/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L24" s="228"/>
      <c r="M24" s="30" t="str">
        <f>IF($J$13&lt;"3","",'Open 2'!AC30)</f>
        <v/>
      </c>
      <c r="N24" s="20" t="str">
        <f>IF(M24="","",'Open 2'!AD30)</f>
        <v/>
      </c>
      <c r="O24" s="20" t="str">
        <f>IF(N24="","",'Open 2'!AE30)</f>
        <v/>
      </c>
      <c r="P24" s="41" t="str">
        <f>IF(O24="","",'Open 2'!AF30)</f>
        <v/>
      </c>
      <c r="Q24" s="156" t="str">
        <f>AG30</f>
        <v/>
      </c>
      <c r="U24" s="3" t="str">
        <f>IFERROR(VLOOKUP('Open 2'!F24,$AB$3:$AC$7,2,TRUE),"")</f>
        <v/>
      </c>
      <c r="V24" s="7" t="str">
        <f>IFERROR(IF(U24=$V$1,'Open 2'!F24,""),"")</f>
        <v/>
      </c>
      <c r="W24" s="7" t="str">
        <f>IFERROR(IF(U24=$W$1,'Open 2'!F24,""),"")</f>
        <v/>
      </c>
      <c r="X24" s="7" t="str">
        <f>IFERROR(IF(U24=$X$1,'Open 2'!F24,""),"")</f>
        <v/>
      </c>
      <c r="Y24" s="7" t="str">
        <f>IFERROR(IF($U24=$Y$1,'Open 2'!F24,""),"")</f>
        <v/>
      </c>
      <c r="Z24" s="7" t="str">
        <f>IFERROR(IF(U24=$Z$1,'Open 2'!F24,""),"")</f>
        <v/>
      </c>
      <c r="AA24" s="3" t="s">
        <v>24</v>
      </c>
      <c r="AB24" s="219"/>
      <c r="AC24" s="16" t="str">
        <f>IF(AD24="-","-","3rd")</f>
        <v>3rd</v>
      </c>
      <c r="AD24" s="16" t="str">
        <f>IFERROR(INDEX('Open 2'!B:F,MATCH(AF24,'Open 2'!F:F,0),1),"-")</f>
        <v xml:space="preserve">Kailee Rinas </v>
      </c>
      <c r="AE24" s="16" t="str">
        <f>IFERROR(INDEX('Open 2'!B:F,MATCH(AF24,'Open 2'!F:F,0),2),"-")</f>
        <v xml:space="preserve">Jody O' Gin </v>
      </c>
      <c r="AF24" s="4">
        <f>IFERROR(SMALL($X$2:$X$286,AH24),"-")</f>
        <v>19.609000008000002</v>
      </c>
      <c r="AG24" s="153" t="str">
        <f>IF(AR6&gt;0,AR6,"")</f>
        <v/>
      </c>
      <c r="AH24">
        <v>3</v>
      </c>
      <c r="AI24"/>
      <c r="AJ24"/>
    </row>
    <row r="25" spans="1:36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4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L25" s="228"/>
      <c r="M25" s="30" t="str">
        <f>IF($J$13&lt;"4","",'Open 2'!AC31)</f>
        <v/>
      </c>
      <c r="N25" s="20" t="str">
        <f>IF(M25="","",'Open 2'!AD31)</f>
        <v/>
      </c>
      <c r="O25" s="20" t="str">
        <f>IF(N25="","",'Open 2'!AE31)</f>
        <v/>
      </c>
      <c r="P25" s="41" t="str">
        <f>IF(O25="","",'Open 2'!AF31)</f>
        <v/>
      </c>
      <c r="Q25" s="156" t="str">
        <f>AG31</f>
        <v/>
      </c>
      <c r="U25" s="3" t="str">
        <f>IFERROR(VLOOKUP('Open 2'!F25,$AB$3:$AC$7,2,TRUE),"")</f>
        <v/>
      </c>
      <c r="V25" s="7" t="str">
        <f>IFERROR(IF(U25=$V$1,'Open 2'!F25,""),"")</f>
        <v/>
      </c>
      <c r="W25" s="7" t="str">
        <f>IFERROR(IF(U25=$W$1,'Open 2'!F25,""),"")</f>
        <v/>
      </c>
      <c r="X25" s="7" t="str">
        <f>IFERROR(IF(U25=$X$1,'Open 2'!F25,""),"")</f>
        <v/>
      </c>
      <c r="Y25" s="7" t="str">
        <f>IFERROR(IF($U25=$Y$1,'Open 2'!F25,""),"")</f>
        <v/>
      </c>
      <c r="Z25" s="7" t="str">
        <f>IFERROR(IF(U25=$Z$1,'Open 2'!F25,""),"")</f>
        <v/>
      </c>
      <c r="AA25" s="3" t="s">
        <v>25</v>
      </c>
      <c r="AB25" s="219"/>
      <c r="AC25" s="16" t="str">
        <f>IF(AD25="-","-","4th")</f>
        <v>4th</v>
      </c>
      <c r="AD25" s="16" t="str">
        <f>IFERROR(INDEX('Open 2'!B:F,MATCH(AF25,'Open 2'!F:F,0),1),"-")</f>
        <v xml:space="preserve">Kynlee Speidel </v>
      </c>
      <c r="AE25" s="16" t="str">
        <f>IFERROR(INDEX('Open 2'!B:F,MATCH(AF25,'Open 2'!F:F,0),2),"-")</f>
        <v xml:space="preserve">Jalandy </v>
      </c>
      <c r="AF25" s="4">
        <f>IFERROR(SMALL($X$2:$X$286,AH25),"-")</f>
        <v>19.714000004999999</v>
      </c>
      <c r="AG25" s="153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IF(B26="","",Draw!F26)</f>
        <v/>
      </c>
      <c r="B26" s="19" t="str">
        <f>IFERROR(Draw!G26,"")</f>
        <v/>
      </c>
      <c r="C26" s="19" t="str">
        <f>IFERROR(Draw!H26,"")</f>
        <v/>
      </c>
      <c r="D26" s="142"/>
      <c r="E26" s="92">
        <v>2.4999999999999999E-8</v>
      </c>
      <c r="F26" s="93" t="str">
        <f t="shared" si="0"/>
        <v/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L26" s="229"/>
      <c r="M26" s="45" t="str">
        <f>IF($J$13&lt;"5","",'Open 2'!AC32)</f>
        <v/>
      </c>
      <c r="N26" s="20" t="str">
        <f>IF(M26="","",'Open 2'!AD32)</f>
        <v/>
      </c>
      <c r="O26" s="20" t="str">
        <f>IF(N26="","",'Open 2'!AE32)</f>
        <v/>
      </c>
      <c r="P26" s="41" t="str">
        <f>IF(O26="","",'Open 2'!AF32)</f>
        <v/>
      </c>
      <c r="Q26" s="159" t="str">
        <f>AG32</f>
        <v/>
      </c>
      <c r="U26" s="3" t="str">
        <f>IFERROR(VLOOKUP('Open 2'!F26,$AB$3:$AC$7,2,TRUE),"")</f>
        <v/>
      </c>
      <c r="V26" s="7" t="str">
        <f>IFERROR(IF(U26=$V$1,'Open 2'!F26,""),"")</f>
        <v/>
      </c>
      <c r="W26" s="7" t="str">
        <f>IFERROR(IF(U26=$W$1,'Open 2'!F26,""),"")</f>
        <v/>
      </c>
      <c r="X26" s="7" t="str">
        <f>IFERROR(IF(U26=$X$1,'Open 2'!F26,""),"")</f>
        <v/>
      </c>
      <c r="Y26" s="7" t="str">
        <f>IFERROR(IF($U26=$Y$1,'Open 2'!F26,""),"")</f>
        <v/>
      </c>
      <c r="Z26" s="7" t="str">
        <f>IFERROR(IF(U26=$Z$1,'Open 2'!F26,""),"")</f>
        <v/>
      </c>
      <c r="AA26" s="3" t="s">
        <v>26</v>
      </c>
      <c r="AB26" s="219"/>
      <c r="AC26" s="16" t="str">
        <f>IF(AD26="-","-","5th")</f>
        <v>5th</v>
      </c>
      <c r="AD26" s="16" t="str">
        <f>IFERROR(INDEX('Open 2'!B:F,MATCH(AF26,'Open 2'!F:F,0),1),"-")</f>
        <v xml:space="preserve">EMILY RYMERSON </v>
      </c>
      <c r="AE26" s="16" t="str">
        <f>IFERROR(INDEX('Open 2'!B:F,MATCH(AF26,'Open 2'!F:F,0),2),"-")</f>
        <v xml:space="preserve">DINO </v>
      </c>
      <c r="AF26" s="4">
        <f>IFERROR(SMALL($X$2:$X$286,AH26),"-")</f>
        <v>19.957000019000002</v>
      </c>
      <c r="AG26" s="153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IF(B27="","",Draw!F27)</f>
        <v/>
      </c>
      <c r="B27" s="19" t="str">
        <f>IFERROR(Draw!G27,"")</f>
        <v/>
      </c>
      <c r="C27" s="19" t="str">
        <f>IFERROR(Draw!H27,"")</f>
        <v/>
      </c>
      <c r="D27" s="52"/>
      <c r="E27" s="92">
        <v>2.6000000000000001E-8</v>
      </c>
      <c r="F27" s="93" t="str">
        <f t="shared" si="0"/>
        <v/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L27" s="70"/>
      <c r="M27" s="75"/>
      <c r="N27" s="76"/>
      <c r="O27" s="76"/>
      <c r="P27" s="77"/>
      <c r="Q27" s="71"/>
      <c r="U27" s="3" t="str">
        <f>IFERROR(VLOOKUP('Open 2'!F27,$AB$3:$AC$7,2,TRUE),"")</f>
        <v/>
      </c>
      <c r="V27" s="7" t="str">
        <f>IFERROR(IF(U27=$V$1,'Open 2'!F27,""),"")</f>
        <v/>
      </c>
      <c r="W27" s="7" t="str">
        <f>IFERROR(IF(U27=$W$1,'Open 2'!F27,""),"")</f>
        <v/>
      </c>
      <c r="X27" s="7" t="str">
        <f>IFERROR(IF(U27=$X$1,'Open 2'!F27,""),"")</f>
        <v/>
      </c>
      <c r="Y27" s="7" t="str">
        <f>IFERROR(IF($U27=$Y$1,'Open 2'!F27,""),"")</f>
        <v/>
      </c>
      <c r="Z27" s="7" t="str">
        <f>IFERROR(IF(U27=$Z$1,'Open 2'!F27,""),"")</f>
        <v/>
      </c>
      <c r="AA27" s="3"/>
      <c r="AB27" s="6"/>
      <c r="AC27" s="5"/>
      <c r="AD27" s="5"/>
      <c r="AE27" s="5"/>
      <c r="AF27" s="68"/>
      <c r="AG27" s="153"/>
      <c r="AH27"/>
      <c r="AI27"/>
      <c r="AJ27"/>
    </row>
    <row r="28" spans="1:36">
      <c r="A28" s="18" t="str">
        <f>IF(B28="","",Draw!F28)</f>
        <v/>
      </c>
      <c r="B28" s="19" t="str">
        <f>IFERROR(Draw!G28,"")</f>
        <v/>
      </c>
      <c r="C28" s="19" t="str">
        <f>IFERROR(Draw!H28,"")</f>
        <v/>
      </c>
      <c r="D28" s="51"/>
      <c r="E28" s="92">
        <v>2.7E-8</v>
      </c>
      <c r="F28" s="93" t="str">
        <f t="shared" si="0"/>
        <v/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L28" s="221" t="s">
        <v>13</v>
      </c>
      <c r="M28" s="72" t="str">
        <f>'Open 2'!AC34</f>
        <v>-</v>
      </c>
      <c r="N28" s="73" t="str">
        <f>'Open 2'!AD34</f>
        <v>-</v>
      </c>
      <c r="O28" s="73" t="str">
        <f>'Open 2'!AE34</f>
        <v>-</v>
      </c>
      <c r="P28" s="74" t="str">
        <f>'Open 2'!AF34</f>
        <v>-</v>
      </c>
      <c r="Q28" s="155"/>
      <c r="U28" s="3" t="str">
        <f>IFERROR(VLOOKUP('Open 2'!F28,$AB$3:$AC$7,2,TRUE),"")</f>
        <v/>
      </c>
      <c r="V28" s="7" t="str">
        <f>IFERROR(IF(U28=$V$1,'Open 2'!F28,""),"")</f>
        <v/>
      </c>
      <c r="W28" s="7" t="str">
        <f>IFERROR(IF(U28=$W$1,'Open 2'!F28,""),"")</f>
        <v/>
      </c>
      <c r="X28" s="7" t="str">
        <f>IFERROR(IF(U28=$X$1,'Open 2'!F28,""),"")</f>
        <v/>
      </c>
      <c r="Y28" s="7" t="str">
        <f>IFERROR(IF($U28=$Y$1,'Open 2'!F28,""),"")</f>
        <v/>
      </c>
      <c r="Z28" s="7" t="str">
        <f>IFERROR(IF(U28=$Z$1,'Open 2'!F28,""),"")</f>
        <v/>
      </c>
      <c r="AA28" s="3" t="s">
        <v>20</v>
      </c>
      <c r="AB28" s="219" t="s">
        <v>6</v>
      </c>
      <c r="AC28" s="16" t="str">
        <f>IF(AD28="-","-","1st")</f>
        <v>1st</v>
      </c>
      <c r="AD28" s="16" t="str">
        <f>IFERROR(INDEX('Open 2'!B:F,MATCH(AF28,'Open 2'!F:F,0),1),"-")</f>
        <v>Allison Moore</v>
      </c>
      <c r="AE28" s="16" t="str">
        <f>IFERROR(INDEX('Open 2'!B:F,MATCH(AF28,'Open 2'!F:F,0),2),"-")</f>
        <v xml:space="preserve">Lena </v>
      </c>
      <c r="AF28" s="4">
        <f>IFERROR(IF(SMALL($Y$2:$Y$286,AH28)&lt;900,SMALL($Y$2:$Y$286,AH28),"-"),"-")</f>
        <v>20.488000017000001</v>
      </c>
      <c r="AG28" s="153">
        <f>IF(AS4&gt;0,AS4,"")</f>
        <v>38.015999999999998</v>
      </c>
      <c r="AH28">
        <v>1</v>
      </c>
      <c r="AI28"/>
      <c r="AJ28"/>
    </row>
    <row r="29" spans="1:36">
      <c r="A29" s="18" t="str">
        <f>IF(B29="","",Draw!F29)</f>
        <v/>
      </c>
      <c r="B29" s="19" t="str">
        <f>IFERROR(Draw!G29,"")</f>
        <v/>
      </c>
      <c r="C29" s="19" t="str">
        <f>IFERROR(Draw!H29,"")</f>
        <v/>
      </c>
      <c r="D29" s="52"/>
      <c r="E29" s="92">
        <v>2.7999999999999999E-8</v>
      </c>
      <c r="F29" s="93" t="str">
        <f t="shared" si="0"/>
        <v/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L29" s="222"/>
      <c r="M29" s="30" t="str">
        <f>IF($J$13&lt;"2","",'Open 2'!AC35)</f>
        <v>-</v>
      </c>
      <c r="N29" s="20" t="str">
        <f>IF(M29="","",'Open 2'!AD35)</f>
        <v>-</v>
      </c>
      <c r="O29" s="20" t="str">
        <f>IF(N29="","",'Open 2'!AE35)</f>
        <v>-</v>
      </c>
      <c r="P29" s="41" t="str">
        <f>IF(O29="","",'Open 2'!AF35)</f>
        <v>-</v>
      </c>
      <c r="Q29" s="156"/>
      <c r="U29" s="3" t="str">
        <f>IFERROR(VLOOKUP('Open 2'!F29,$AB$3:$AC$7,2,TRUE),"")</f>
        <v/>
      </c>
      <c r="V29" s="7" t="str">
        <f>IFERROR(IF(U29=$V$1,'Open 2'!F29,""),"")</f>
        <v/>
      </c>
      <c r="W29" s="7" t="str">
        <f>IFERROR(IF(U29=$W$1,'Open 2'!F29,""),"")</f>
        <v/>
      </c>
      <c r="X29" s="7" t="str">
        <f>IFERROR(IF(U29=$X$1,'Open 2'!F29,""),"")</f>
        <v/>
      </c>
      <c r="Y29" s="7" t="str">
        <f>IFERROR(IF($U29=$Y$1,'Open 2'!F29,""),"")</f>
        <v/>
      </c>
      <c r="Z29" s="7" t="str">
        <f>IFERROR(IF(U29=$Z$1,'Open 2'!F29,""),"")</f>
        <v/>
      </c>
      <c r="AA29" s="3" t="s">
        <v>21</v>
      </c>
      <c r="AB29" s="219"/>
      <c r="AC29" s="16" t="str">
        <f>IF(AD29="-","-","2nd")</f>
        <v>2nd</v>
      </c>
      <c r="AD29" s="16" t="str">
        <f>IFERROR(INDEX('Open 2'!B:F,MATCH(AF29,'Open 2'!F:F,0),1),"-")</f>
        <v xml:space="preserve">PAM EKERN </v>
      </c>
      <c r="AE29" s="16" t="str">
        <f>IFERROR(INDEX('Open 2'!B:F,MATCH(AF29,'Open 2'!F:F,0),2),"-")</f>
        <v>NIKKI</v>
      </c>
      <c r="AF29" s="4">
        <f>IFERROR(IF(SMALL($Y$2:$Y$286,AH29)&lt;900,SMALL($Y$2:$Y$286,AH29),"-"),"-")</f>
        <v>20.543000014</v>
      </c>
      <c r="AG29" s="153">
        <f>IF(AS5&gt;0,AS5,"")</f>
        <v>25.344000000000001</v>
      </c>
      <c r="AH29">
        <v>2</v>
      </c>
      <c r="AI29"/>
      <c r="AJ29"/>
    </row>
    <row r="30" spans="1:36">
      <c r="A30" s="18" t="str">
        <f>IF(B30="","",Draw!F30)</f>
        <v/>
      </c>
      <c r="B30" s="19" t="str">
        <f>IFERROR(Draw!G30,"")</f>
        <v/>
      </c>
      <c r="C30" s="19" t="str">
        <f>IFERROR(Draw!H30,"")</f>
        <v/>
      </c>
      <c r="D30" s="54"/>
      <c r="E30" s="92">
        <v>2.9000000000000002E-8</v>
      </c>
      <c r="F30" s="93" t="str">
        <f t="shared" si="0"/>
        <v/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L30" s="222"/>
      <c r="M30" s="30" t="str">
        <f>IF($J$13&lt;"3","",'Open 2'!AC36)</f>
        <v/>
      </c>
      <c r="N30" s="20" t="str">
        <f>IF(M30="","",'Open 2'!AD36)</f>
        <v/>
      </c>
      <c r="O30" s="20" t="str">
        <f>IF(N30="","",'Open 2'!AE36)</f>
        <v/>
      </c>
      <c r="P30" s="41" t="str">
        <f>IF(O30="","",'Open 2'!AF36)</f>
        <v/>
      </c>
      <c r="Q30" s="156"/>
      <c r="U30" s="3" t="str">
        <f>IFERROR(VLOOKUP('Open 2'!F30,$AB$3:$AC$7,2,TRUE),"")</f>
        <v/>
      </c>
      <c r="V30" s="7" t="str">
        <f>IFERROR(IF(U30=$V$1,'Open 2'!F30,""),"")</f>
        <v/>
      </c>
      <c r="W30" s="7" t="str">
        <f>IFERROR(IF(U30=$W$1,'Open 2'!F30,""),"")</f>
        <v/>
      </c>
      <c r="X30" s="7" t="str">
        <f>IFERROR(IF(U30=$X$1,'Open 2'!F30,""),"")</f>
        <v/>
      </c>
      <c r="Y30" s="7" t="str">
        <f>IFERROR(IF($U30=$Y$1,'Open 2'!F30,""),"")</f>
        <v/>
      </c>
      <c r="Z30" s="7" t="str">
        <f>IFERROR(IF(U30=$Z$1,'Open 2'!F30,""),"")</f>
        <v/>
      </c>
      <c r="AA30" s="3" t="s">
        <v>24</v>
      </c>
      <c r="AB30" s="219"/>
      <c r="AC30" s="16" t="str">
        <f>IF(AD30="-","-","3rd")</f>
        <v>3rd</v>
      </c>
      <c r="AD30" s="16" t="str">
        <f>IFERROR(INDEX('Open 2'!B:F,MATCH(AF30,'Open 2'!F:F,0),1),"-")</f>
        <v>LAYNE MANSON</v>
      </c>
      <c r="AE30" s="16" t="str">
        <f>IFERROR(INDEX('Open 2'!B:F,MATCH(AF30,'Open 2'!F:F,0),2),"-")</f>
        <v xml:space="preserve">SADIE </v>
      </c>
      <c r="AF30" s="4">
        <f>IFERROR(IF(SMALL($Y$2:$Y$286,AH30)&lt;900,SMALL($Y$2:$Y$286,AH30),"-"),"-")</f>
        <v>21.262000007000001</v>
      </c>
      <c r="AG30" s="153" t="str">
        <f>IF(AS6&gt;0,AS6,"")</f>
        <v/>
      </c>
      <c r="AH30">
        <v>3</v>
      </c>
      <c r="AI30"/>
      <c r="AJ30"/>
    </row>
    <row r="31" spans="1:36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4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L31" s="222"/>
      <c r="M31" s="30" t="str">
        <f>IF($J$13&lt;"4","",'Open 2'!AC37)</f>
        <v/>
      </c>
      <c r="N31" s="20" t="str">
        <f>IF(M31="","",'Open 2'!AD37)</f>
        <v/>
      </c>
      <c r="O31" s="20" t="str">
        <f>IF(N31="","",'Open 2'!AE37)</f>
        <v/>
      </c>
      <c r="P31" s="41" t="str">
        <f>IF(O31="","",'Open 2'!AF37)</f>
        <v/>
      </c>
      <c r="Q31" s="156"/>
      <c r="U31" s="3" t="str">
        <f>IFERROR(VLOOKUP('Open 2'!F31,$AB$3:$AC$7,2,TRUE),"")</f>
        <v/>
      </c>
      <c r="V31" s="7" t="str">
        <f>IFERROR(IF(U31=$V$1,'Open 2'!F31,""),"")</f>
        <v/>
      </c>
      <c r="W31" s="7" t="str">
        <f>IFERROR(IF(U31=$W$1,'Open 2'!F31,""),"")</f>
        <v/>
      </c>
      <c r="X31" s="7" t="str">
        <f>IFERROR(IF(U31=$X$1,'Open 2'!F31,""),"")</f>
        <v/>
      </c>
      <c r="Y31" s="7" t="str">
        <f>IFERROR(IF($U31=$Y$1,'Open 2'!F31,""),"")</f>
        <v/>
      </c>
      <c r="Z31" s="7" t="str">
        <f>IFERROR(IF(U31=$Z$1,'Open 2'!F31,""),"")</f>
        <v/>
      </c>
      <c r="AA31" s="3" t="s">
        <v>25</v>
      </c>
      <c r="AB31" s="219"/>
      <c r="AC31" s="16" t="str">
        <f>IF(AD31="-","-","4th")</f>
        <v>4th</v>
      </c>
      <c r="AD31" s="16" t="str">
        <f>IFERROR(INDEX('Open 2'!B:F,MATCH(AF31,'Open 2'!F:F,0),1),"-")</f>
        <v>Kira Cooper</v>
      </c>
      <c r="AE31" s="16" t="str">
        <f>IFERROR(INDEX('Open 2'!B:F,MATCH(AF31,'Open 2'!F:F,0),2),"-")</f>
        <v>Trigger</v>
      </c>
      <c r="AF31" s="4">
        <f>IFERROR(IF(SMALL($Y$2:$Y$286,AH31)&lt;900,SMALL($Y$2:$Y$286,AH31),"-"),"-")</f>
        <v>24.442000003</v>
      </c>
      <c r="AG31" s="153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IF(B32="","",Draw!F32)</f>
        <v/>
      </c>
      <c r="B32" s="19" t="str">
        <f>IFERROR(Draw!G32,"")</f>
        <v/>
      </c>
      <c r="C32" s="19" t="str">
        <f>IFERROR(Draw!H32,"")</f>
        <v/>
      </c>
      <c r="D32" s="53"/>
      <c r="E32" s="92">
        <v>3.1E-8</v>
      </c>
      <c r="F32" s="93" t="str">
        <f t="shared" si="0"/>
        <v/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L32" s="223"/>
      <c r="M32" s="45" t="str">
        <f>IF($J$13&lt;"5","",'Open 2'!AC38)</f>
        <v/>
      </c>
      <c r="N32" s="23" t="str">
        <f>IF(M32="","",'Open 2'!AD38)</f>
        <v/>
      </c>
      <c r="O32" s="23" t="str">
        <f>IF(N32="","",'Open 2'!AE38)</f>
        <v/>
      </c>
      <c r="P32" s="46" t="str">
        <f>IF(O32="","",'Open 2'!AF38)</f>
        <v/>
      </c>
      <c r="Q32" s="160"/>
      <c r="U32" s="3" t="str">
        <f>IFERROR(VLOOKUP('Open 2'!F32,$AB$3:$AC$7,2,TRUE),"")</f>
        <v/>
      </c>
      <c r="V32" s="7" t="str">
        <f>IFERROR(IF(U32=$V$1,'Open 2'!F32,""),"")</f>
        <v/>
      </c>
      <c r="W32" s="7" t="str">
        <f>IFERROR(IF(U32=$W$1,'Open 2'!F32,""),"")</f>
        <v/>
      </c>
      <c r="X32" s="7" t="str">
        <f>IFERROR(IF(U32=$X$1,'Open 2'!F32,""),"")</f>
        <v/>
      </c>
      <c r="Y32" s="7" t="str">
        <f>IFERROR(IF($U32=$Y$1,'Open 2'!F32,""),"")</f>
        <v/>
      </c>
      <c r="Z32" s="7" t="str">
        <f>IFERROR(IF(U32=$Z$1,'Open 2'!F32,""),"")</f>
        <v/>
      </c>
      <c r="AA32" s="3" t="s">
        <v>26</v>
      </c>
      <c r="AB32" s="219"/>
      <c r="AC32" s="16" t="str">
        <f>IF(AD32="-","-","5th")</f>
        <v>-</v>
      </c>
      <c r="AD32" s="16" t="str">
        <f>IFERROR(INDEX('Open 2'!B:F,MATCH(AF32,'Open 2'!F:F,0),1),"-")</f>
        <v>-</v>
      </c>
      <c r="AE32" s="16" t="str">
        <f>IFERROR(INDEX('Open 2'!B:F,MATCH(AF32,'Open 2'!F:F,0),2),"-")</f>
        <v>-</v>
      </c>
      <c r="AF32" s="4" t="str">
        <f>IFERROR(IF(SMALL($Y$2:$Y$286,AH32)&lt;900,SMALL($Y$2:$Y$286,AH32),"-"),"-")</f>
        <v>-</v>
      </c>
      <c r="AG32" s="153" t="str">
        <f>IF(AS8&gt;0,AS8,"")</f>
        <v/>
      </c>
      <c r="AH32">
        <v>5</v>
      </c>
      <c r="AI32"/>
      <c r="AJ32"/>
    </row>
    <row r="33" spans="1:36">
      <c r="A33" s="18" t="str">
        <f>IF(B33="","",Draw!F33)</f>
        <v/>
      </c>
      <c r="B33" s="19" t="str">
        <f>IFERROR(Draw!G33,"")</f>
        <v/>
      </c>
      <c r="C33" s="19" t="str">
        <f>IFERROR(Draw!H33,"")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IFERROR(VLOOKUP('Open 2'!F33,$AB$3:$AC$7,2,TRUE),"")</f>
        <v/>
      </c>
      <c r="V33" s="7" t="str">
        <f>IFERROR(IF(U33=$V$1,'Open 2'!F33,""),"")</f>
        <v/>
      </c>
      <c r="W33" s="7" t="str">
        <f>IFERROR(IF(U33=$W$1,'Open 2'!F33,""),"")</f>
        <v/>
      </c>
      <c r="X33" s="7" t="str">
        <f>IFERROR(IF(U33=$X$1,'Open 2'!F33,""),"")</f>
        <v/>
      </c>
      <c r="Y33" s="7" t="str">
        <f>IFERROR(IF($U33=$Y$1,'Open 2'!F33,""),"")</f>
        <v/>
      </c>
      <c r="Z33" s="7" t="str">
        <f>IFERROR(IF(U33=$Z$1,'Open 2'!F33,""),"")</f>
        <v/>
      </c>
      <c r="AA33" s="3"/>
      <c r="AB33" s="6"/>
      <c r="AC33" s="5"/>
      <c r="AD33" s="5"/>
      <c r="AE33" s="5"/>
      <c r="AF33" s="68"/>
      <c r="AG33" s="153"/>
      <c r="AH33"/>
      <c r="AI33"/>
      <c r="AJ33"/>
    </row>
    <row r="34" spans="1:36">
      <c r="A34" s="18" t="str">
        <f>IF(B34="","",Draw!F34)</f>
        <v/>
      </c>
      <c r="B34" s="19" t="str">
        <f>IFERROR(Draw!G34,"")</f>
        <v/>
      </c>
      <c r="C34" s="19" t="str">
        <f>IFERROR(Draw!H34,"")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IFERROR(VLOOKUP('Open 2'!F34,$AB$3:$AC$7,2,TRUE),"")</f>
        <v/>
      </c>
      <c r="V34" s="7" t="str">
        <f>IFERROR(IF(U34=$V$1,'Open 2'!F34,""),"")</f>
        <v/>
      </c>
      <c r="W34" s="7" t="str">
        <f>IFERROR(IF(U34=$W$1,'Open 2'!F34,""),"")</f>
        <v/>
      </c>
      <c r="X34" s="7" t="str">
        <f>IFERROR(IF(U34=$X$1,'Open 2'!F34,""),"")</f>
        <v/>
      </c>
      <c r="Y34" s="7" t="str">
        <f>IFERROR(IF($U34=$Y$1,'Open 2'!F34,""),"")</f>
        <v/>
      </c>
      <c r="Z34" s="7" t="str">
        <f>IFERROR(IF(U34=$Z$1,'Open 2'!F34,""),"")</f>
        <v/>
      </c>
      <c r="AA34" s="3" t="s">
        <v>20</v>
      </c>
      <c r="AB34" s="219" t="s">
        <v>13</v>
      </c>
      <c r="AC34" s="16" t="str">
        <f>IF(AD34="-","-","1st")</f>
        <v>-</v>
      </c>
      <c r="AD34" s="16" t="str">
        <f>IFERROR(INDEX('Open 2'!B:F,MATCH(AF34,'Open 2'!F:F,0),1),"-")</f>
        <v>-</v>
      </c>
      <c r="AE34" s="16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53"/>
      <c r="AH34">
        <v>1</v>
      </c>
      <c r="AI34"/>
      <c r="AJ34"/>
    </row>
    <row r="35" spans="1:36">
      <c r="A35" s="18" t="str">
        <f>IF(B35="","",Draw!F35)</f>
        <v/>
      </c>
      <c r="B35" s="19" t="str">
        <f>IFERROR(Draw!G35,"")</f>
        <v/>
      </c>
      <c r="C35" s="19" t="str">
        <f>IFERROR(Draw!H35,"")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IFERROR(VLOOKUP('Open 2'!F35,$AB$3:$AC$7,2,TRUE),"")</f>
        <v/>
      </c>
      <c r="V35" s="7" t="str">
        <f>IFERROR(IF(U35=$V$1,'Open 2'!F35,""),"")</f>
        <v/>
      </c>
      <c r="W35" s="7" t="str">
        <f>IFERROR(IF(U35=$W$1,'Open 2'!F35,""),"")</f>
        <v/>
      </c>
      <c r="X35" s="7" t="str">
        <f>IFERROR(IF(U35=$X$1,'Open 2'!F35,""),"")</f>
        <v/>
      </c>
      <c r="Y35" s="7" t="str">
        <f>IFERROR(IF($U35=$Y$1,'Open 2'!F35,""),"")</f>
        <v/>
      </c>
      <c r="Z35" s="7" t="str">
        <f>IFERROR(IF(U35=$Z$1,'Open 2'!F35,""),"")</f>
        <v/>
      </c>
      <c r="AA35" s="3" t="s">
        <v>21</v>
      </c>
      <c r="AB35" s="219"/>
      <c r="AC35" s="16" t="str">
        <f>IF(AD35="-","-","2nd")</f>
        <v>-</v>
      </c>
      <c r="AD35" s="16" t="str">
        <f>IFERROR(INDEX('Open 2'!B:F,MATCH(AF35,'Open 2'!F:F,0),1),"-")</f>
        <v>-</v>
      </c>
      <c r="AE35" s="16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53"/>
      <c r="AH35">
        <v>2</v>
      </c>
      <c r="AI35"/>
      <c r="AJ35"/>
    </row>
    <row r="36" spans="1:36">
      <c r="A36" s="18" t="str">
        <f>IF(B36="","",Draw!F36)</f>
        <v/>
      </c>
      <c r="B36" s="19" t="str">
        <f>IFERROR(Draw!G36,"")</f>
        <v/>
      </c>
      <c r="C36" s="19" t="str">
        <f>IFERROR(Draw!H36,"")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IFERROR(VLOOKUP('Open 2'!F36,$AB$3:$AC$7,2,TRUE),"")</f>
        <v/>
      </c>
      <c r="V36" s="7" t="str">
        <f>IFERROR(IF(U36=$V$1,'Open 2'!F36,""),"")</f>
        <v/>
      </c>
      <c r="W36" s="7" t="str">
        <f>IFERROR(IF(U36=$W$1,'Open 2'!F36,""),"")</f>
        <v/>
      </c>
      <c r="X36" s="7" t="str">
        <f>IFERROR(IF(U36=$X$1,'Open 2'!F36,""),"")</f>
        <v/>
      </c>
      <c r="Y36" s="7" t="str">
        <f>IFERROR(IF($U36=$Y$1,'Open 2'!F36,""),"")</f>
        <v/>
      </c>
      <c r="Z36" s="7" t="str">
        <f>IFERROR(IF(U36=$Z$1,'Open 2'!F36,""),"")</f>
        <v/>
      </c>
      <c r="AA36" s="3" t="s">
        <v>24</v>
      </c>
      <c r="AB36" s="219"/>
      <c r="AC36" s="16" t="str">
        <f>IF(AD36="-","-","3rd")</f>
        <v>-</v>
      </c>
      <c r="AD36" s="16" t="str">
        <f>IFERROR(INDEX('Open 2'!B:F,MATCH(AF36,'Open 2'!F:F,0),1),"-")</f>
        <v>-</v>
      </c>
      <c r="AE36" s="16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53"/>
      <c r="AH36">
        <v>3</v>
      </c>
      <c r="AI36"/>
      <c r="AJ36"/>
    </row>
    <row r="37" spans="1:36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4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IFERROR(VLOOKUP('Open 2'!F37,$AB$3:$AC$7,2,TRUE),"")</f>
        <v/>
      </c>
      <c r="V37" s="7" t="str">
        <f>IFERROR(IF(U37=$V$1,'Open 2'!F37,""),"")</f>
        <v/>
      </c>
      <c r="W37" s="7" t="str">
        <f>IFERROR(IF(U37=$W$1,'Open 2'!F37,""),"")</f>
        <v/>
      </c>
      <c r="X37" s="7" t="str">
        <f>IFERROR(IF(U37=$X$1,'Open 2'!F37,""),"")</f>
        <v/>
      </c>
      <c r="Y37" s="7" t="str">
        <f>IFERROR(IF($U37=$Y$1,'Open 2'!F37,""),"")</f>
        <v/>
      </c>
      <c r="Z37" s="7" t="str">
        <f>IFERROR(IF(U37=$Z$1,'Open 2'!F37,""),"")</f>
        <v/>
      </c>
      <c r="AA37" s="3" t="s">
        <v>25</v>
      </c>
      <c r="AB37" s="219"/>
      <c r="AC37" s="16" t="str">
        <f>IF(AD37="-","-","4th")</f>
        <v>-</v>
      </c>
      <c r="AD37" s="16" t="str">
        <f>IFERROR(INDEX('Open 2'!B:F,MATCH(AF37,'Open 2'!F:F,0),1),"-")</f>
        <v>-</v>
      </c>
      <c r="AE37" s="16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53"/>
      <c r="AH37">
        <v>4</v>
      </c>
      <c r="AI37"/>
      <c r="AJ37"/>
    </row>
    <row r="38" spans="1:36" ht="16.5" thickBot="1">
      <c r="A38" s="18" t="str">
        <f>IF(B38="","",Draw!F38)</f>
        <v/>
      </c>
      <c r="B38" s="19" t="str">
        <f>IFERROR(Draw!G38,"")</f>
        <v/>
      </c>
      <c r="C38" s="19" t="str">
        <f>IFERROR(Draw!H38,"")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IFERROR(VLOOKUP('Open 2'!F38,$AB$3:$AC$7,2,TRUE),"")</f>
        <v/>
      </c>
      <c r="V38" s="7" t="str">
        <f>IFERROR(IF(U38=$V$1,'Open 2'!F38,""),"")</f>
        <v/>
      </c>
      <c r="W38" s="7" t="str">
        <f>IFERROR(IF(U38=$W$1,'Open 2'!F38,""),"")</f>
        <v/>
      </c>
      <c r="X38" s="7" t="str">
        <f>IFERROR(IF(U38=$X$1,'Open 2'!F38,""),"")</f>
        <v/>
      </c>
      <c r="Y38" s="7" t="str">
        <f>IFERROR(IF($U38=$Y$1,'Open 2'!F38,""),"")</f>
        <v/>
      </c>
      <c r="Z38" s="7" t="str">
        <f>IFERROR(IF(U38=$Z$1,'Open 2'!F38,""),"")</f>
        <v/>
      </c>
      <c r="AA38" s="3" t="s">
        <v>26</v>
      </c>
      <c r="AB38" s="220"/>
      <c r="AC38" s="15" t="str">
        <f>IF(AD38="-","-","5th")</f>
        <v>-</v>
      </c>
      <c r="AD38" s="15" t="str">
        <f>IFERROR(INDEX('Open 2'!B:F,MATCH(AF38,'Open 2'!F:F,0),1),"-")</f>
        <v>-</v>
      </c>
      <c r="AE38" s="15" t="str">
        <f>IFERROR(INDEX('Open 2'!B:F,MATCH(AF38,'Open 2'!F:F,0),2),"-")</f>
        <v>-</v>
      </c>
      <c r="AF38" s="69" t="str">
        <f>IFERROR(IF(SMALL($Z$2:$Z$286,AH38)&lt;900,SMALL($Z$2:$Z$286,AH38),"-"),"-")</f>
        <v>-</v>
      </c>
      <c r="AG38" s="154"/>
      <c r="AH38">
        <v>5</v>
      </c>
      <c r="AI38"/>
      <c r="AJ38"/>
    </row>
    <row r="39" spans="1:36">
      <c r="A39" s="18" t="str">
        <f>IF(B39="","",Draw!F39)</f>
        <v/>
      </c>
      <c r="B39" s="19" t="str">
        <f>IFERROR(Draw!G39,"")</f>
        <v/>
      </c>
      <c r="C39" s="19" t="str">
        <f>IFERROR(Draw!H39,"")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IFERROR(VLOOKUP('Open 2'!F39,$AB$3:$AC$7,2,TRUE),"")</f>
        <v/>
      </c>
      <c r="V39" s="7" t="str">
        <f>IFERROR(IF(U39=$V$1,'Open 2'!F39,""),"")</f>
        <v/>
      </c>
      <c r="W39" s="7" t="str">
        <f>IFERROR(IF(U39=$W$1,'Open 2'!F39,""),"")</f>
        <v/>
      </c>
      <c r="X39" s="7" t="str">
        <f>IFERROR(IF(U39=$X$1,'Open 2'!F39,""),"")</f>
        <v/>
      </c>
      <c r="Y39" s="7" t="str">
        <f>IFERROR(IF($U39=$Y$1,'Open 2'!F39,""),"")</f>
        <v/>
      </c>
      <c r="Z39" s="7" t="str">
        <f>IFERROR(IF(U39=$Z$1,'Open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IFERROR(VLOOKUP('Open 2'!F40,$AB$3:$AC$7,2,TRUE),"")</f>
        <v/>
      </c>
      <c r="V40" s="7" t="str">
        <f>IFERROR(IF(U40=$V$1,'Open 2'!F40,""),"")</f>
        <v/>
      </c>
      <c r="W40" s="7" t="str">
        <f>IFERROR(IF(U40=$W$1,'Open 2'!F40,""),"")</f>
        <v/>
      </c>
      <c r="X40" s="7" t="str">
        <f>IFERROR(IF(U40=$X$1,'Open 2'!F40,""),"")</f>
        <v/>
      </c>
      <c r="Y40" s="7" t="str">
        <f>IFERROR(IF($U40=$Y$1,'Open 2'!F40,""),"")</f>
        <v/>
      </c>
      <c r="Z40" s="7" t="str">
        <f>IFERROR(IF(U40=$Z$1,'Open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IFERROR(VLOOKUP('Open 2'!F41,$AB$3:$AC$7,2,TRUE),"")</f>
        <v/>
      </c>
      <c r="V41" s="7" t="str">
        <f>IFERROR(IF(U41=$V$1,'Open 2'!F41,""),"")</f>
        <v/>
      </c>
      <c r="W41" s="7" t="str">
        <f>IFERROR(IF(U41=$W$1,'Open 2'!F41,""),"")</f>
        <v/>
      </c>
      <c r="X41" s="7" t="str">
        <f>IFERROR(IF(U41=$X$1,'Open 2'!F41,""),"")</f>
        <v/>
      </c>
      <c r="Y41" s="7" t="str">
        <f>IFERROR(IF($U41=$Y$1,'Open 2'!F41,""),"")</f>
        <v/>
      </c>
      <c r="Z41" s="7" t="str">
        <f>IFERROR(IF(U41=$Z$1,'Open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IFERROR(VLOOKUP('Open 2'!F42,$AB$3:$AC$7,2,TRUE),"")</f>
        <v/>
      </c>
      <c r="V42" s="7" t="str">
        <f>IFERROR(IF(U42=$V$1,'Open 2'!F42,""),"")</f>
        <v/>
      </c>
      <c r="W42" s="7" t="str">
        <f>IFERROR(IF(U42=$W$1,'Open 2'!F42,""),"")</f>
        <v/>
      </c>
      <c r="X42" s="7" t="str">
        <f>IFERROR(IF(U42=$X$1,'Open 2'!F42,""),"")</f>
        <v/>
      </c>
      <c r="Y42" s="7" t="str">
        <f>IFERROR(IF($U42=$Y$1,'Open 2'!F42,""),"")</f>
        <v/>
      </c>
      <c r="Z42" s="7" t="str">
        <f>IFERROR(IF(U42=$Z$1,'Open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4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IFERROR(VLOOKUP('Open 2'!F43,$AB$3:$AC$7,2,TRUE),"")</f>
        <v/>
      </c>
      <c r="V43" s="7" t="str">
        <f>IFERROR(IF(U43=$V$1,'Open 2'!F43,""),"")</f>
        <v/>
      </c>
      <c r="W43" s="7" t="str">
        <f>IFERROR(IF(U43=$W$1,'Open 2'!F43,""),"")</f>
        <v/>
      </c>
      <c r="X43" s="7" t="str">
        <f>IFERROR(IF(U43=$X$1,'Open 2'!F43,""),"")</f>
        <v/>
      </c>
      <c r="Y43" s="7" t="str">
        <f>IFERROR(IF($U43=$Y$1,'Open 2'!F43,""),"")</f>
        <v/>
      </c>
      <c r="Z43" s="7" t="str">
        <f>IFERROR(IF(U43=$Z$1,'Open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IFERROR(VLOOKUP('Open 2'!F44,$AB$3:$AC$7,2,TRUE),"")</f>
        <v/>
      </c>
      <c r="V44" s="7" t="str">
        <f>IFERROR(IF(U44=$V$1,'Open 2'!F44,""),"")</f>
        <v/>
      </c>
      <c r="W44" s="7" t="str">
        <f>IFERROR(IF(U44=$W$1,'Open 2'!F44,""),"")</f>
        <v/>
      </c>
      <c r="X44" s="7" t="str">
        <f>IFERROR(IF(U44=$X$1,'Open 2'!F44,""),"")</f>
        <v/>
      </c>
      <c r="Y44" s="7" t="str">
        <f>IFERROR(IF($U44=$Y$1,'Open 2'!F44,""),"")</f>
        <v/>
      </c>
      <c r="Z44" s="7" t="str">
        <f>IFERROR(IF(U44=$Z$1,'Open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IFERROR(VLOOKUP('Open 2'!F45,$AB$3:$AC$7,2,TRUE),"")</f>
        <v/>
      </c>
      <c r="V45" s="7" t="str">
        <f>IFERROR(IF(U45=$V$1,'Open 2'!F45,""),"")</f>
        <v/>
      </c>
      <c r="W45" s="7" t="str">
        <f>IFERROR(IF(U45=$W$1,'Open 2'!F45,""),"")</f>
        <v/>
      </c>
      <c r="X45" s="7" t="str">
        <f>IFERROR(IF(U45=$X$1,'Open 2'!F45,""),"")</f>
        <v/>
      </c>
      <c r="Y45" s="7" t="str">
        <f>IFERROR(IF($U45=$Y$1,'Open 2'!F45,""),"")</f>
        <v/>
      </c>
      <c r="Z45" s="7" t="str">
        <f>IFERROR(IF(U45=$Z$1,'Open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IFERROR(VLOOKUP('Open 2'!F46,$AB$3:$AC$7,2,TRUE),"")</f>
        <v/>
      </c>
      <c r="V46" s="7" t="str">
        <f>IFERROR(IF(U46=$V$1,'Open 2'!F46,""),"")</f>
        <v/>
      </c>
      <c r="W46" s="7" t="str">
        <f>IFERROR(IF(U46=$W$1,'Open 2'!F46,""),"")</f>
        <v/>
      </c>
      <c r="X46" s="7" t="str">
        <f>IFERROR(IF(U46=$X$1,'Open 2'!F46,""),"")</f>
        <v/>
      </c>
      <c r="Y46" s="7" t="str">
        <f>IFERROR(IF($U46=$Y$1,'Open 2'!F46,""),"")</f>
        <v/>
      </c>
      <c r="Z46" s="7" t="str">
        <f>IFERROR(IF(U46=$Z$1,'Open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IFERROR(VLOOKUP('Open 2'!F47,$AB$3:$AC$7,2,TRUE),"")</f>
        <v/>
      </c>
      <c r="V47" s="7" t="str">
        <f>IFERROR(IF(U47=$V$1,'Open 2'!F47,""),"")</f>
        <v/>
      </c>
      <c r="W47" s="7" t="str">
        <f>IFERROR(IF(U47=$W$1,'Open 2'!F47,""),"")</f>
        <v/>
      </c>
      <c r="X47" s="7" t="str">
        <f>IFERROR(IF(U47=$X$1,'Open 2'!F47,""),"")</f>
        <v/>
      </c>
      <c r="Y47" s="7" t="str">
        <f>IFERROR(IF($U47=$Y$1,'Open 2'!F47,""),"")</f>
        <v/>
      </c>
      <c r="Z47" s="7" t="str">
        <f>IFERROR(IF(U47=$Z$1,'Open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IFERROR(VLOOKUP('Open 2'!F48,$AB$3:$AC$7,2,TRUE),"")</f>
        <v/>
      </c>
      <c r="V48" s="7" t="str">
        <f>IFERROR(IF(U48=$V$1,'Open 2'!F48,""),"")</f>
        <v/>
      </c>
      <c r="W48" s="7" t="str">
        <f>IFERROR(IF(U48=$W$1,'Open 2'!F48,""),"")</f>
        <v/>
      </c>
      <c r="X48" s="7" t="str">
        <f>IFERROR(IF(U48=$X$1,'Open 2'!F48,""),"")</f>
        <v/>
      </c>
      <c r="Y48" s="7" t="str">
        <f>IFERROR(IF($U48=$Y$1,'Open 2'!F48,""),"")</f>
        <v/>
      </c>
      <c r="Z48" s="7" t="str">
        <f>IFERROR(IF(U48=$Z$1,'Open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4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IFERROR(VLOOKUP('Open 2'!F49,$AB$3:$AC$7,2,TRUE),"")</f>
        <v/>
      </c>
      <c r="V49" s="7" t="str">
        <f>IFERROR(IF(U49=$V$1,'Open 2'!F49,""),"")</f>
        <v/>
      </c>
      <c r="W49" s="7" t="str">
        <f>IFERROR(IF(U49=$W$1,'Open 2'!F49,""),"")</f>
        <v/>
      </c>
      <c r="X49" s="7" t="str">
        <f>IFERROR(IF(U49=$X$1,'Open 2'!F49,""),"")</f>
        <v/>
      </c>
      <c r="Y49" s="7" t="str">
        <f>IFERROR(IF($U49=$Y$1,'Open 2'!F49,""),"")</f>
        <v/>
      </c>
      <c r="Z49" s="7" t="str">
        <f>IFERROR(IF(U49=$Z$1,'Open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IFERROR(VLOOKUP('Open 2'!F50,$AB$3:$AC$7,2,TRUE),"")</f>
        <v/>
      </c>
      <c r="V50" s="7" t="str">
        <f>IFERROR(IF(U50=$V$1,'Open 2'!F50,""),"")</f>
        <v/>
      </c>
      <c r="W50" s="7" t="str">
        <f>IFERROR(IF(U50=$W$1,'Open 2'!F50,""),"")</f>
        <v/>
      </c>
      <c r="X50" s="7" t="str">
        <f>IFERROR(IF(U50=$X$1,'Open 2'!F50,""),"")</f>
        <v/>
      </c>
      <c r="Y50" s="7" t="str">
        <f>IFERROR(IF($U50=$Y$1,'Open 2'!F50,""),"")</f>
        <v/>
      </c>
      <c r="Z50" s="7" t="str">
        <f>IFERROR(IF(U50=$Z$1,'Open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IFERROR(VLOOKUP('Open 2'!F51,$AB$3:$AC$7,2,TRUE),"")</f>
        <v/>
      </c>
      <c r="V51" s="7" t="str">
        <f>IFERROR(IF(U51=$V$1,'Open 2'!F51,""),"")</f>
        <v/>
      </c>
      <c r="W51" s="7" t="str">
        <f>IFERROR(IF(U51=$W$1,'Open 2'!F51,""),"")</f>
        <v/>
      </c>
      <c r="X51" s="7" t="str">
        <f>IFERROR(IF(U51=$X$1,'Open 2'!F51,""),"")</f>
        <v/>
      </c>
      <c r="Y51" s="7" t="str">
        <f>IFERROR(IF($U51=$Y$1,'Open 2'!F51,""),"")</f>
        <v/>
      </c>
      <c r="Z51" s="7" t="str">
        <f>IFERROR(IF(U51=$Z$1,'Open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IFERROR(VLOOKUP('Open 2'!F52,$AB$3:$AC$7,2,TRUE),"")</f>
        <v/>
      </c>
      <c r="V52" s="7" t="str">
        <f>IFERROR(IF(U52=$V$1,'Open 2'!F52,""),"")</f>
        <v/>
      </c>
      <c r="W52" s="7" t="str">
        <f>IFERROR(IF(U52=$W$1,'Open 2'!F52,""),"")</f>
        <v/>
      </c>
      <c r="X52" s="7" t="str">
        <f>IFERROR(IF(U52=$X$1,'Open 2'!F52,""),"")</f>
        <v/>
      </c>
      <c r="Y52" s="7" t="str">
        <f>IFERROR(IF($U52=$Y$1,'Open 2'!F52,""),"")</f>
        <v/>
      </c>
      <c r="Z52" s="7" t="str">
        <f>IFERROR(IF(U52=$Z$1,'Open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IFERROR(VLOOKUP('Open 2'!F53,$AB$3:$AC$7,2,TRUE),"")</f>
        <v/>
      </c>
      <c r="V53" s="7" t="str">
        <f>IFERROR(IF(U53=$V$1,'Open 2'!F53,""),"")</f>
        <v/>
      </c>
      <c r="W53" s="7" t="str">
        <f>IFERROR(IF(U53=$W$1,'Open 2'!F53,""),"")</f>
        <v/>
      </c>
      <c r="X53" s="7" t="str">
        <f>IFERROR(IF(U53=$X$1,'Open 2'!F53,""),"")</f>
        <v/>
      </c>
      <c r="Y53" s="7" t="str">
        <f>IFERROR(IF($U53=$Y$1,'Open 2'!F53,""),"")</f>
        <v/>
      </c>
      <c r="Z53" s="7" t="str">
        <f>IFERROR(IF(U53=$Z$1,'Open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IFERROR(VLOOKUP('Open 2'!F54,$AB$3:$AC$7,2,TRUE),"")</f>
        <v/>
      </c>
      <c r="V54" s="7" t="str">
        <f>IFERROR(IF(U54=$V$1,'Open 2'!F54,""),"")</f>
        <v/>
      </c>
      <c r="W54" s="7" t="str">
        <f>IFERROR(IF(U54=$W$1,'Open 2'!F54,""),"")</f>
        <v/>
      </c>
      <c r="X54" s="7" t="str">
        <f>IFERROR(IF(U54=$X$1,'Open 2'!F54,""),"")</f>
        <v/>
      </c>
      <c r="Y54" s="7" t="str">
        <f>IFERROR(IF($U54=$Y$1,'Open 2'!F54,""),"")</f>
        <v/>
      </c>
      <c r="Z54" s="7" t="str">
        <f>IFERROR(IF(U54=$Z$1,'Open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4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IFERROR(VLOOKUP('Open 2'!F55,$AB$3:$AC$7,2,TRUE),"")</f>
        <v/>
      </c>
      <c r="V55" s="7" t="str">
        <f>IFERROR(IF(U55=$V$1,'Open 2'!F55,""),"")</f>
        <v/>
      </c>
      <c r="W55" s="7" t="str">
        <f>IFERROR(IF(U55=$W$1,'Open 2'!F55,""),"")</f>
        <v/>
      </c>
      <c r="X55" s="7" t="str">
        <f>IFERROR(IF(U55=$X$1,'Open 2'!F55,""),"")</f>
        <v/>
      </c>
      <c r="Y55" s="7" t="str">
        <f>IFERROR(IF($U55=$Y$1,'Open 2'!F55,""),"")</f>
        <v/>
      </c>
      <c r="Z55" s="7" t="str">
        <f>IFERROR(IF(U55=$Z$1,'Open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IFERROR(VLOOKUP('Open 2'!F56,$AB$3:$AC$7,2,TRUE),"")</f>
        <v/>
      </c>
      <c r="V56" s="7" t="str">
        <f>IFERROR(IF(U56=$V$1,'Open 2'!F56,""),"")</f>
        <v/>
      </c>
      <c r="W56" s="7" t="str">
        <f>IFERROR(IF(U56=$W$1,'Open 2'!F56,""),"")</f>
        <v/>
      </c>
      <c r="X56" s="7" t="str">
        <f>IFERROR(IF(U56=$X$1,'Open 2'!F56,""),"")</f>
        <v/>
      </c>
      <c r="Y56" s="7" t="str">
        <f>IFERROR(IF($U56=$Y$1,'Open 2'!F56,""),"")</f>
        <v/>
      </c>
      <c r="Z56" s="7" t="str">
        <f>IFERROR(IF(U56=$Z$1,'Open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IFERROR(VLOOKUP('Open 2'!F57,$AB$3:$AC$7,2,TRUE),"")</f>
        <v/>
      </c>
      <c r="V57" s="7" t="str">
        <f>IFERROR(IF(U57=$V$1,'Open 2'!F57,""),"")</f>
        <v/>
      </c>
      <c r="W57" s="7" t="str">
        <f>IFERROR(IF(U57=$W$1,'Open 2'!F57,""),"")</f>
        <v/>
      </c>
      <c r="X57" s="7" t="str">
        <f>IFERROR(IF(U57=$X$1,'Open 2'!F57,""),"")</f>
        <v/>
      </c>
      <c r="Y57" s="7" t="str">
        <f>IFERROR(IF($U57=$Y$1,'Open 2'!F57,""),"")</f>
        <v/>
      </c>
      <c r="Z57" s="7" t="str">
        <f>IFERROR(IF(U57=$Z$1,'Open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IFERROR(VLOOKUP('Open 2'!F58,$AB$3:$AC$7,2,TRUE),"")</f>
        <v/>
      </c>
      <c r="V58" s="7" t="str">
        <f>IFERROR(IF(U58=$V$1,'Open 2'!F58,""),"")</f>
        <v/>
      </c>
      <c r="W58" s="7" t="str">
        <f>IFERROR(IF(U58=$W$1,'Open 2'!F58,""),"")</f>
        <v/>
      </c>
      <c r="X58" s="7" t="str">
        <f>IFERROR(IF(U58=$X$1,'Open 2'!F58,""),"")</f>
        <v/>
      </c>
      <c r="Y58" s="7" t="str">
        <f>IFERROR(IF($U58=$Y$1,'Open 2'!F58,""),"")</f>
        <v/>
      </c>
      <c r="Z58" s="7" t="str">
        <f>IFERROR(IF(U58=$Z$1,'Open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IFERROR(VLOOKUP('Open 2'!F59,$AB$3:$AC$7,2,TRUE),"")</f>
        <v/>
      </c>
      <c r="V59" s="7" t="str">
        <f>IFERROR(IF(U59=$V$1,'Open 2'!F59,""),"")</f>
        <v/>
      </c>
      <c r="W59" s="7" t="str">
        <f>IFERROR(IF(U59=$W$1,'Open 2'!F59,""),"")</f>
        <v/>
      </c>
      <c r="X59" s="7" t="str">
        <f>IFERROR(IF(U59=$X$1,'Open 2'!F59,""),"")</f>
        <v/>
      </c>
      <c r="Y59" s="7" t="str">
        <f>IFERROR(IF($U59=$Y$1,'Open 2'!F59,""),"")</f>
        <v/>
      </c>
      <c r="Z59" s="7" t="str">
        <f>IFERROR(IF(U59=$Z$1,'Open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IFERROR(VLOOKUP('Open 2'!F60,$AB$3:$AC$7,2,TRUE),"")</f>
        <v/>
      </c>
      <c r="V60" s="7" t="str">
        <f>IFERROR(IF(U60=$V$1,'Open 2'!F60,""),"")</f>
        <v/>
      </c>
      <c r="W60" s="7" t="str">
        <f>IFERROR(IF(U60=$W$1,'Open 2'!F60,""),"")</f>
        <v/>
      </c>
      <c r="X60" s="7" t="str">
        <f>IFERROR(IF(U60=$X$1,'Open 2'!F60,""),"")</f>
        <v/>
      </c>
      <c r="Y60" s="7" t="str">
        <f>IFERROR(IF($U60=$Y$1,'Open 2'!F60,""),"")</f>
        <v/>
      </c>
      <c r="Z60" s="7" t="str">
        <f>IFERROR(IF(U60=$Z$1,'Open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4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IFERROR(VLOOKUP('Open 2'!F61,$AB$3:$AC$7,2,TRUE),"")</f>
        <v/>
      </c>
      <c r="V61" s="7" t="str">
        <f>IFERROR(IF(U61=$V$1,'Open 2'!F61,""),"")</f>
        <v/>
      </c>
      <c r="W61" s="7" t="str">
        <f>IFERROR(IF(U61=$W$1,'Open 2'!F61,""),"")</f>
        <v/>
      </c>
      <c r="X61" s="7" t="str">
        <f>IFERROR(IF(U61=$X$1,'Open 2'!F61,""),"")</f>
        <v/>
      </c>
      <c r="Y61" s="7" t="str">
        <f>IFERROR(IF($U61=$Y$1,'Open 2'!F61,""),"")</f>
        <v/>
      </c>
      <c r="Z61" s="7" t="str">
        <f>IFERROR(IF(U61=$Z$1,'Open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IFERROR(VLOOKUP('Open 2'!F62,$AB$3:$AC$7,2,TRUE),"")</f>
        <v/>
      </c>
      <c r="V62" s="7" t="str">
        <f>IFERROR(IF(U62=$V$1,'Open 2'!F62,""),"")</f>
        <v/>
      </c>
      <c r="W62" s="7" t="str">
        <f>IFERROR(IF(U62=$W$1,'Open 2'!F62,""),"")</f>
        <v/>
      </c>
      <c r="X62" s="7" t="str">
        <f>IFERROR(IF(U62=$X$1,'Open 2'!F62,""),"")</f>
        <v/>
      </c>
      <c r="Y62" s="7" t="str">
        <f>IFERROR(IF($U62=$Y$1,'Open 2'!F62,""),"")</f>
        <v/>
      </c>
      <c r="Z62" s="7" t="str">
        <f>IFERROR(IF(U62=$Z$1,'Open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IFERROR(VLOOKUP('Open 2'!F63,$AB$3:$AC$7,2,TRUE),"")</f>
        <v/>
      </c>
      <c r="V63" s="7" t="str">
        <f>IFERROR(IF(U63=$V$1,'Open 2'!F63,""),"")</f>
        <v/>
      </c>
      <c r="W63" s="7" t="str">
        <f>IFERROR(IF(U63=$W$1,'Open 2'!F63,""),"")</f>
        <v/>
      </c>
      <c r="X63" s="7" t="str">
        <f>IFERROR(IF(U63=$X$1,'Open 2'!F63,""),"")</f>
        <v/>
      </c>
      <c r="Y63" s="7" t="str">
        <f>IFERROR(IF($U63=$Y$1,'Open 2'!F63,""),"")</f>
        <v/>
      </c>
      <c r="Z63" s="7" t="str">
        <f>IFERROR(IF(U63=$Z$1,'Open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IFERROR(VLOOKUP('Open 2'!F64,$AB$3:$AC$7,2,TRUE),"")</f>
        <v/>
      </c>
      <c r="V64" s="7" t="str">
        <f>IFERROR(IF(U64=$V$1,'Open 2'!F64,""),"")</f>
        <v/>
      </c>
      <c r="W64" s="7" t="str">
        <f>IFERROR(IF(U64=$W$1,'Open 2'!F64,""),"")</f>
        <v/>
      </c>
      <c r="X64" s="7" t="str">
        <f>IFERROR(IF(U64=$X$1,'Open 2'!F64,""),"")</f>
        <v/>
      </c>
      <c r="Y64" s="7" t="str">
        <f>IFERROR(IF($U64=$Y$1,'Open 2'!F64,""),"")</f>
        <v/>
      </c>
      <c r="Z64" s="7" t="str">
        <f>IFERROR(IF(U64=$Z$1,'Open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IFERROR(VLOOKUP('Open 2'!F65,$AB$3:$AC$7,2,TRUE),"")</f>
        <v/>
      </c>
      <c r="V65" s="7" t="str">
        <f>IFERROR(IF(U65=$V$1,'Open 2'!F65,""),"")</f>
        <v/>
      </c>
      <c r="W65" s="7" t="str">
        <f>IFERROR(IF(U65=$W$1,'Open 2'!F65,""),"")</f>
        <v/>
      </c>
      <c r="X65" s="7" t="str">
        <f>IFERROR(IF(U65=$X$1,'Open 2'!F65,""),"")</f>
        <v/>
      </c>
      <c r="Y65" s="7" t="str">
        <f>IFERROR(IF($U65=$Y$1,'Open 2'!F65,""),"")</f>
        <v/>
      </c>
      <c r="Z65" s="7" t="str">
        <f>IFERROR(IF(U65=$Z$1,'Open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IFERROR(VLOOKUP('Open 2'!F66,$AB$3:$AC$7,2,TRUE),"")</f>
        <v/>
      </c>
      <c r="V66" s="7" t="str">
        <f>IFERROR(IF(U66=$V$1,'Open 2'!F66,""),"")</f>
        <v/>
      </c>
      <c r="W66" s="7" t="str">
        <f>IFERROR(IF(U66=$W$1,'Open 2'!F66,""),"")</f>
        <v/>
      </c>
      <c r="X66" s="7" t="str">
        <f>IFERROR(IF(U66=$X$1,'Open 2'!F66,""),"")</f>
        <v/>
      </c>
      <c r="Y66" s="7" t="str">
        <f>IFERROR(IF($U66=$Y$1,'Open 2'!F66,""),"")</f>
        <v/>
      </c>
      <c r="Z66" s="7" t="str">
        <f>IFERROR(IF(U66=$Z$1,'Open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4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IFERROR(VLOOKUP('Open 2'!F67,$AB$3:$AC$7,2,TRUE),"")</f>
        <v/>
      </c>
      <c r="V67" s="7" t="str">
        <f>IFERROR(IF(U67=$V$1,'Open 2'!F67,""),"")</f>
        <v/>
      </c>
      <c r="W67" s="7" t="str">
        <f>IFERROR(IF(U67=$W$1,'Open 2'!F67,""),"")</f>
        <v/>
      </c>
      <c r="X67" s="7" t="str">
        <f>IFERROR(IF(U67=$X$1,'Open 2'!F67,""),"")</f>
        <v/>
      </c>
      <c r="Y67" s="7" t="str">
        <f>IFERROR(IF($U67=$Y$1,'Open 2'!F67,""),"")</f>
        <v/>
      </c>
      <c r="Z67" s="7" t="str">
        <f>IFERROR(IF(U67=$Z$1,'Open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IFERROR(VLOOKUP('Open 2'!F68,$AB$3:$AC$7,2,TRUE),"")</f>
        <v/>
      </c>
      <c r="V68" s="7" t="str">
        <f>IFERROR(IF(U68=$V$1,'Open 2'!F68,""),"")</f>
        <v/>
      </c>
      <c r="W68" s="7" t="str">
        <f>IFERROR(IF(U68=$W$1,'Open 2'!F68,""),"")</f>
        <v/>
      </c>
      <c r="X68" s="7" t="str">
        <f>IFERROR(IF(U68=$X$1,'Open 2'!F68,""),"")</f>
        <v/>
      </c>
      <c r="Y68" s="7" t="str">
        <f>IFERROR(IF($U68=$Y$1,'Open 2'!F68,""),"")</f>
        <v/>
      </c>
      <c r="Z68" s="7" t="str">
        <f>IFERROR(IF(U68=$Z$1,'Open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IFERROR(VLOOKUP('Open 2'!F69,$AB$3:$AC$7,2,TRUE),"")</f>
        <v/>
      </c>
      <c r="V69" s="7" t="str">
        <f>IFERROR(IF(U69=$V$1,'Open 2'!F69,""),"")</f>
        <v/>
      </c>
      <c r="W69" s="7" t="str">
        <f>IFERROR(IF(U69=$W$1,'Open 2'!F69,""),"")</f>
        <v/>
      </c>
      <c r="X69" s="7" t="str">
        <f>IFERROR(IF(U69=$X$1,'Open 2'!F69,""),"")</f>
        <v/>
      </c>
      <c r="Y69" s="7" t="str">
        <f>IFERROR(IF($U69=$Y$1,'Open 2'!F69,""),"")</f>
        <v/>
      </c>
      <c r="Z69" s="7" t="str">
        <f>IFERROR(IF(U69=$Z$1,'Open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IFERROR(VLOOKUP('Open 2'!F70,$AB$3:$AC$7,2,TRUE),"")</f>
        <v/>
      </c>
      <c r="V70" s="7" t="str">
        <f>IFERROR(IF(U70=$V$1,'Open 2'!F70,""),"")</f>
        <v/>
      </c>
      <c r="W70" s="7" t="str">
        <f>IFERROR(IF(U70=$W$1,'Open 2'!F70,""),"")</f>
        <v/>
      </c>
      <c r="X70" s="7" t="str">
        <f>IFERROR(IF(U70=$X$1,'Open 2'!F70,""),"")</f>
        <v/>
      </c>
      <c r="Y70" s="7" t="str">
        <f>IFERROR(IF($U70=$Y$1,'Open 2'!F70,""),"")</f>
        <v/>
      </c>
      <c r="Z70" s="7" t="str">
        <f>IFERROR(IF(U70=$Z$1,'Open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IFERROR(VLOOKUP('Open 2'!F71,$AB$3:$AC$7,2,TRUE),"")</f>
        <v/>
      </c>
      <c r="V71" s="7" t="str">
        <f>IFERROR(IF(U71=$V$1,'Open 2'!F71,""),"")</f>
        <v/>
      </c>
      <c r="W71" s="7" t="str">
        <f>IFERROR(IF(U71=$W$1,'Open 2'!F71,""),"")</f>
        <v/>
      </c>
      <c r="X71" s="7" t="str">
        <f>IFERROR(IF(U71=$X$1,'Open 2'!F71,""),"")</f>
        <v/>
      </c>
      <c r="Y71" s="7" t="str">
        <f>IFERROR(IF($U71=$Y$1,'Open 2'!F71,""),"")</f>
        <v/>
      </c>
      <c r="Z71" s="7" t="str">
        <f>IFERROR(IF(U71=$Z$1,'Open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IFERROR(VLOOKUP('Open 2'!F72,$AB$3:$AC$7,2,TRUE),"")</f>
        <v/>
      </c>
      <c r="V72" s="7" t="str">
        <f>IFERROR(IF(U72=$V$1,'Open 2'!F72,""),"")</f>
        <v/>
      </c>
      <c r="W72" s="7" t="str">
        <f>IFERROR(IF(U72=$W$1,'Open 2'!F72,""),"")</f>
        <v/>
      </c>
      <c r="X72" s="7" t="str">
        <f>IFERROR(IF(U72=$X$1,'Open 2'!F72,""),"")</f>
        <v/>
      </c>
      <c r="Y72" s="7" t="str">
        <f>IFERROR(IF($U72=$Y$1,'Open 2'!F72,""),"")</f>
        <v/>
      </c>
      <c r="Z72" s="7" t="str">
        <f>IFERROR(IF(U72=$Z$1,'Open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4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IFERROR(VLOOKUP('Open 2'!F73,$AB$3:$AC$7,2,TRUE),"")</f>
        <v/>
      </c>
      <c r="V73" s="7" t="str">
        <f>IFERROR(IF(U73=$V$1,'Open 2'!F73,""),"")</f>
        <v/>
      </c>
      <c r="W73" s="7" t="str">
        <f>IFERROR(IF(U73=$W$1,'Open 2'!F73,""),"")</f>
        <v/>
      </c>
      <c r="X73" s="7" t="str">
        <f>IFERROR(IF(U73=$X$1,'Open 2'!F73,""),"")</f>
        <v/>
      </c>
      <c r="Y73" s="7" t="str">
        <f>IFERROR(IF($U73=$Y$1,'Open 2'!F73,""),"")</f>
        <v/>
      </c>
      <c r="Z73" s="7" t="str">
        <f>IFERROR(IF(U73=$Z$1,'Open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IFERROR(VLOOKUP('Open 2'!F74,$AB$3:$AC$7,2,TRUE),"")</f>
        <v/>
      </c>
      <c r="V74" s="7" t="str">
        <f>IFERROR(IF(U74=$V$1,'Open 2'!F74,""),"")</f>
        <v/>
      </c>
      <c r="W74" s="7" t="str">
        <f>IFERROR(IF(U74=$W$1,'Open 2'!F74,""),"")</f>
        <v/>
      </c>
      <c r="X74" s="7" t="str">
        <f>IFERROR(IF(U74=$X$1,'Open 2'!F74,""),"")</f>
        <v/>
      </c>
      <c r="Y74" s="7" t="str">
        <f>IFERROR(IF($U74=$Y$1,'Open 2'!F74,""),"")</f>
        <v/>
      </c>
      <c r="Z74" s="7" t="str">
        <f>IFERROR(IF(U74=$Z$1,'Open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IFERROR(VLOOKUP('Open 2'!F75,$AB$3:$AC$7,2,TRUE),"")</f>
        <v/>
      </c>
      <c r="V75" s="7" t="str">
        <f>IFERROR(IF(U75=$V$1,'Open 2'!F75,""),"")</f>
        <v/>
      </c>
      <c r="W75" s="7" t="str">
        <f>IFERROR(IF(U75=$W$1,'Open 2'!F75,""),"")</f>
        <v/>
      </c>
      <c r="X75" s="7" t="str">
        <f>IFERROR(IF(U75=$X$1,'Open 2'!F75,""),"")</f>
        <v/>
      </c>
      <c r="Y75" s="7" t="str">
        <f>IFERROR(IF($U75=$Y$1,'Open 2'!F75,""),"")</f>
        <v/>
      </c>
      <c r="Z75" s="7" t="str">
        <f>IFERROR(IF(U75=$Z$1,'Open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IFERROR(VLOOKUP('Open 2'!F76,$AB$3:$AC$7,2,TRUE),"")</f>
        <v/>
      </c>
      <c r="V76" s="7" t="str">
        <f>IFERROR(IF(U76=$V$1,'Open 2'!F76,""),"")</f>
        <v/>
      </c>
      <c r="W76" s="7" t="str">
        <f>IFERROR(IF(U76=$W$1,'Open 2'!F76,""),"")</f>
        <v/>
      </c>
      <c r="X76" s="7" t="str">
        <f>IFERROR(IF(U76=$X$1,'Open 2'!F76,""),"")</f>
        <v/>
      </c>
      <c r="Y76" s="7" t="str">
        <f>IFERROR(IF($U76=$Y$1,'Open 2'!F76,""),"")</f>
        <v/>
      </c>
      <c r="Z76" s="7" t="str">
        <f>IFERROR(IF(U76=$Z$1,'Open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IFERROR(VLOOKUP('Open 2'!F77,$AB$3:$AC$7,2,TRUE),"")</f>
        <v/>
      </c>
      <c r="V77" s="7" t="str">
        <f>IFERROR(IF(U77=$V$1,'Open 2'!F77,""),"")</f>
        <v/>
      </c>
      <c r="W77" s="7" t="str">
        <f>IFERROR(IF(U77=$W$1,'Open 2'!F77,""),"")</f>
        <v/>
      </c>
      <c r="X77" s="7" t="str">
        <f>IFERROR(IF(U77=$X$1,'Open 2'!F77,""),"")</f>
        <v/>
      </c>
      <c r="Y77" s="7" t="str">
        <f>IFERROR(IF($U77=$Y$1,'Open 2'!F77,""),"")</f>
        <v/>
      </c>
      <c r="Z77" s="7" t="str">
        <f>IFERROR(IF(U77=$Z$1,'Open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IFERROR(VLOOKUP('Open 2'!F78,$AB$3:$AC$7,2,TRUE),"")</f>
        <v/>
      </c>
      <c r="V78" s="7" t="str">
        <f>IFERROR(IF(U78=$V$1,'Open 2'!F78,""),"")</f>
        <v/>
      </c>
      <c r="W78" s="7" t="str">
        <f>IFERROR(IF(U78=$W$1,'Open 2'!F78,""),"")</f>
        <v/>
      </c>
      <c r="X78" s="7" t="str">
        <f>IFERROR(IF(U78=$X$1,'Open 2'!F78,""),"")</f>
        <v/>
      </c>
      <c r="Y78" s="7" t="str">
        <f>IFERROR(IF($U78=$Y$1,'Open 2'!F78,""),"")</f>
        <v/>
      </c>
      <c r="Z78" s="7" t="str">
        <f>IFERROR(IF(U78=$Z$1,'Open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4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IFERROR(VLOOKUP('Open 2'!F79,$AB$3:$AC$7,2,TRUE),"")</f>
        <v/>
      </c>
      <c r="V79" s="7" t="str">
        <f>IFERROR(IF(U79=$V$1,'Open 2'!F79,""),"")</f>
        <v/>
      </c>
      <c r="W79" s="7" t="str">
        <f>IFERROR(IF(U79=$W$1,'Open 2'!F79,""),"")</f>
        <v/>
      </c>
      <c r="X79" s="7" t="str">
        <f>IFERROR(IF(U79=$X$1,'Open 2'!F79,""),"")</f>
        <v/>
      </c>
      <c r="Y79" s="7" t="str">
        <f>IFERROR(IF($U79=$Y$1,'Open 2'!F79,""),"")</f>
        <v/>
      </c>
      <c r="Z79" s="7" t="str">
        <f>IFERROR(IF(U79=$Z$1,'Open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IFERROR(VLOOKUP('Open 2'!F80,$AB$3:$AC$7,2,TRUE),"")</f>
        <v/>
      </c>
      <c r="V80" s="7" t="str">
        <f>IFERROR(IF(U80=$V$1,'Open 2'!F80,""),"")</f>
        <v/>
      </c>
      <c r="W80" s="7" t="str">
        <f>IFERROR(IF(U80=$W$1,'Open 2'!F80,""),"")</f>
        <v/>
      </c>
      <c r="X80" s="7" t="str">
        <f>IFERROR(IF(U80=$X$1,'Open 2'!F80,""),"")</f>
        <v/>
      </c>
      <c r="Y80" s="7" t="str">
        <f>IFERROR(IF($U80=$Y$1,'Open 2'!F80,""),"")</f>
        <v/>
      </c>
      <c r="Z80" s="7" t="str">
        <f>IFERROR(IF(U80=$Z$1,'Open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IFERROR(VLOOKUP('Open 2'!F81,$AB$3:$AC$7,2,TRUE),"")</f>
        <v/>
      </c>
      <c r="V81" s="7" t="str">
        <f>IFERROR(IF(U81=$V$1,'Open 2'!F81,""),"")</f>
        <v/>
      </c>
      <c r="W81" s="7" t="str">
        <f>IFERROR(IF(U81=$W$1,'Open 2'!F81,""),"")</f>
        <v/>
      </c>
      <c r="X81" s="7" t="str">
        <f>IFERROR(IF(U81=$X$1,'Open 2'!F81,""),"")</f>
        <v/>
      </c>
      <c r="Y81" s="7" t="str">
        <f>IFERROR(IF($U81=$Y$1,'Open 2'!F81,""),"")</f>
        <v/>
      </c>
      <c r="Z81" s="7" t="str">
        <f>IFERROR(IF(U81=$Z$1,'Open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IFERROR(VLOOKUP('Open 2'!F82,$AB$3:$AC$7,2,TRUE),"")</f>
        <v/>
      </c>
      <c r="V82" s="7" t="str">
        <f>IFERROR(IF(U82=$V$1,'Open 2'!F82,""),"")</f>
        <v/>
      </c>
      <c r="W82" s="7" t="str">
        <f>IFERROR(IF(U82=$W$1,'Open 2'!F82,""),"")</f>
        <v/>
      </c>
      <c r="X82" s="7" t="str">
        <f>IFERROR(IF(U82=$X$1,'Open 2'!F82,""),"")</f>
        <v/>
      </c>
      <c r="Y82" s="7" t="str">
        <f>IFERROR(IF($U82=$Y$1,'Open 2'!F82,""),"")</f>
        <v/>
      </c>
      <c r="Z82" s="7" t="str">
        <f>IFERROR(IF(U82=$Z$1,'Open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IFERROR(VLOOKUP('Open 2'!F83,$AB$3:$AC$7,2,TRUE),"")</f>
        <v/>
      </c>
      <c r="V83" s="7" t="str">
        <f>IFERROR(IF(U83=$V$1,'Open 2'!F83,""),"")</f>
        <v/>
      </c>
      <c r="W83" s="7" t="str">
        <f>IFERROR(IF(U83=$W$1,'Open 2'!F83,""),"")</f>
        <v/>
      </c>
      <c r="X83" s="7" t="str">
        <f>IFERROR(IF(U83=$X$1,'Open 2'!F83,""),"")</f>
        <v/>
      </c>
      <c r="Y83" s="7" t="str">
        <f>IFERROR(IF($U83=$Y$1,'Open 2'!F83,""),"")</f>
        <v/>
      </c>
      <c r="Z83" s="7" t="str">
        <f>IFERROR(IF(U83=$Z$1,'Open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IFERROR(VLOOKUP('Open 2'!F84,$AB$3:$AC$7,2,TRUE),"")</f>
        <v/>
      </c>
      <c r="V84" s="7" t="str">
        <f>IFERROR(IF(U84=$V$1,'Open 2'!F84,""),"")</f>
        <v/>
      </c>
      <c r="W84" s="7" t="str">
        <f>IFERROR(IF(U84=$W$1,'Open 2'!F84,""),"")</f>
        <v/>
      </c>
      <c r="X84" s="7" t="str">
        <f>IFERROR(IF(U84=$X$1,'Open 2'!F84,""),"")</f>
        <v/>
      </c>
      <c r="Y84" s="7" t="str">
        <f>IFERROR(IF($U84=$Y$1,'Open 2'!F84,""),"")</f>
        <v/>
      </c>
      <c r="Z84" s="7" t="str">
        <f>IFERROR(IF(U84=$Z$1,'Open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4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IFERROR(VLOOKUP('Open 2'!F85,$AB$3:$AC$7,2,TRUE),"")</f>
        <v/>
      </c>
      <c r="V85" s="7" t="str">
        <f>IFERROR(IF(U85=$V$1,'Open 2'!F85,""),"")</f>
        <v/>
      </c>
      <c r="W85" s="7" t="str">
        <f>IFERROR(IF(U85=$W$1,'Open 2'!F85,""),"")</f>
        <v/>
      </c>
      <c r="X85" s="7" t="str">
        <f>IFERROR(IF(U85=$X$1,'Open 2'!F85,""),"")</f>
        <v/>
      </c>
      <c r="Y85" s="7" t="str">
        <f>IFERROR(IF($U85=$Y$1,'Open 2'!F85,""),"")</f>
        <v/>
      </c>
      <c r="Z85" s="7" t="str">
        <f>IFERROR(IF(U85=$Z$1,'Open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IFERROR(VLOOKUP('Open 2'!F86,$AB$3:$AC$7,2,TRUE),"")</f>
        <v/>
      </c>
      <c r="V86" s="7" t="str">
        <f>IFERROR(IF(U86=$V$1,'Open 2'!F86,""),"")</f>
        <v/>
      </c>
      <c r="W86" s="7" t="str">
        <f>IFERROR(IF(U86=$W$1,'Open 2'!F86,""),"")</f>
        <v/>
      </c>
      <c r="X86" s="7" t="str">
        <f>IFERROR(IF(U86=$X$1,'Open 2'!F86,""),"")</f>
        <v/>
      </c>
      <c r="Y86" s="7" t="str">
        <f>IFERROR(IF($U86=$Y$1,'Open 2'!F86,""),"")</f>
        <v/>
      </c>
      <c r="Z86" s="7" t="str">
        <f>IFERROR(IF(U86=$Z$1,'Open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IFERROR(VLOOKUP('Open 2'!F87,$AB$3:$AC$7,2,TRUE),"")</f>
        <v/>
      </c>
      <c r="V87" s="7" t="str">
        <f>IFERROR(IF(U87=$V$1,'Open 2'!F87,""),"")</f>
        <v/>
      </c>
      <c r="W87" s="7" t="str">
        <f>IFERROR(IF(U87=$W$1,'Open 2'!F87,""),"")</f>
        <v/>
      </c>
      <c r="X87" s="7" t="str">
        <f>IFERROR(IF(U87=$X$1,'Open 2'!F87,""),"")</f>
        <v/>
      </c>
      <c r="Y87" s="7" t="str">
        <f>IFERROR(IF($U87=$Y$1,'Open 2'!F87,""),"")</f>
        <v/>
      </c>
      <c r="Z87" s="7" t="str">
        <f>IFERROR(IF(U87=$Z$1,'Open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IFERROR(VLOOKUP('Open 2'!F88,$AB$3:$AC$7,2,TRUE),"")</f>
        <v/>
      </c>
      <c r="V88" s="7" t="str">
        <f>IFERROR(IF(U88=$V$1,'Open 2'!F88,""),"")</f>
        <v/>
      </c>
      <c r="W88" s="7" t="str">
        <f>IFERROR(IF(U88=$W$1,'Open 2'!F88,""),"")</f>
        <v/>
      </c>
      <c r="X88" s="7" t="str">
        <f>IFERROR(IF(U88=$X$1,'Open 2'!F88,""),"")</f>
        <v/>
      </c>
      <c r="Y88" s="7" t="str">
        <f>IFERROR(IF($U88=$Y$1,'Open 2'!F88,""),"")</f>
        <v/>
      </c>
      <c r="Z88" s="7" t="str">
        <f>IFERROR(IF(U88=$Z$1,'Open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IFERROR(VLOOKUP('Open 2'!F89,$AB$3:$AC$7,2,TRUE),"")</f>
        <v/>
      </c>
      <c r="V89" s="7" t="str">
        <f>IFERROR(IF(U89=$V$1,'Open 2'!F89,""),"")</f>
        <v/>
      </c>
      <c r="W89" s="7" t="str">
        <f>IFERROR(IF(U89=$W$1,'Open 2'!F89,""),"")</f>
        <v/>
      </c>
      <c r="X89" s="7" t="str">
        <f>IFERROR(IF(U89=$X$1,'Open 2'!F89,""),"")</f>
        <v/>
      </c>
      <c r="Y89" s="7" t="str">
        <f>IFERROR(IF($U89=$Y$1,'Open 2'!F89,""),"")</f>
        <v/>
      </c>
      <c r="Z89" s="7" t="str">
        <f>IFERROR(IF(U89=$Z$1,'Open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IFERROR(VLOOKUP('Open 2'!F90,$AB$3:$AC$7,2,TRUE),"")</f>
        <v/>
      </c>
      <c r="V90" s="7" t="str">
        <f>IFERROR(IF(U90=$V$1,'Open 2'!F90,""),"")</f>
        <v/>
      </c>
      <c r="W90" s="7" t="str">
        <f>IFERROR(IF(U90=$W$1,'Open 2'!F90,""),"")</f>
        <v/>
      </c>
      <c r="X90" s="7" t="str">
        <f>IFERROR(IF(U90=$X$1,'Open 2'!F90,""),"")</f>
        <v/>
      </c>
      <c r="Y90" s="7" t="str">
        <f>IFERROR(IF($U90=$Y$1,'Open 2'!F90,""),"")</f>
        <v/>
      </c>
      <c r="Z90" s="7" t="str">
        <f>IFERROR(IF(U90=$Z$1,'Open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4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IFERROR(VLOOKUP('Open 2'!F91,$AB$3:$AC$7,2,TRUE),"")</f>
        <v/>
      </c>
      <c r="V91" s="7" t="str">
        <f>IFERROR(IF(U91=$V$1,'Open 2'!F91,""),"")</f>
        <v/>
      </c>
      <c r="W91" s="7" t="str">
        <f>IFERROR(IF(U91=$W$1,'Open 2'!F91,""),"")</f>
        <v/>
      </c>
      <c r="X91" s="7" t="str">
        <f>IFERROR(IF(U91=$X$1,'Open 2'!F91,""),"")</f>
        <v/>
      </c>
      <c r="Y91" s="7" t="str">
        <f>IFERROR(IF($U91=$Y$1,'Open 2'!F91,""),"")</f>
        <v/>
      </c>
      <c r="Z91" s="7" t="str">
        <f>IFERROR(IF(U91=$Z$1,'Open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IFERROR(VLOOKUP('Open 2'!F92,$AB$3:$AC$7,2,TRUE),"")</f>
        <v/>
      </c>
      <c r="V92" s="7" t="str">
        <f>IFERROR(IF(U92=$V$1,'Open 2'!F92,""),"")</f>
        <v/>
      </c>
      <c r="W92" s="7" t="str">
        <f>IFERROR(IF(U92=$W$1,'Open 2'!F92,""),"")</f>
        <v/>
      </c>
      <c r="X92" s="7" t="str">
        <f>IFERROR(IF(U92=$X$1,'Open 2'!F92,""),"")</f>
        <v/>
      </c>
      <c r="Y92" s="7" t="str">
        <f>IFERROR(IF($U92=$Y$1,'Open 2'!F92,""),"")</f>
        <v/>
      </c>
      <c r="Z92" s="7" t="str">
        <f>IFERROR(IF(U92=$Z$1,'Open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IFERROR(VLOOKUP('Open 2'!F93,$AB$3:$AC$7,2,TRUE),"")</f>
        <v/>
      </c>
      <c r="V93" s="7" t="str">
        <f>IFERROR(IF(U93=$V$1,'Open 2'!F93,""),"")</f>
        <v/>
      </c>
      <c r="W93" s="7" t="str">
        <f>IFERROR(IF(U93=$W$1,'Open 2'!F93,""),"")</f>
        <v/>
      </c>
      <c r="X93" s="7" t="str">
        <f>IFERROR(IF(U93=$X$1,'Open 2'!F93,""),"")</f>
        <v/>
      </c>
      <c r="Y93" s="7" t="str">
        <f>IFERROR(IF($U93=$Y$1,'Open 2'!F93,""),"")</f>
        <v/>
      </c>
      <c r="Z93" s="7" t="str">
        <f>IFERROR(IF(U93=$Z$1,'Open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IFERROR(VLOOKUP('Open 2'!F94,$AB$3:$AC$7,2,TRUE),"")</f>
        <v/>
      </c>
      <c r="V94" s="7" t="str">
        <f>IFERROR(IF(U94=$V$1,'Open 2'!F94,""),"")</f>
        <v/>
      </c>
      <c r="W94" s="7" t="str">
        <f>IFERROR(IF(U94=$W$1,'Open 2'!F94,""),"")</f>
        <v/>
      </c>
      <c r="X94" s="7" t="str">
        <f>IFERROR(IF(U94=$X$1,'Open 2'!F94,""),"")</f>
        <v/>
      </c>
      <c r="Y94" s="7" t="str">
        <f>IFERROR(IF($U94=$Y$1,'Open 2'!F94,""),"")</f>
        <v/>
      </c>
      <c r="Z94" s="7" t="str">
        <f>IFERROR(IF(U94=$Z$1,'Open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IFERROR(VLOOKUP('Open 2'!F95,$AB$3:$AC$7,2,TRUE),"")</f>
        <v/>
      </c>
      <c r="V95" s="7" t="str">
        <f>IFERROR(IF(U95=$V$1,'Open 2'!F95,""),"")</f>
        <v/>
      </c>
      <c r="W95" s="7" t="str">
        <f>IFERROR(IF(U95=$W$1,'Open 2'!F95,""),"")</f>
        <v/>
      </c>
      <c r="X95" s="7" t="str">
        <f>IFERROR(IF(U95=$X$1,'Open 2'!F95,""),"")</f>
        <v/>
      </c>
      <c r="Y95" s="7" t="str">
        <f>IFERROR(IF($U95=$Y$1,'Open 2'!F95,""),"")</f>
        <v/>
      </c>
      <c r="Z95" s="7" t="str">
        <f>IFERROR(IF(U95=$Z$1,'Open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IFERROR(VLOOKUP('Open 2'!F96,$AB$3:$AC$7,2,TRUE),"")</f>
        <v/>
      </c>
      <c r="V96" s="7" t="str">
        <f>IFERROR(IF(U96=$V$1,'Open 2'!F96,""),"")</f>
        <v/>
      </c>
      <c r="W96" s="7" t="str">
        <f>IFERROR(IF(U96=$W$1,'Open 2'!F96,""),"")</f>
        <v/>
      </c>
      <c r="X96" s="7" t="str">
        <f>IFERROR(IF(U96=$X$1,'Open 2'!F96,""),"")</f>
        <v/>
      </c>
      <c r="Y96" s="7" t="str">
        <f>IFERROR(IF($U96=$Y$1,'Open 2'!F96,""),"")</f>
        <v/>
      </c>
      <c r="Z96" s="7" t="str">
        <f>IFERROR(IF(U96=$Z$1,'Open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4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IFERROR(VLOOKUP('Open 2'!F97,$AB$3:$AC$7,2,TRUE),"")</f>
        <v/>
      </c>
      <c r="V97" s="7" t="str">
        <f>IFERROR(IF(U97=$V$1,'Open 2'!F97,""),"")</f>
        <v/>
      </c>
      <c r="W97" s="7" t="str">
        <f>IFERROR(IF(U97=$W$1,'Open 2'!F97,""),"")</f>
        <v/>
      </c>
      <c r="X97" s="7" t="str">
        <f>IFERROR(IF(U97=$X$1,'Open 2'!F97,""),"")</f>
        <v/>
      </c>
      <c r="Y97" s="7" t="str">
        <f>IFERROR(IF($U97=$Y$1,'Open 2'!F97,""),"")</f>
        <v/>
      </c>
      <c r="Z97" s="7" t="str">
        <f>IFERROR(IF(U97=$Z$1,'Open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IFERROR(VLOOKUP('Open 2'!F98,$AB$3:$AC$7,2,TRUE),"")</f>
        <v/>
      </c>
      <c r="V98" s="7" t="str">
        <f>IFERROR(IF(U98=$V$1,'Open 2'!F98,""),"")</f>
        <v/>
      </c>
      <c r="W98" s="7" t="str">
        <f>IFERROR(IF(U98=$W$1,'Open 2'!F98,""),"")</f>
        <v/>
      </c>
      <c r="X98" s="7" t="str">
        <f>IFERROR(IF(U98=$X$1,'Open 2'!F98,""),"")</f>
        <v/>
      </c>
      <c r="Y98" s="7" t="str">
        <f>IFERROR(IF($U98=$Y$1,'Open 2'!F98,""),"")</f>
        <v/>
      </c>
      <c r="Z98" s="7" t="str">
        <f>IFERROR(IF(U98=$Z$1,'Open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IFERROR(VLOOKUP('Open 2'!F99,$AB$3:$AC$7,2,TRUE),"")</f>
        <v/>
      </c>
      <c r="V99" s="7" t="str">
        <f>IFERROR(IF(U99=$V$1,'Open 2'!F99,""),"")</f>
        <v/>
      </c>
      <c r="W99" s="7" t="str">
        <f>IFERROR(IF(U99=$W$1,'Open 2'!F99,""),"")</f>
        <v/>
      </c>
      <c r="X99" s="7" t="str">
        <f>IFERROR(IF(U99=$X$1,'Open 2'!F99,""),"")</f>
        <v/>
      </c>
      <c r="Y99" s="7" t="str">
        <f>IFERROR(IF($U99=$Y$1,'Open 2'!F99,""),"")</f>
        <v/>
      </c>
      <c r="Z99" s="7" t="str">
        <f>IFERROR(IF(U99=$Z$1,'Open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IFERROR(VLOOKUP('Open 2'!F100,$AB$3:$AC$7,2,TRUE),"")</f>
        <v/>
      </c>
      <c r="V100" s="7" t="str">
        <f>IFERROR(IF(U100=$V$1,'Open 2'!F100,""),"")</f>
        <v/>
      </c>
      <c r="W100" s="7" t="str">
        <f>IFERROR(IF(U100=$W$1,'Open 2'!F100,""),"")</f>
        <v/>
      </c>
      <c r="X100" s="7" t="str">
        <f>IFERROR(IF(U100=$X$1,'Open 2'!F100,""),"")</f>
        <v/>
      </c>
      <c r="Y100" s="7" t="str">
        <f>IFERROR(IF($U100=$Y$1,'Open 2'!F100,""),"")</f>
        <v/>
      </c>
      <c r="Z100" s="7" t="str">
        <f>IFERROR(IF(U100=$Z$1,'Open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IFERROR(VLOOKUP('Open 2'!F101,$AB$3:$AC$7,2,TRUE),"")</f>
        <v/>
      </c>
      <c r="V101" s="7" t="str">
        <f>IFERROR(IF(U101=$V$1,'Open 2'!F101,""),"")</f>
        <v/>
      </c>
      <c r="W101" s="7" t="str">
        <f>IFERROR(IF(U101=$W$1,'Open 2'!F101,""),"")</f>
        <v/>
      </c>
      <c r="X101" s="7" t="str">
        <f>IFERROR(IF(U101=$X$1,'Open 2'!F101,""),"")</f>
        <v/>
      </c>
      <c r="Y101" s="7" t="str">
        <f>IFERROR(IF($U101=$Y$1,'Open 2'!F101,""),"")</f>
        <v/>
      </c>
      <c r="Z101" s="7" t="str">
        <f>IFERROR(IF(U101=$Z$1,'Open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IFERROR(VLOOKUP('Open 2'!F102,$AB$3:$AC$7,2,TRUE),"")</f>
        <v/>
      </c>
      <c r="V102" s="7" t="str">
        <f>IFERROR(IF(U102=$V$1,'Open 2'!F102,""),"")</f>
        <v/>
      </c>
      <c r="W102" s="7" t="str">
        <f>IFERROR(IF(U102=$W$1,'Open 2'!F102,""),"")</f>
        <v/>
      </c>
      <c r="X102" s="7" t="str">
        <f>IFERROR(IF(U102=$X$1,'Open 2'!F102,""),"")</f>
        <v/>
      </c>
      <c r="Y102" s="7" t="str">
        <f>IFERROR(IF($U102=$Y$1,'Open 2'!F102,""),"")</f>
        <v/>
      </c>
      <c r="Z102" s="7" t="str">
        <f>IFERROR(IF(U102=$Z$1,'Open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4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IFERROR(VLOOKUP('Open 2'!F103,$AB$3:$AC$7,2,TRUE),"")</f>
        <v/>
      </c>
      <c r="V103" s="7" t="str">
        <f>IFERROR(IF(U103=$V$1,'Open 2'!F103,""),"")</f>
        <v/>
      </c>
      <c r="W103" s="7" t="str">
        <f>IFERROR(IF(U103=$W$1,'Open 2'!F103,""),"")</f>
        <v/>
      </c>
      <c r="X103" s="7" t="str">
        <f>IFERROR(IF(U103=$X$1,'Open 2'!F103,""),"")</f>
        <v/>
      </c>
      <c r="Y103" s="7" t="str">
        <f>IFERROR(IF($U103=$Y$1,'Open 2'!F103,""),"")</f>
        <v/>
      </c>
      <c r="Z103" s="7" t="str">
        <f>IFERROR(IF(U103=$Z$1,'Open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IFERROR(VLOOKUP('Open 2'!F104,$AB$3:$AC$7,2,TRUE),"")</f>
        <v/>
      </c>
      <c r="V104" s="7" t="str">
        <f>IFERROR(IF(U104=$V$1,'Open 2'!F104,""),"")</f>
        <v/>
      </c>
      <c r="W104" s="7" t="str">
        <f>IFERROR(IF(U104=$W$1,'Open 2'!F104,""),"")</f>
        <v/>
      </c>
      <c r="X104" s="7" t="str">
        <f>IFERROR(IF(U104=$X$1,'Open 2'!F104,""),"")</f>
        <v/>
      </c>
      <c r="Y104" s="7" t="str">
        <f>IFERROR(IF($U104=$Y$1,'Open 2'!F104,""),"")</f>
        <v/>
      </c>
      <c r="Z104" s="7" t="str">
        <f>IFERROR(IF(U104=$Z$1,'Open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IFERROR(VLOOKUP('Open 2'!F105,$AB$3:$AC$7,2,TRUE),"")</f>
        <v/>
      </c>
      <c r="V105" s="7" t="str">
        <f>IFERROR(IF(U105=$V$1,'Open 2'!F105,""),"")</f>
        <v/>
      </c>
      <c r="W105" s="7" t="str">
        <f>IFERROR(IF(U105=$W$1,'Open 2'!F105,""),"")</f>
        <v/>
      </c>
      <c r="X105" s="7" t="str">
        <f>IFERROR(IF(U105=$X$1,'Open 2'!F105,""),"")</f>
        <v/>
      </c>
      <c r="Y105" s="7" t="str">
        <f>IFERROR(IF($U105=$Y$1,'Open 2'!F105,""),"")</f>
        <v/>
      </c>
      <c r="Z105" s="7" t="str">
        <f>IFERROR(IF(U105=$Z$1,'Open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IFERROR(VLOOKUP('Open 2'!F106,$AB$3:$AC$7,2,TRUE),"")</f>
        <v/>
      </c>
      <c r="V106" s="7" t="str">
        <f>IFERROR(IF(U106=$V$1,'Open 2'!F106,""),"")</f>
        <v/>
      </c>
      <c r="W106" s="7" t="str">
        <f>IFERROR(IF(U106=$W$1,'Open 2'!F106,""),"")</f>
        <v/>
      </c>
      <c r="X106" s="7" t="str">
        <f>IFERROR(IF(U106=$X$1,'Open 2'!F106,""),"")</f>
        <v/>
      </c>
      <c r="Y106" s="7" t="str">
        <f>IFERROR(IF($U106=$Y$1,'Open 2'!F106,""),"")</f>
        <v/>
      </c>
      <c r="Z106" s="7" t="str">
        <f>IFERROR(IF(U106=$Z$1,'Open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IFERROR(VLOOKUP('Open 2'!F107,$AB$3:$AC$7,2,TRUE),"")</f>
        <v/>
      </c>
      <c r="V107" s="7" t="str">
        <f>IFERROR(IF(U107=$V$1,'Open 2'!F107,""),"")</f>
        <v/>
      </c>
      <c r="W107" s="7" t="str">
        <f>IFERROR(IF(U107=$W$1,'Open 2'!F107,""),"")</f>
        <v/>
      </c>
      <c r="X107" s="7" t="str">
        <f>IFERROR(IF(U107=$X$1,'Open 2'!F107,""),"")</f>
        <v/>
      </c>
      <c r="Y107" s="7" t="str">
        <f>IFERROR(IF($U107=$Y$1,'Open 2'!F107,""),"")</f>
        <v/>
      </c>
      <c r="Z107" s="7" t="str">
        <f>IFERROR(IF(U107=$Z$1,'Open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IFERROR(VLOOKUP('Open 2'!F108,$AB$3:$AC$7,2,TRUE),"")</f>
        <v/>
      </c>
      <c r="V108" s="7" t="str">
        <f>IFERROR(IF(U108=$V$1,'Open 2'!F108,""),"")</f>
        <v/>
      </c>
      <c r="W108" s="7" t="str">
        <f>IFERROR(IF(U108=$W$1,'Open 2'!F108,""),"")</f>
        <v/>
      </c>
      <c r="X108" s="7" t="str">
        <f>IFERROR(IF(U108=$X$1,'Open 2'!F108,""),"")</f>
        <v/>
      </c>
      <c r="Y108" s="7" t="str">
        <f>IFERROR(IF($U108=$Y$1,'Open 2'!F108,""),"")</f>
        <v/>
      </c>
      <c r="Z108" s="7" t="str">
        <f>IFERROR(IF(U108=$Z$1,'Open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4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IFERROR(VLOOKUP('Open 2'!F109,$AB$3:$AC$7,2,TRUE),"")</f>
        <v/>
      </c>
      <c r="V109" s="7" t="str">
        <f>IFERROR(IF(U109=$V$1,'Open 2'!F109,""),"")</f>
        <v/>
      </c>
      <c r="W109" s="7" t="str">
        <f>IFERROR(IF(U109=$W$1,'Open 2'!F109,""),"")</f>
        <v/>
      </c>
      <c r="X109" s="7" t="str">
        <f>IFERROR(IF(U109=$X$1,'Open 2'!F109,""),"")</f>
        <v/>
      </c>
      <c r="Y109" s="7" t="str">
        <f>IFERROR(IF($U109=$Y$1,'Open 2'!F109,""),"")</f>
        <v/>
      </c>
      <c r="Z109" s="7" t="str">
        <f>IFERROR(IF(U109=$Z$1,'Open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IFERROR(VLOOKUP('Open 2'!F110,$AB$3:$AC$7,2,TRUE),"")</f>
        <v/>
      </c>
      <c r="V110" s="7" t="str">
        <f>IFERROR(IF(U110=$V$1,'Open 2'!F110,""),"")</f>
        <v/>
      </c>
      <c r="W110" s="7" t="str">
        <f>IFERROR(IF(U110=$W$1,'Open 2'!F110,""),"")</f>
        <v/>
      </c>
      <c r="X110" s="7" t="str">
        <f>IFERROR(IF(U110=$X$1,'Open 2'!F110,""),"")</f>
        <v/>
      </c>
      <c r="Y110" s="7" t="str">
        <f>IFERROR(IF($U110=$Y$1,'Open 2'!F110,""),"")</f>
        <v/>
      </c>
      <c r="Z110" s="7" t="str">
        <f>IFERROR(IF(U110=$Z$1,'Open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IFERROR(VLOOKUP('Open 2'!F111,$AB$3:$AC$7,2,TRUE),"")</f>
        <v/>
      </c>
      <c r="V111" s="7" t="str">
        <f>IFERROR(IF(U111=$V$1,'Open 2'!F111,""),"")</f>
        <v/>
      </c>
      <c r="W111" s="7" t="str">
        <f>IFERROR(IF(U111=$W$1,'Open 2'!F111,""),"")</f>
        <v/>
      </c>
      <c r="X111" s="7" t="str">
        <f>IFERROR(IF(U111=$X$1,'Open 2'!F111,""),"")</f>
        <v/>
      </c>
      <c r="Y111" s="7" t="str">
        <f>IFERROR(IF($U111=$Y$1,'Open 2'!F111,""),"")</f>
        <v/>
      </c>
      <c r="Z111" s="7" t="str">
        <f>IFERROR(IF(U111=$Z$1,'Open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IFERROR(VLOOKUP('Open 2'!F112,$AB$3:$AC$7,2,TRUE),"")</f>
        <v/>
      </c>
      <c r="V112" s="7" t="str">
        <f>IFERROR(IF(U112=$V$1,'Open 2'!F112,""),"")</f>
        <v/>
      </c>
      <c r="W112" s="7" t="str">
        <f>IFERROR(IF(U112=$W$1,'Open 2'!F112,""),"")</f>
        <v/>
      </c>
      <c r="X112" s="7" t="str">
        <f>IFERROR(IF(U112=$X$1,'Open 2'!F112,""),"")</f>
        <v/>
      </c>
      <c r="Y112" s="7" t="str">
        <f>IFERROR(IF($U112=$Y$1,'Open 2'!F112,""),"")</f>
        <v/>
      </c>
      <c r="Z112" s="7" t="str">
        <f>IFERROR(IF(U112=$Z$1,'Open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IFERROR(VLOOKUP('Open 2'!F113,$AB$3:$AC$7,2,TRUE),"")</f>
        <v/>
      </c>
      <c r="V113" s="7" t="str">
        <f>IFERROR(IF(U113=$V$1,'Open 2'!F113,""),"")</f>
        <v/>
      </c>
      <c r="W113" s="7" t="str">
        <f>IFERROR(IF(U113=$W$1,'Open 2'!F113,""),"")</f>
        <v/>
      </c>
      <c r="X113" s="7" t="str">
        <f>IFERROR(IF(U113=$X$1,'Open 2'!F113,""),"")</f>
        <v/>
      </c>
      <c r="Y113" s="7" t="str">
        <f>IFERROR(IF($U113=$Y$1,'Open 2'!F113,""),"")</f>
        <v/>
      </c>
      <c r="Z113" s="7" t="str">
        <f>IFERROR(IF(U113=$Z$1,'Open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IFERROR(VLOOKUP('Open 2'!F114,$AB$3:$AC$7,2,TRUE),"")</f>
        <v/>
      </c>
      <c r="V114" s="7" t="str">
        <f>IFERROR(IF(U114=$V$1,'Open 2'!F114,""),"")</f>
        <v/>
      </c>
      <c r="W114" s="7" t="str">
        <f>IFERROR(IF(U114=$W$1,'Open 2'!F114,""),"")</f>
        <v/>
      </c>
      <c r="X114" s="7" t="str">
        <f>IFERROR(IF(U114=$X$1,'Open 2'!F114,""),"")</f>
        <v/>
      </c>
      <c r="Y114" s="7" t="str">
        <f>IFERROR(IF($U114=$Y$1,'Open 2'!F114,""),"")</f>
        <v/>
      </c>
      <c r="Z114" s="7" t="str">
        <f>IFERROR(IF(U114=$Z$1,'Open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4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IFERROR(VLOOKUP('Open 2'!F115,$AB$3:$AC$7,2,TRUE),"")</f>
        <v/>
      </c>
      <c r="V115" s="7" t="str">
        <f>IFERROR(IF(U115=$V$1,'Open 2'!F115,""),"")</f>
        <v/>
      </c>
      <c r="W115" s="7" t="str">
        <f>IFERROR(IF(U115=$W$1,'Open 2'!F115,""),"")</f>
        <v/>
      </c>
      <c r="X115" s="7" t="str">
        <f>IFERROR(IF(U115=$X$1,'Open 2'!F115,""),"")</f>
        <v/>
      </c>
      <c r="Y115" s="7" t="str">
        <f>IFERROR(IF($U115=$Y$1,'Open 2'!F115,""),"")</f>
        <v/>
      </c>
      <c r="Z115" s="7" t="str">
        <f>IFERROR(IF(U115=$Z$1,'Open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IFERROR(VLOOKUP('Open 2'!F116,$AB$3:$AC$7,2,TRUE),"")</f>
        <v/>
      </c>
      <c r="V116" s="7" t="str">
        <f>IFERROR(IF(U116=$V$1,'Open 2'!F116,""),"")</f>
        <v/>
      </c>
      <c r="W116" s="7" t="str">
        <f>IFERROR(IF(U116=$W$1,'Open 2'!F116,""),"")</f>
        <v/>
      </c>
      <c r="X116" s="7" t="str">
        <f>IFERROR(IF(U116=$X$1,'Open 2'!F116,""),"")</f>
        <v/>
      </c>
      <c r="Y116" s="7" t="str">
        <f>IFERROR(IF($U116=$Y$1,'Open 2'!F116,""),"")</f>
        <v/>
      </c>
      <c r="Z116" s="7" t="str">
        <f>IFERROR(IF(U116=$Z$1,'Open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IFERROR(VLOOKUP('Open 2'!F117,$AB$3:$AC$7,2,TRUE),"")</f>
        <v/>
      </c>
      <c r="V117" s="7" t="str">
        <f>IFERROR(IF(U117=$V$1,'Open 2'!F117,""),"")</f>
        <v/>
      </c>
      <c r="W117" s="7" t="str">
        <f>IFERROR(IF(U117=$W$1,'Open 2'!F117,""),"")</f>
        <v/>
      </c>
      <c r="X117" s="7" t="str">
        <f>IFERROR(IF(U117=$X$1,'Open 2'!F117,""),"")</f>
        <v/>
      </c>
      <c r="Y117" s="7" t="str">
        <f>IFERROR(IF($U117=$Y$1,'Open 2'!F117,""),"")</f>
        <v/>
      </c>
      <c r="Z117" s="7" t="str">
        <f>IFERROR(IF(U117=$Z$1,'Open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IFERROR(VLOOKUP('Open 2'!F118,$AB$3:$AC$7,2,TRUE),"")</f>
        <v/>
      </c>
      <c r="V118" s="7" t="str">
        <f>IFERROR(IF(U118=$V$1,'Open 2'!F118,""),"")</f>
        <v/>
      </c>
      <c r="W118" s="7" t="str">
        <f>IFERROR(IF(U118=$W$1,'Open 2'!F118,""),"")</f>
        <v/>
      </c>
      <c r="X118" s="7" t="str">
        <f>IFERROR(IF(U118=$X$1,'Open 2'!F118,""),"")</f>
        <v/>
      </c>
      <c r="Y118" s="7" t="str">
        <f>IFERROR(IF($U118=$Y$1,'Open 2'!F118,""),"")</f>
        <v/>
      </c>
      <c r="Z118" s="7" t="str">
        <f>IFERROR(IF(U118=$Z$1,'Open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IFERROR(VLOOKUP('Open 2'!F119,$AB$3:$AC$7,2,TRUE),"")</f>
        <v/>
      </c>
      <c r="V119" s="7" t="str">
        <f>IFERROR(IF(U119=$V$1,'Open 2'!F119,""),"")</f>
        <v/>
      </c>
      <c r="W119" s="7" t="str">
        <f>IFERROR(IF(U119=$W$1,'Open 2'!F119,""),"")</f>
        <v/>
      </c>
      <c r="X119" s="7" t="str">
        <f>IFERROR(IF(U119=$X$1,'Open 2'!F119,""),"")</f>
        <v/>
      </c>
      <c r="Y119" s="7" t="str">
        <f>IFERROR(IF($U119=$Y$1,'Open 2'!F119,""),"")</f>
        <v/>
      </c>
      <c r="Z119" s="7" t="str">
        <f>IFERROR(IF(U119=$Z$1,'Open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IFERROR(VLOOKUP('Open 2'!F120,$AB$3:$AC$7,2,TRUE),"")</f>
        <v/>
      </c>
      <c r="V120" s="7" t="str">
        <f>IFERROR(IF(U120=$V$1,'Open 2'!F120,""),"")</f>
        <v/>
      </c>
      <c r="W120" s="7" t="str">
        <f>IFERROR(IF(U120=$W$1,'Open 2'!F120,""),"")</f>
        <v/>
      </c>
      <c r="X120" s="7" t="str">
        <f>IFERROR(IF(U120=$X$1,'Open 2'!F120,""),"")</f>
        <v/>
      </c>
      <c r="Y120" s="7" t="str">
        <f>IFERROR(IF($U120=$Y$1,'Open 2'!F120,""),"")</f>
        <v/>
      </c>
      <c r="Z120" s="7" t="str">
        <f>IFERROR(IF(U120=$Z$1,'Open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4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IFERROR(VLOOKUP('Open 2'!F121,$AB$3:$AC$7,2,TRUE),"")</f>
        <v/>
      </c>
      <c r="V121" s="7" t="str">
        <f>IFERROR(IF(U121=$V$1,'Open 2'!F121,""),"")</f>
        <v/>
      </c>
      <c r="W121" s="7" t="str">
        <f>IFERROR(IF(U121=$W$1,'Open 2'!F121,""),"")</f>
        <v/>
      </c>
      <c r="X121" s="7" t="str">
        <f>IFERROR(IF(U121=$X$1,'Open 2'!F121,""),"")</f>
        <v/>
      </c>
      <c r="Y121" s="7" t="str">
        <f>IFERROR(IF($U121=$Y$1,'Open 2'!F121,""),"")</f>
        <v/>
      </c>
      <c r="Z121" s="7" t="str">
        <f>IFERROR(IF(U121=$Z$1,'Open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IFERROR(VLOOKUP('Open 2'!F122,$AB$3:$AC$7,2,TRUE),"")</f>
        <v/>
      </c>
      <c r="V122" s="7" t="str">
        <f>IFERROR(IF(U122=$V$1,'Open 2'!F122,""),"")</f>
        <v/>
      </c>
      <c r="W122" s="7" t="str">
        <f>IFERROR(IF(U122=$W$1,'Open 2'!F122,""),"")</f>
        <v/>
      </c>
      <c r="X122" s="7" t="str">
        <f>IFERROR(IF(U122=$X$1,'Open 2'!F122,""),"")</f>
        <v/>
      </c>
      <c r="Y122" s="7" t="str">
        <f>IFERROR(IF($U122=$Y$1,'Open 2'!F122,""),"")</f>
        <v/>
      </c>
      <c r="Z122" s="7" t="str">
        <f>IFERROR(IF(U122=$Z$1,'Open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IFERROR(VLOOKUP('Open 2'!F123,$AB$3:$AC$7,2,TRUE),"")</f>
        <v/>
      </c>
      <c r="V123" s="7" t="str">
        <f>IFERROR(IF(U123=$V$1,'Open 2'!F123,""),"")</f>
        <v/>
      </c>
      <c r="W123" s="7" t="str">
        <f>IFERROR(IF(U123=$W$1,'Open 2'!F123,""),"")</f>
        <v/>
      </c>
      <c r="X123" s="7" t="str">
        <f>IFERROR(IF(U123=$X$1,'Open 2'!F123,""),"")</f>
        <v/>
      </c>
      <c r="Y123" s="7" t="str">
        <f>IFERROR(IF($U123=$Y$1,'Open 2'!F123,""),"")</f>
        <v/>
      </c>
      <c r="Z123" s="7" t="str">
        <f>IFERROR(IF(U123=$Z$1,'Open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IFERROR(VLOOKUP('Open 2'!F124,$AB$3:$AC$7,2,TRUE),"")</f>
        <v/>
      </c>
      <c r="V124" s="7" t="str">
        <f>IFERROR(IF(U124=$V$1,'Open 2'!F124,""),"")</f>
        <v/>
      </c>
      <c r="W124" s="7" t="str">
        <f>IFERROR(IF(U124=$W$1,'Open 2'!F124,""),"")</f>
        <v/>
      </c>
      <c r="X124" s="7" t="str">
        <f>IFERROR(IF(U124=$X$1,'Open 2'!F124,""),"")</f>
        <v/>
      </c>
      <c r="Y124" s="7" t="str">
        <f>IFERROR(IF($U124=$Y$1,'Open 2'!F124,""),"")</f>
        <v/>
      </c>
      <c r="Z124" s="7" t="str">
        <f>IFERROR(IF(U124=$Z$1,'Open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IFERROR(VLOOKUP('Open 2'!F125,$AB$3:$AC$7,2,TRUE),"")</f>
        <v/>
      </c>
      <c r="V125" s="7" t="str">
        <f>IFERROR(IF(U125=$V$1,'Open 2'!F125,""),"")</f>
        <v/>
      </c>
      <c r="W125" s="7" t="str">
        <f>IFERROR(IF(U125=$W$1,'Open 2'!F125,""),"")</f>
        <v/>
      </c>
      <c r="X125" s="7" t="str">
        <f>IFERROR(IF(U125=$X$1,'Open 2'!F125,""),"")</f>
        <v/>
      </c>
      <c r="Y125" s="7" t="str">
        <f>IFERROR(IF($U125=$Y$1,'Open 2'!F125,""),"")</f>
        <v/>
      </c>
      <c r="Z125" s="7" t="str">
        <f>IFERROR(IF(U125=$Z$1,'Open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IFERROR(VLOOKUP('Open 2'!F126,$AB$3:$AC$7,2,TRUE),"")</f>
        <v/>
      </c>
      <c r="V126" s="7" t="str">
        <f>IFERROR(IF(U126=$V$1,'Open 2'!F126,""),"")</f>
        <v/>
      </c>
      <c r="W126" s="7" t="str">
        <f>IFERROR(IF(U126=$W$1,'Open 2'!F126,""),"")</f>
        <v/>
      </c>
      <c r="X126" s="7" t="str">
        <f>IFERROR(IF(U126=$X$1,'Open 2'!F126,""),"")</f>
        <v/>
      </c>
      <c r="Y126" s="7" t="str">
        <f>IFERROR(IF($U126=$Y$1,'Open 2'!F126,""),"")</f>
        <v/>
      </c>
      <c r="Z126" s="7" t="str">
        <f>IFERROR(IF(U126=$Z$1,'Open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4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IFERROR(VLOOKUP('Open 2'!F127,$AB$3:$AC$7,2,TRUE),"")</f>
        <v/>
      </c>
      <c r="V127" s="7" t="str">
        <f>IFERROR(IF(U127=$V$1,'Open 2'!F127,""),"")</f>
        <v/>
      </c>
      <c r="W127" s="7" t="str">
        <f>IFERROR(IF(U127=$W$1,'Open 2'!F127,""),"")</f>
        <v/>
      </c>
      <c r="X127" s="7" t="str">
        <f>IFERROR(IF(U127=$X$1,'Open 2'!F127,""),"")</f>
        <v/>
      </c>
      <c r="Y127" s="7" t="str">
        <f>IFERROR(IF($U127=$Y$1,'Open 2'!F127,""),"")</f>
        <v/>
      </c>
      <c r="Z127" s="7" t="str">
        <f>IFERROR(IF(U127=$Z$1,'Open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IFERROR(VLOOKUP('Open 2'!F128,$AB$3:$AC$7,2,TRUE),"")</f>
        <v/>
      </c>
      <c r="V128" s="7" t="str">
        <f>IFERROR(IF(U128=$V$1,'Open 2'!F128,""),"")</f>
        <v/>
      </c>
      <c r="W128" s="7" t="str">
        <f>IFERROR(IF(U128=$W$1,'Open 2'!F128,""),"")</f>
        <v/>
      </c>
      <c r="X128" s="7" t="str">
        <f>IFERROR(IF(U128=$X$1,'Open 2'!F128,""),"")</f>
        <v/>
      </c>
      <c r="Y128" s="7" t="str">
        <f>IFERROR(IF($U128=$Y$1,'Open 2'!F128,""),"")</f>
        <v/>
      </c>
      <c r="Z128" s="7" t="str">
        <f>IFERROR(IF(U128=$Z$1,'Open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IFERROR(VLOOKUP('Open 2'!F129,$AB$3:$AC$7,2,TRUE),"")</f>
        <v/>
      </c>
      <c r="V129" s="7" t="str">
        <f>IFERROR(IF(U129=$V$1,'Open 2'!F129,""),"")</f>
        <v/>
      </c>
      <c r="W129" s="7" t="str">
        <f>IFERROR(IF(U129=$W$1,'Open 2'!F129,""),"")</f>
        <v/>
      </c>
      <c r="X129" s="7" t="str">
        <f>IFERROR(IF(U129=$X$1,'Open 2'!F129,""),"")</f>
        <v/>
      </c>
      <c r="Y129" s="7" t="str">
        <f>IFERROR(IF($U129=$Y$1,'Open 2'!F129,""),"")</f>
        <v/>
      </c>
      <c r="Z129" s="7" t="str">
        <f>IFERROR(IF(U129=$Z$1,'Open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IFERROR(VLOOKUP('Open 2'!F130,$AB$3:$AC$7,2,TRUE),"")</f>
        <v/>
      </c>
      <c r="V130" s="7" t="str">
        <f>IFERROR(IF(U130=$V$1,'Open 2'!F130,""),"")</f>
        <v/>
      </c>
      <c r="W130" s="7" t="str">
        <f>IFERROR(IF(U130=$W$1,'Open 2'!F130,""),"")</f>
        <v/>
      </c>
      <c r="X130" s="7" t="str">
        <f>IFERROR(IF(U130=$X$1,'Open 2'!F130,""),"")</f>
        <v/>
      </c>
      <c r="Y130" s="7" t="str">
        <f>IFERROR(IF($U130=$Y$1,'Open 2'!F130,""),"")</f>
        <v/>
      </c>
      <c r="Z130" s="7" t="str">
        <f>IFERROR(IF(U130=$Z$1,'Open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IFERROR(VLOOKUP('Open 2'!F131,$AB$3:$AC$7,2,TRUE),"")</f>
        <v/>
      </c>
      <c r="V131" s="7" t="str">
        <f>IFERROR(IF(U131=$V$1,'Open 2'!F131,""),"")</f>
        <v/>
      </c>
      <c r="W131" s="7" t="str">
        <f>IFERROR(IF(U131=$W$1,'Open 2'!F131,""),"")</f>
        <v/>
      </c>
      <c r="X131" s="7" t="str">
        <f>IFERROR(IF(U131=$X$1,'Open 2'!F131,""),"")</f>
        <v/>
      </c>
      <c r="Y131" s="7" t="str">
        <f>IFERROR(IF($U131=$Y$1,'Open 2'!F131,""),"")</f>
        <v/>
      </c>
      <c r="Z131" s="7" t="str">
        <f>IFERROR(IF(U131=$Z$1,'Open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IFERROR(VLOOKUP('Open 2'!F132,$AB$3:$AC$7,2,TRUE),"")</f>
        <v/>
      </c>
      <c r="V132" s="7" t="str">
        <f>IFERROR(IF(U132=$V$1,'Open 2'!F132,""),"")</f>
        <v/>
      </c>
      <c r="W132" s="7" t="str">
        <f>IFERROR(IF(U132=$W$1,'Open 2'!F132,""),"")</f>
        <v/>
      </c>
      <c r="X132" s="7" t="str">
        <f>IFERROR(IF(U132=$X$1,'Open 2'!F132,""),"")</f>
        <v/>
      </c>
      <c r="Y132" s="7" t="str">
        <f>IFERROR(IF($U132=$Y$1,'Open 2'!F132,""),"")</f>
        <v/>
      </c>
      <c r="Z132" s="7" t="str">
        <f>IFERROR(IF(U132=$Z$1,'Open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4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IFERROR(VLOOKUP('Open 2'!F133,$AB$3:$AC$7,2,TRUE),"")</f>
        <v/>
      </c>
      <c r="V133" s="7" t="str">
        <f>IFERROR(IF(U133=$V$1,'Open 2'!F133,""),"")</f>
        <v/>
      </c>
      <c r="W133" s="7" t="str">
        <f>IFERROR(IF(U133=$W$1,'Open 2'!F133,""),"")</f>
        <v/>
      </c>
      <c r="X133" s="7" t="str">
        <f>IFERROR(IF(U133=$X$1,'Open 2'!F133,""),"")</f>
        <v/>
      </c>
      <c r="Y133" s="7" t="str">
        <f>IFERROR(IF($U133=$Y$1,'Open 2'!F133,""),"")</f>
        <v/>
      </c>
      <c r="Z133" s="7" t="str">
        <f>IFERROR(IF(U133=$Z$1,'Open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IFERROR(VLOOKUP('Open 2'!F134,$AB$3:$AC$7,2,TRUE),"")</f>
        <v/>
      </c>
      <c r="V134" s="7" t="str">
        <f>IFERROR(IF(U134=$V$1,'Open 2'!F134,""),"")</f>
        <v/>
      </c>
      <c r="W134" s="7" t="str">
        <f>IFERROR(IF(U134=$W$1,'Open 2'!F134,""),"")</f>
        <v/>
      </c>
      <c r="X134" s="7" t="str">
        <f>IFERROR(IF(U134=$X$1,'Open 2'!F134,""),"")</f>
        <v/>
      </c>
      <c r="Y134" s="7" t="str">
        <f>IFERROR(IF($U134=$Y$1,'Open 2'!F134,""),"")</f>
        <v/>
      </c>
      <c r="Z134" s="7" t="str">
        <f>IFERROR(IF(U134=$Z$1,'Open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IFERROR(VLOOKUP('Open 2'!F135,$AB$3:$AC$7,2,TRUE),"")</f>
        <v/>
      </c>
      <c r="V135" s="7" t="str">
        <f>IFERROR(IF(U135=$V$1,'Open 2'!F135,""),"")</f>
        <v/>
      </c>
      <c r="W135" s="7" t="str">
        <f>IFERROR(IF(U135=$W$1,'Open 2'!F135,""),"")</f>
        <v/>
      </c>
      <c r="X135" s="7" t="str">
        <f>IFERROR(IF(U135=$X$1,'Open 2'!F135,""),"")</f>
        <v/>
      </c>
      <c r="Y135" s="7" t="str">
        <f>IFERROR(IF($U135=$Y$1,'Open 2'!F135,""),"")</f>
        <v/>
      </c>
      <c r="Z135" s="7" t="str">
        <f>IFERROR(IF(U135=$Z$1,'Open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IFERROR(VLOOKUP('Open 2'!F136,$AB$3:$AC$7,2,TRUE),"")</f>
        <v/>
      </c>
      <c r="V136" s="7" t="str">
        <f>IFERROR(IF(U136=$V$1,'Open 2'!F136,""),"")</f>
        <v/>
      </c>
      <c r="W136" s="7" t="str">
        <f>IFERROR(IF(U136=$W$1,'Open 2'!F136,""),"")</f>
        <v/>
      </c>
      <c r="X136" s="7" t="str">
        <f>IFERROR(IF(U136=$X$1,'Open 2'!F136,""),"")</f>
        <v/>
      </c>
      <c r="Y136" s="7" t="str">
        <f>IFERROR(IF($U136=$Y$1,'Open 2'!F136,""),"")</f>
        <v/>
      </c>
      <c r="Z136" s="7" t="str">
        <f>IFERROR(IF(U136=$Z$1,'Open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IFERROR(VLOOKUP('Open 2'!F137,$AB$3:$AC$7,2,TRUE),"")</f>
        <v/>
      </c>
      <c r="V137" s="7" t="str">
        <f>IFERROR(IF(U137=$V$1,'Open 2'!F137,""),"")</f>
        <v/>
      </c>
      <c r="W137" s="7" t="str">
        <f>IFERROR(IF(U137=$W$1,'Open 2'!F137,""),"")</f>
        <v/>
      </c>
      <c r="X137" s="7" t="str">
        <f>IFERROR(IF(U137=$X$1,'Open 2'!F137,""),"")</f>
        <v/>
      </c>
      <c r="Y137" s="7" t="str">
        <f>IFERROR(IF($U137=$Y$1,'Open 2'!F137,""),"")</f>
        <v/>
      </c>
      <c r="Z137" s="7" t="str">
        <f>IFERROR(IF(U137=$Z$1,'Open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IFERROR(VLOOKUP('Open 2'!F138,$AB$3:$AC$7,2,TRUE),"")</f>
        <v/>
      </c>
      <c r="V138" s="7" t="str">
        <f>IFERROR(IF(U138=$V$1,'Open 2'!F138,""),"")</f>
        <v/>
      </c>
      <c r="W138" s="7" t="str">
        <f>IFERROR(IF(U138=$W$1,'Open 2'!F138,""),"")</f>
        <v/>
      </c>
      <c r="X138" s="7" t="str">
        <f>IFERROR(IF(U138=$X$1,'Open 2'!F138,""),"")</f>
        <v/>
      </c>
      <c r="Y138" s="7" t="str">
        <f>IFERROR(IF($U138=$Y$1,'Open 2'!F138,""),"")</f>
        <v/>
      </c>
      <c r="Z138" s="7" t="str">
        <f>IFERROR(IF(U138=$Z$1,'Open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4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IFERROR(VLOOKUP('Open 2'!F139,$AB$3:$AC$7,2,TRUE),"")</f>
        <v/>
      </c>
      <c r="V139" s="7" t="str">
        <f>IFERROR(IF(U139=$V$1,'Open 2'!F139,""),"")</f>
        <v/>
      </c>
      <c r="W139" s="7" t="str">
        <f>IFERROR(IF(U139=$W$1,'Open 2'!F139,""),"")</f>
        <v/>
      </c>
      <c r="X139" s="7" t="str">
        <f>IFERROR(IF(U139=$X$1,'Open 2'!F139,""),"")</f>
        <v/>
      </c>
      <c r="Y139" s="7" t="str">
        <f>IFERROR(IF($U139=$Y$1,'Open 2'!F139,""),"")</f>
        <v/>
      </c>
      <c r="Z139" s="7" t="str">
        <f>IFERROR(IF(U139=$Z$1,'Open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IFERROR(VLOOKUP('Open 2'!F140,$AB$3:$AC$7,2,TRUE),"")</f>
        <v/>
      </c>
      <c r="V140" s="7" t="str">
        <f>IFERROR(IF(U140=$V$1,'Open 2'!F140,""),"")</f>
        <v/>
      </c>
      <c r="W140" s="7" t="str">
        <f>IFERROR(IF(U140=$W$1,'Open 2'!F140,""),"")</f>
        <v/>
      </c>
      <c r="X140" s="7" t="str">
        <f>IFERROR(IF(U140=$X$1,'Open 2'!F140,""),"")</f>
        <v/>
      </c>
      <c r="Y140" s="7" t="str">
        <f>IFERROR(IF($U140=$Y$1,'Open 2'!F140,""),"")</f>
        <v/>
      </c>
      <c r="Z140" s="7" t="str">
        <f>IFERROR(IF(U140=$Z$1,'Open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IFERROR(VLOOKUP('Open 2'!F141,$AB$3:$AC$7,2,TRUE),"")</f>
        <v/>
      </c>
      <c r="V141" s="7" t="str">
        <f>IFERROR(IF(U141=$V$1,'Open 2'!F141,""),"")</f>
        <v/>
      </c>
      <c r="W141" s="7" t="str">
        <f>IFERROR(IF(U141=$W$1,'Open 2'!F141,""),"")</f>
        <v/>
      </c>
      <c r="X141" s="7" t="str">
        <f>IFERROR(IF(U141=$X$1,'Open 2'!F141,""),"")</f>
        <v/>
      </c>
      <c r="Y141" s="7" t="str">
        <f>IFERROR(IF($U141=$Y$1,'Open 2'!F141,""),"")</f>
        <v/>
      </c>
      <c r="Z141" s="7" t="str">
        <f>IFERROR(IF(U141=$Z$1,'Open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IFERROR(VLOOKUP('Open 2'!F142,$AB$3:$AC$7,2,TRUE),"")</f>
        <v/>
      </c>
      <c r="V142" s="7" t="str">
        <f>IFERROR(IF(U142=$V$1,'Open 2'!F142,""),"")</f>
        <v/>
      </c>
      <c r="W142" s="7" t="str">
        <f>IFERROR(IF(U142=$W$1,'Open 2'!F142,""),"")</f>
        <v/>
      </c>
      <c r="X142" s="7" t="str">
        <f>IFERROR(IF(U142=$X$1,'Open 2'!F142,""),"")</f>
        <v/>
      </c>
      <c r="Y142" s="7" t="str">
        <f>IFERROR(IF($U142=$Y$1,'Open 2'!F142,""),"")</f>
        <v/>
      </c>
      <c r="Z142" s="7" t="str">
        <f>IFERROR(IF(U142=$Z$1,'Open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IFERROR(VLOOKUP('Open 2'!F143,$AB$3:$AC$7,2,TRUE),"")</f>
        <v/>
      </c>
      <c r="V143" s="7" t="str">
        <f>IFERROR(IF(U143=$V$1,'Open 2'!F143,""),"")</f>
        <v/>
      </c>
      <c r="W143" s="7" t="str">
        <f>IFERROR(IF(U143=$W$1,'Open 2'!F143,""),"")</f>
        <v/>
      </c>
      <c r="X143" s="7" t="str">
        <f>IFERROR(IF(U143=$X$1,'Open 2'!F143,""),"")</f>
        <v/>
      </c>
      <c r="Y143" s="7" t="str">
        <f>IFERROR(IF($U143=$Y$1,'Open 2'!F143,""),"")</f>
        <v/>
      </c>
      <c r="Z143" s="7" t="str">
        <f>IFERROR(IF(U143=$Z$1,'Open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IFERROR(VLOOKUP('Open 2'!F144,$AB$3:$AC$7,2,TRUE),"")</f>
        <v/>
      </c>
      <c r="V144" s="7" t="str">
        <f>IFERROR(IF(U144=$V$1,'Open 2'!F144,""),"")</f>
        <v/>
      </c>
      <c r="W144" s="7" t="str">
        <f>IFERROR(IF(U144=$W$1,'Open 2'!F144,""),"")</f>
        <v/>
      </c>
      <c r="X144" s="7" t="str">
        <f>IFERROR(IF(U144=$X$1,'Open 2'!F144,""),"")</f>
        <v/>
      </c>
      <c r="Y144" s="7" t="str">
        <f>IFERROR(IF($U144=$Y$1,'Open 2'!F144,""),"")</f>
        <v/>
      </c>
      <c r="Z144" s="7" t="str">
        <f>IFERROR(IF(U144=$Z$1,'Open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4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IFERROR(VLOOKUP('Open 2'!F145,$AB$3:$AC$7,2,TRUE),"")</f>
        <v/>
      </c>
      <c r="V145" s="7" t="str">
        <f>IFERROR(IF(U145=$V$1,'Open 2'!F145,""),"")</f>
        <v/>
      </c>
      <c r="W145" s="7" t="str">
        <f>IFERROR(IF(U145=$W$1,'Open 2'!F145,""),"")</f>
        <v/>
      </c>
      <c r="X145" s="7" t="str">
        <f>IFERROR(IF(U145=$X$1,'Open 2'!F145,""),"")</f>
        <v/>
      </c>
      <c r="Y145" s="7" t="str">
        <f>IFERROR(IF($U145=$Y$1,'Open 2'!F145,""),"")</f>
        <v/>
      </c>
      <c r="Z145" s="7" t="str">
        <f>IFERROR(IF(U145=$Z$1,'Open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IFERROR(VLOOKUP('Open 2'!F146,$AB$3:$AC$7,2,TRUE),"")</f>
        <v/>
      </c>
      <c r="V146" s="7" t="str">
        <f>IFERROR(IF(U146=$V$1,'Open 2'!F146,""),"")</f>
        <v/>
      </c>
      <c r="W146" s="7" t="str">
        <f>IFERROR(IF(U146=$W$1,'Open 2'!F146,""),"")</f>
        <v/>
      </c>
      <c r="X146" s="7" t="str">
        <f>IFERROR(IF(U146=$X$1,'Open 2'!F146,""),"")</f>
        <v/>
      </c>
      <c r="Y146" s="7" t="str">
        <f>IFERROR(IF($U146=$Y$1,'Open 2'!F146,""),"")</f>
        <v/>
      </c>
      <c r="Z146" s="7" t="str">
        <f>IFERROR(IF(U146=$Z$1,'Open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IFERROR(VLOOKUP('Open 2'!F147,$AB$3:$AC$7,2,TRUE),"")</f>
        <v/>
      </c>
      <c r="V147" s="7" t="str">
        <f>IFERROR(IF(U147=$V$1,'Open 2'!F147,""),"")</f>
        <v/>
      </c>
      <c r="W147" s="7" t="str">
        <f>IFERROR(IF(U147=$W$1,'Open 2'!F147,""),"")</f>
        <v/>
      </c>
      <c r="X147" s="7" t="str">
        <f>IFERROR(IF(U147=$X$1,'Open 2'!F147,""),"")</f>
        <v/>
      </c>
      <c r="Y147" s="7" t="str">
        <f>IFERROR(IF($U147=$Y$1,'Open 2'!F147,""),"")</f>
        <v/>
      </c>
      <c r="Z147" s="7" t="str">
        <f>IFERROR(IF(U147=$Z$1,'Open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IFERROR(VLOOKUP('Open 2'!F148,$AB$3:$AC$7,2,TRUE),"")</f>
        <v/>
      </c>
      <c r="V148" s="7" t="str">
        <f>IFERROR(IF(U148=$V$1,'Open 2'!F148,""),"")</f>
        <v/>
      </c>
      <c r="W148" s="7" t="str">
        <f>IFERROR(IF(U148=$W$1,'Open 2'!F148,""),"")</f>
        <v/>
      </c>
      <c r="X148" s="7" t="str">
        <f>IFERROR(IF(U148=$X$1,'Open 2'!F148,""),"")</f>
        <v/>
      </c>
      <c r="Y148" s="7" t="str">
        <f>IFERROR(IF($U148=$Y$1,'Open 2'!F148,""),"")</f>
        <v/>
      </c>
      <c r="Z148" s="7" t="str">
        <f>IFERROR(IF(U148=$Z$1,'Open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IFERROR(VLOOKUP('Open 2'!F149,$AB$3:$AC$7,2,TRUE),"")</f>
        <v/>
      </c>
      <c r="V149" s="7" t="str">
        <f>IFERROR(IF(U149=$V$1,'Open 2'!F149,""),"")</f>
        <v/>
      </c>
      <c r="W149" s="7" t="str">
        <f>IFERROR(IF(U149=$W$1,'Open 2'!F149,""),"")</f>
        <v/>
      </c>
      <c r="X149" s="7" t="str">
        <f>IFERROR(IF(U149=$X$1,'Open 2'!F149,""),"")</f>
        <v/>
      </c>
      <c r="Y149" s="7" t="str">
        <f>IFERROR(IF($U149=$Y$1,'Open 2'!F149,""),"")</f>
        <v/>
      </c>
      <c r="Z149" s="7" t="str">
        <f>IFERROR(IF(U149=$Z$1,'Open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IFERROR(VLOOKUP('Open 2'!F150,$AB$3:$AC$7,2,TRUE),"")</f>
        <v/>
      </c>
      <c r="V150" s="7" t="str">
        <f>IFERROR(IF(U150=$V$1,'Open 2'!F150,""),"")</f>
        <v/>
      </c>
      <c r="W150" s="7" t="str">
        <f>IFERROR(IF(U150=$W$1,'Open 2'!F150,""),"")</f>
        <v/>
      </c>
      <c r="X150" s="7" t="str">
        <f>IFERROR(IF(U150=$X$1,'Open 2'!F150,""),"")</f>
        <v/>
      </c>
      <c r="Y150" s="7" t="str">
        <f>IFERROR(IF($U150=$Y$1,'Open 2'!F150,""),"")</f>
        <v/>
      </c>
      <c r="Z150" s="7" t="str">
        <f>IFERROR(IF(U150=$Z$1,'Open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4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IFERROR(VLOOKUP('Open 2'!F151,$AB$3:$AC$7,2,TRUE),"")</f>
        <v/>
      </c>
      <c r="V151" s="7" t="str">
        <f>IFERROR(IF(U151=$V$1,'Open 2'!F151,""),"")</f>
        <v/>
      </c>
      <c r="W151" s="7" t="str">
        <f>IFERROR(IF(U151=$W$1,'Open 2'!F151,""),"")</f>
        <v/>
      </c>
      <c r="X151" s="7" t="str">
        <f>IFERROR(IF(U151=$X$1,'Open 2'!F151,""),"")</f>
        <v/>
      </c>
      <c r="Y151" s="7" t="str">
        <f>IFERROR(IF($U151=$Y$1,'Open 2'!F151,""),"")</f>
        <v/>
      </c>
      <c r="Z151" s="7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IFERROR(VLOOKUP('Open 2'!F152,$AB$3:$AC$7,2,TRUE),"")</f>
        <v/>
      </c>
      <c r="V152" s="7" t="str">
        <f>IFERROR(IF(U152=$V$1,'Open 2'!F152,""),"")</f>
        <v/>
      </c>
      <c r="W152" s="7" t="str">
        <f>IFERROR(IF(U152=$W$1,'Open 2'!F152,""),"")</f>
        <v/>
      </c>
      <c r="X152" s="7" t="str">
        <f>IFERROR(IF(U152=$X$1,'Open 2'!F152,""),"")</f>
        <v/>
      </c>
      <c r="Y152" s="7" t="str">
        <f>IFERROR(IF($U152=$Y$1,'Open 2'!F152,""),"")</f>
        <v/>
      </c>
      <c r="Z152" s="7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IFERROR(VLOOKUP('Open 2'!F153,$AB$3:$AC$7,2,TRUE),"")</f>
        <v/>
      </c>
      <c r="V153" s="7" t="str">
        <f>IFERROR(IF(U153=$V$1,'Open 2'!F153,""),"")</f>
        <v/>
      </c>
      <c r="W153" s="7" t="str">
        <f>IFERROR(IF(U153=$W$1,'Open 2'!F153,""),"")</f>
        <v/>
      </c>
      <c r="X153" s="7" t="str">
        <f>IFERROR(IF(U153=$X$1,'Open 2'!F153,""),"")</f>
        <v/>
      </c>
      <c r="Y153" s="7" t="str">
        <f>IFERROR(IF($U153=$Y$1,'Open 2'!F153,""),"")</f>
        <v/>
      </c>
      <c r="Z153" s="7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IFERROR(VLOOKUP('Open 2'!F154,$AB$3:$AC$7,2,TRUE),"")</f>
        <v/>
      </c>
      <c r="V154" s="7" t="str">
        <f>IFERROR(IF(U154=$V$1,'Open 2'!F154,""),"")</f>
        <v/>
      </c>
      <c r="W154" s="7" t="str">
        <f>IFERROR(IF(U154=$W$1,'Open 2'!F154,""),"")</f>
        <v/>
      </c>
      <c r="X154" s="7" t="str">
        <f>IFERROR(IF(U154=$X$1,'Open 2'!F154,""),"")</f>
        <v/>
      </c>
      <c r="Y154" s="7" t="str">
        <f>IFERROR(IF($U154=$Y$1,'Open 2'!F154,""),"")</f>
        <v/>
      </c>
      <c r="Z154" s="7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IFERROR(VLOOKUP('Open 2'!F155,$AB$3:$AC$7,2,TRUE),"")</f>
        <v/>
      </c>
      <c r="V155" s="7" t="str">
        <f>IFERROR(IF(U155=$V$1,'Open 2'!F155,""),"")</f>
        <v/>
      </c>
      <c r="W155" s="7" t="str">
        <f>IFERROR(IF(U155=$W$1,'Open 2'!F155,""),"")</f>
        <v/>
      </c>
      <c r="X155" s="7" t="str">
        <f>IFERROR(IF(U155=$X$1,'Open 2'!F155,""),"")</f>
        <v/>
      </c>
      <c r="Y155" s="7" t="str">
        <f>IFERROR(IF($U155=$Y$1,'Open 2'!F155,""),"")</f>
        <v/>
      </c>
      <c r="Z155" s="7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IFERROR(VLOOKUP('Open 2'!F156,$AB$3:$AC$7,2,TRUE),"")</f>
        <v/>
      </c>
      <c r="V156" s="7" t="str">
        <f>IFERROR(IF(U156=$V$1,'Open 2'!F156,""),"")</f>
        <v/>
      </c>
      <c r="W156" s="7" t="str">
        <f>IFERROR(IF(U156=$W$1,'Open 2'!F156,""),"")</f>
        <v/>
      </c>
      <c r="X156" s="7" t="str">
        <f>IFERROR(IF(U156=$X$1,'Open 2'!F156,""),"")</f>
        <v/>
      </c>
      <c r="Y156" s="7" t="str">
        <f>IFERROR(IF($U156=$Y$1,'Open 2'!F156,""),"")</f>
        <v/>
      </c>
      <c r="Z156" s="7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4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IFERROR(VLOOKUP('Open 2'!F157,$AB$3:$AC$7,2,TRUE),"")</f>
        <v/>
      </c>
      <c r="V157" s="7" t="str">
        <f>IFERROR(IF(U157=$V$1,'Open 2'!F157,""),"")</f>
        <v/>
      </c>
      <c r="W157" s="7" t="str">
        <f>IFERROR(IF(U157=$W$1,'Open 2'!F157,""),"")</f>
        <v/>
      </c>
      <c r="X157" s="7" t="str">
        <f>IFERROR(IF(U157=$X$1,'Open 2'!F157,""),"")</f>
        <v/>
      </c>
      <c r="Y157" s="7" t="str">
        <f>IFERROR(IF($U157=$Y$1,'Open 2'!F157,""),"")</f>
        <v/>
      </c>
      <c r="Z157" s="7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IFERROR(VLOOKUP('Open 2'!F158,$AB$3:$AC$7,2,TRUE),"")</f>
        <v/>
      </c>
      <c r="V158" s="7" t="str">
        <f>IFERROR(IF(U158=$V$1,'Open 2'!F158,""),"")</f>
        <v/>
      </c>
      <c r="W158" s="7" t="str">
        <f>IFERROR(IF(U158=$W$1,'Open 2'!F158,""),"")</f>
        <v/>
      </c>
      <c r="X158" s="7" t="str">
        <f>IFERROR(IF(U158=$X$1,'Open 2'!F158,""),"")</f>
        <v/>
      </c>
      <c r="Y158" s="7" t="str">
        <f>IFERROR(IF($U158=$Y$1,'Open 2'!F158,""),"")</f>
        <v/>
      </c>
      <c r="Z158" s="7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IFERROR(VLOOKUP('Open 2'!F159,$AB$3:$AC$7,2,TRUE),"")</f>
        <v/>
      </c>
      <c r="V159" s="7" t="str">
        <f>IFERROR(IF(U159=$V$1,'Open 2'!F159,""),"")</f>
        <v/>
      </c>
      <c r="W159" s="7" t="str">
        <f>IFERROR(IF(U159=$W$1,'Open 2'!F159,""),"")</f>
        <v/>
      </c>
      <c r="X159" s="7" t="str">
        <f>IFERROR(IF(U159=$X$1,'Open 2'!F159,""),"")</f>
        <v/>
      </c>
      <c r="Y159" s="7" t="str">
        <f>IFERROR(IF($U159=$Y$1,'Open 2'!F159,""),"")</f>
        <v/>
      </c>
      <c r="Z159" s="7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IFERROR(VLOOKUP('Open 2'!F160,$AB$3:$AC$7,2,TRUE),"")</f>
        <v/>
      </c>
      <c r="V160" s="7" t="str">
        <f>IFERROR(IF(U160=$V$1,'Open 2'!F160,""),"")</f>
        <v/>
      </c>
      <c r="W160" s="7" t="str">
        <f>IFERROR(IF(U160=$W$1,'Open 2'!F160,""),"")</f>
        <v/>
      </c>
      <c r="X160" s="7" t="str">
        <f>IFERROR(IF(U160=$X$1,'Open 2'!F160,""),"")</f>
        <v/>
      </c>
      <c r="Y160" s="7" t="str">
        <f>IFERROR(IF($U160=$Y$1,'Open 2'!F160,""),"")</f>
        <v/>
      </c>
      <c r="Z160" s="7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IFERROR(VLOOKUP('Open 2'!F161,$AB$3:$AC$7,2,TRUE),"")</f>
        <v/>
      </c>
      <c r="V161" s="7" t="str">
        <f>IFERROR(IF(U161=$V$1,'Open 2'!F161,""),"")</f>
        <v/>
      </c>
      <c r="W161" s="7" t="str">
        <f>IFERROR(IF(U161=$W$1,'Open 2'!F161,""),"")</f>
        <v/>
      </c>
      <c r="X161" s="7" t="str">
        <f>IFERROR(IF(U161=$X$1,'Open 2'!F161,""),"")</f>
        <v/>
      </c>
      <c r="Y161" s="7" t="str">
        <f>IFERROR(IF($U161=$Y$1,'Open 2'!F161,""),"")</f>
        <v/>
      </c>
      <c r="Z161" s="7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IFERROR(VLOOKUP('Open 2'!F162,$AB$3:$AC$7,2,TRUE),"")</f>
        <v/>
      </c>
      <c r="V162" s="7" t="str">
        <f>IFERROR(IF(U162=$V$1,'Open 2'!F162,""),"")</f>
        <v/>
      </c>
      <c r="W162" s="7" t="str">
        <f>IFERROR(IF(U162=$W$1,'Open 2'!F162,""),"")</f>
        <v/>
      </c>
      <c r="X162" s="7" t="str">
        <f>IFERROR(IF(U162=$X$1,'Open 2'!F162,""),"")</f>
        <v/>
      </c>
      <c r="Y162" s="7" t="str">
        <f>IFERROR(IF($U162=$Y$1,'Open 2'!F162,""),"")</f>
        <v/>
      </c>
      <c r="Z162" s="7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4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IFERROR(VLOOKUP('Open 2'!F163,$AB$3:$AC$7,2,TRUE),"")</f>
        <v/>
      </c>
      <c r="V163" s="7" t="str">
        <f>IFERROR(IF(U163=$V$1,'Open 2'!F163,""),"")</f>
        <v/>
      </c>
      <c r="W163" s="7" t="str">
        <f>IFERROR(IF(U163=$W$1,'Open 2'!F163,""),"")</f>
        <v/>
      </c>
      <c r="X163" s="7" t="str">
        <f>IFERROR(IF(U163=$X$1,'Open 2'!F163,""),"")</f>
        <v/>
      </c>
      <c r="Y163" s="7" t="str">
        <f>IFERROR(IF($U163=$Y$1,'Open 2'!F163,""),"")</f>
        <v/>
      </c>
      <c r="Z163" s="7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IFERROR(VLOOKUP('Open 2'!F164,$AB$3:$AC$7,2,TRUE),"")</f>
        <v/>
      </c>
      <c r="V164" s="7" t="str">
        <f>IFERROR(IF(U164=$V$1,'Open 2'!F164,""),"")</f>
        <v/>
      </c>
      <c r="W164" s="7" t="str">
        <f>IFERROR(IF(U164=$W$1,'Open 2'!F164,""),"")</f>
        <v/>
      </c>
      <c r="X164" s="7" t="str">
        <f>IFERROR(IF(U164=$X$1,'Open 2'!F164,""),"")</f>
        <v/>
      </c>
      <c r="Y164" s="7" t="str">
        <f>IFERROR(IF($U164=$Y$1,'Open 2'!F164,""),"")</f>
        <v/>
      </c>
      <c r="Z164" s="7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IFERROR(VLOOKUP('Open 2'!F165,$AB$3:$AC$7,2,TRUE),"")</f>
        <v/>
      </c>
      <c r="V165" s="7" t="str">
        <f>IFERROR(IF(U165=$V$1,'Open 2'!F165,""),"")</f>
        <v/>
      </c>
      <c r="W165" s="7" t="str">
        <f>IFERROR(IF(U165=$W$1,'Open 2'!F165,""),"")</f>
        <v/>
      </c>
      <c r="X165" s="7" t="str">
        <f>IFERROR(IF(U165=$X$1,'Open 2'!F165,""),"")</f>
        <v/>
      </c>
      <c r="Y165" s="7" t="str">
        <f>IFERROR(IF($U165=$Y$1,'Open 2'!F165,""),"")</f>
        <v/>
      </c>
      <c r="Z165" s="7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IFERROR(VLOOKUP('Open 2'!F166,$AB$3:$AC$7,2,TRUE),"")</f>
        <v/>
      </c>
      <c r="V166" s="7" t="str">
        <f>IFERROR(IF(U166=$V$1,'Open 2'!F166,""),"")</f>
        <v/>
      </c>
      <c r="W166" s="7" t="str">
        <f>IFERROR(IF(U166=$W$1,'Open 2'!F166,""),"")</f>
        <v/>
      </c>
      <c r="X166" s="7" t="str">
        <f>IFERROR(IF(U166=$X$1,'Open 2'!F166,""),"")</f>
        <v/>
      </c>
      <c r="Y166" s="7" t="str">
        <f>IFERROR(IF($U166=$Y$1,'Open 2'!F166,""),"")</f>
        <v/>
      </c>
      <c r="Z166" s="7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IFERROR(VLOOKUP('Open 2'!F167,$AB$3:$AC$7,2,TRUE),"")</f>
        <v/>
      </c>
      <c r="V167" s="7" t="str">
        <f>IFERROR(IF(U167=$V$1,'Open 2'!F167,""),"")</f>
        <v/>
      </c>
      <c r="W167" s="7" t="str">
        <f>IFERROR(IF(U167=$W$1,'Open 2'!F167,""),"")</f>
        <v/>
      </c>
      <c r="X167" s="7" t="str">
        <f>IFERROR(IF(U167=$X$1,'Open 2'!F167,""),"")</f>
        <v/>
      </c>
      <c r="Y167" s="7" t="str">
        <f>IFERROR(IF($U167=$Y$1,'Open 2'!F167,""),"")</f>
        <v/>
      </c>
      <c r="Z167" s="7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IFERROR(VLOOKUP('Open 2'!F168,$AB$3:$AC$7,2,TRUE),"")</f>
        <v/>
      </c>
      <c r="V168" s="7" t="str">
        <f>IFERROR(IF(U168=$V$1,'Open 2'!F168,""),"")</f>
        <v/>
      </c>
      <c r="W168" s="7" t="str">
        <f>IFERROR(IF(U168=$W$1,'Open 2'!F168,""),"")</f>
        <v/>
      </c>
      <c r="X168" s="7" t="str">
        <f>IFERROR(IF(U168=$X$1,'Open 2'!F168,""),"")</f>
        <v/>
      </c>
      <c r="Y168" s="7" t="str">
        <f>IFERROR(IF($U168=$Y$1,'Open 2'!F168,""),"")</f>
        <v/>
      </c>
      <c r="Z168" s="7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4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IFERROR(VLOOKUP('Open 2'!F169,$AB$3:$AC$7,2,TRUE),"")</f>
        <v/>
      </c>
      <c r="V169" s="7" t="str">
        <f>IFERROR(IF(U169=$V$1,'Open 2'!F169,""),"")</f>
        <v/>
      </c>
      <c r="W169" s="7" t="str">
        <f>IFERROR(IF(U169=$W$1,'Open 2'!F169,""),"")</f>
        <v/>
      </c>
      <c r="X169" s="7" t="str">
        <f>IFERROR(IF(U169=$X$1,'Open 2'!F169,""),"")</f>
        <v/>
      </c>
      <c r="Y169" s="7" t="str">
        <f>IFERROR(IF($U169=$Y$1,'Open 2'!F169,""),"")</f>
        <v/>
      </c>
      <c r="Z169" s="7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IFERROR(VLOOKUP('Open 2'!F170,$AB$3:$AC$7,2,TRUE),"")</f>
        <v/>
      </c>
      <c r="V170" s="7" t="str">
        <f>IFERROR(IF(U170=$V$1,'Open 2'!F170,""),"")</f>
        <v/>
      </c>
      <c r="W170" s="7" t="str">
        <f>IFERROR(IF(U170=$W$1,'Open 2'!F170,""),"")</f>
        <v/>
      </c>
      <c r="X170" s="7" t="str">
        <f>IFERROR(IF(U170=$X$1,'Open 2'!F170,""),"")</f>
        <v/>
      </c>
      <c r="Y170" s="7" t="str">
        <f>IFERROR(IF($U170=$Y$1,'Open 2'!F170,""),"")</f>
        <v/>
      </c>
      <c r="Z170" s="7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IFERROR(VLOOKUP('Open 2'!F171,$AB$3:$AC$7,2,TRUE),"")</f>
        <v/>
      </c>
      <c r="V171" s="7" t="str">
        <f>IFERROR(IF(U171=$V$1,'Open 2'!F171,""),"")</f>
        <v/>
      </c>
      <c r="W171" s="7" t="str">
        <f>IFERROR(IF(U171=$W$1,'Open 2'!F171,""),"")</f>
        <v/>
      </c>
      <c r="X171" s="7" t="str">
        <f>IFERROR(IF(U171=$X$1,'Open 2'!F171,""),"")</f>
        <v/>
      </c>
      <c r="Y171" s="7" t="str">
        <f>IFERROR(IF($U171=$Y$1,'Open 2'!F171,""),"")</f>
        <v/>
      </c>
      <c r="Z171" s="7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IFERROR(VLOOKUP('Open 2'!F172,$AB$3:$AC$7,2,TRUE),"")</f>
        <v/>
      </c>
      <c r="V172" s="7" t="str">
        <f>IFERROR(IF(U172=$V$1,'Open 2'!F172,""),"")</f>
        <v/>
      </c>
      <c r="W172" s="7" t="str">
        <f>IFERROR(IF(U172=$W$1,'Open 2'!F172,""),"")</f>
        <v/>
      </c>
      <c r="X172" s="7" t="str">
        <f>IFERROR(IF(U172=$X$1,'Open 2'!F172,""),"")</f>
        <v/>
      </c>
      <c r="Y172" s="7" t="str">
        <f>IFERROR(IF($U172=$Y$1,'Open 2'!F172,""),"")</f>
        <v/>
      </c>
      <c r="Z172" s="7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IFERROR(VLOOKUP('Open 2'!F173,$AB$3:$AC$7,2,TRUE),"")</f>
        <v/>
      </c>
      <c r="V173" s="7" t="str">
        <f>IFERROR(IF(U173=$V$1,'Open 2'!F173,""),"")</f>
        <v/>
      </c>
      <c r="W173" s="7" t="str">
        <f>IFERROR(IF(U173=$W$1,'Open 2'!F173,""),"")</f>
        <v/>
      </c>
      <c r="X173" s="7" t="str">
        <f>IFERROR(IF(U173=$X$1,'Open 2'!F173,""),"")</f>
        <v/>
      </c>
      <c r="Y173" s="7" t="str">
        <f>IFERROR(IF($U173=$Y$1,'Open 2'!F173,""),"")</f>
        <v/>
      </c>
      <c r="Z173" s="7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IFERROR(VLOOKUP('Open 2'!F174,$AB$3:$AC$7,2,TRUE),"")</f>
        <v/>
      </c>
      <c r="V174" s="7" t="str">
        <f>IFERROR(IF(U174=$V$1,'Open 2'!F174,""),"")</f>
        <v/>
      </c>
      <c r="W174" s="7" t="str">
        <f>IFERROR(IF(U174=$W$1,'Open 2'!F174,""),"")</f>
        <v/>
      </c>
      <c r="X174" s="7" t="str">
        <f>IFERROR(IF(U174=$X$1,'Open 2'!F174,""),"")</f>
        <v/>
      </c>
      <c r="Y174" s="7" t="str">
        <f>IFERROR(IF($U174=$Y$1,'Open 2'!F174,""),"")</f>
        <v/>
      </c>
      <c r="Z174" s="7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4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IFERROR(VLOOKUP('Open 2'!F175,$AB$3:$AC$7,2,TRUE),"")</f>
        <v/>
      </c>
      <c r="V175" s="7" t="str">
        <f>IFERROR(IF(U175=$V$1,'Open 2'!F175,""),"")</f>
        <v/>
      </c>
      <c r="W175" s="7" t="str">
        <f>IFERROR(IF(U175=$W$1,'Open 2'!F175,""),"")</f>
        <v/>
      </c>
      <c r="X175" s="7" t="str">
        <f>IFERROR(IF(U175=$X$1,'Open 2'!F175,""),"")</f>
        <v/>
      </c>
      <c r="Y175" s="7" t="str">
        <f>IFERROR(IF($U175=$Y$1,'Open 2'!F175,""),"")</f>
        <v/>
      </c>
      <c r="Z175" s="7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IFERROR(VLOOKUP('Open 2'!F176,$AB$3:$AC$7,2,TRUE),"")</f>
        <v/>
      </c>
      <c r="V176" s="7" t="str">
        <f>IFERROR(IF(U176=$V$1,'Open 2'!F176,""),"")</f>
        <v/>
      </c>
      <c r="W176" s="7" t="str">
        <f>IFERROR(IF(U176=$W$1,'Open 2'!F176,""),"")</f>
        <v/>
      </c>
      <c r="X176" s="7" t="str">
        <f>IFERROR(IF(U176=$X$1,'Open 2'!F176,""),"")</f>
        <v/>
      </c>
      <c r="Y176" s="7" t="str">
        <f>IFERROR(IF($U176=$Y$1,'Open 2'!F176,""),"")</f>
        <v/>
      </c>
      <c r="Z176" s="7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IFERROR(VLOOKUP('Open 2'!F177,$AB$3:$AC$7,2,TRUE),"")</f>
        <v/>
      </c>
      <c r="V177" s="7" t="str">
        <f>IFERROR(IF(U177=$V$1,'Open 2'!F177,""),"")</f>
        <v/>
      </c>
      <c r="W177" s="7" t="str">
        <f>IFERROR(IF(U177=$W$1,'Open 2'!F177,""),"")</f>
        <v/>
      </c>
      <c r="X177" s="7" t="str">
        <f>IFERROR(IF(U177=$X$1,'Open 2'!F177,""),"")</f>
        <v/>
      </c>
      <c r="Y177" s="7" t="str">
        <f>IFERROR(IF($U177=$Y$1,'Open 2'!F177,""),"")</f>
        <v/>
      </c>
      <c r="Z177" s="7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IFERROR(VLOOKUP('Open 2'!F178,$AB$3:$AC$7,2,TRUE),"")</f>
        <v/>
      </c>
      <c r="V178" s="7" t="str">
        <f>IFERROR(IF(U178=$V$1,'Open 2'!F178,""),"")</f>
        <v/>
      </c>
      <c r="W178" s="7" t="str">
        <f>IFERROR(IF(U178=$W$1,'Open 2'!F178,""),"")</f>
        <v/>
      </c>
      <c r="X178" s="7" t="str">
        <f>IFERROR(IF(U178=$X$1,'Open 2'!F178,""),"")</f>
        <v/>
      </c>
      <c r="Y178" s="7" t="str">
        <f>IFERROR(IF($U178=$Y$1,'Open 2'!F178,""),"")</f>
        <v/>
      </c>
      <c r="Z178" s="7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IFERROR(VLOOKUP('Open 2'!F179,$AB$3:$AC$7,2,TRUE),"")</f>
        <v/>
      </c>
      <c r="V179" s="7" t="str">
        <f>IFERROR(IF(U179=$V$1,'Open 2'!F179,""),"")</f>
        <v/>
      </c>
      <c r="W179" s="7" t="str">
        <f>IFERROR(IF(U179=$W$1,'Open 2'!F179,""),"")</f>
        <v/>
      </c>
      <c r="X179" s="7" t="str">
        <f>IFERROR(IF(U179=$X$1,'Open 2'!F179,""),"")</f>
        <v/>
      </c>
      <c r="Y179" s="7" t="str">
        <f>IFERROR(IF($U179=$Y$1,'Open 2'!F179,""),"")</f>
        <v/>
      </c>
      <c r="Z179" s="7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IFERROR(VLOOKUP('Open 2'!F180,$AB$3:$AC$7,2,TRUE),"")</f>
        <v/>
      </c>
      <c r="V180" s="7" t="str">
        <f>IFERROR(IF(U180=$V$1,'Open 2'!F180,""),"")</f>
        <v/>
      </c>
      <c r="W180" s="7" t="str">
        <f>IFERROR(IF(U180=$W$1,'Open 2'!F180,""),"")</f>
        <v/>
      </c>
      <c r="X180" s="7" t="str">
        <f>IFERROR(IF(U180=$X$1,'Open 2'!F180,""),"")</f>
        <v/>
      </c>
      <c r="Y180" s="7" t="str">
        <f>IFERROR(IF($U180=$Y$1,'Open 2'!F180,""),"")</f>
        <v/>
      </c>
      <c r="Z180" s="7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4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IFERROR(VLOOKUP('Open 2'!F181,$AB$3:$AC$7,2,TRUE),"")</f>
        <v/>
      </c>
      <c r="V181" s="7" t="str">
        <f>IFERROR(IF(U181=$V$1,'Open 2'!F181,""),"")</f>
        <v/>
      </c>
      <c r="W181" s="7" t="str">
        <f>IFERROR(IF(U181=$W$1,'Open 2'!F181,""),"")</f>
        <v/>
      </c>
      <c r="X181" s="7" t="str">
        <f>IFERROR(IF(U181=$X$1,'Open 2'!F181,""),"")</f>
        <v/>
      </c>
      <c r="Y181" s="7" t="str">
        <f>IFERROR(IF($U181=$Y$1,'Open 2'!F181,""),"")</f>
        <v/>
      </c>
      <c r="Z181" s="7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IFERROR(VLOOKUP('Open 2'!F182,$AB$3:$AC$7,2,TRUE),"")</f>
        <v/>
      </c>
      <c r="V182" s="7" t="str">
        <f>IFERROR(IF(U182=$V$1,'Open 2'!F182,""),"")</f>
        <v/>
      </c>
      <c r="W182" s="7" t="str">
        <f>IFERROR(IF(U182=$W$1,'Open 2'!F182,""),"")</f>
        <v/>
      </c>
      <c r="X182" s="7" t="str">
        <f>IFERROR(IF(U182=$X$1,'Open 2'!F182,""),"")</f>
        <v/>
      </c>
      <c r="Y182" s="7" t="str">
        <f>IFERROR(IF($U182=$Y$1,'Open 2'!F182,""),"")</f>
        <v/>
      </c>
      <c r="Z182" s="7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IFERROR(VLOOKUP('Open 2'!F183,$AB$3:$AC$7,2,TRUE),"")</f>
        <v/>
      </c>
      <c r="V183" s="7" t="str">
        <f>IFERROR(IF(U183=$V$1,'Open 2'!F183,""),"")</f>
        <v/>
      </c>
      <c r="W183" s="7" t="str">
        <f>IFERROR(IF(U183=$W$1,'Open 2'!F183,""),"")</f>
        <v/>
      </c>
      <c r="X183" s="7" t="str">
        <f>IFERROR(IF(U183=$X$1,'Open 2'!F183,""),"")</f>
        <v/>
      </c>
      <c r="Y183" s="7" t="str">
        <f>IFERROR(IF($U183=$Y$1,'Open 2'!F183,""),"")</f>
        <v/>
      </c>
      <c r="Z183" s="7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IFERROR(VLOOKUP('Open 2'!F184,$AB$3:$AC$7,2,TRUE),"")</f>
        <v/>
      </c>
      <c r="V184" s="7" t="str">
        <f>IFERROR(IF(U184=$V$1,'Open 2'!F184,""),"")</f>
        <v/>
      </c>
      <c r="W184" s="7" t="str">
        <f>IFERROR(IF(U184=$W$1,'Open 2'!F184,""),"")</f>
        <v/>
      </c>
      <c r="X184" s="7" t="str">
        <f>IFERROR(IF(U184=$X$1,'Open 2'!F184,""),"")</f>
        <v/>
      </c>
      <c r="Y184" s="7" t="str">
        <f>IFERROR(IF($U184=$Y$1,'Open 2'!F184,""),"")</f>
        <v/>
      </c>
      <c r="Z184" s="7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IFERROR(VLOOKUP('Open 2'!F185,$AB$3:$AC$7,2,TRUE),"")</f>
        <v/>
      </c>
      <c r="V185" s="7" t="str">
        <f>IFERROR(IF(U185=$V$1,'Open 2'!F185,""),"")</f>
        <v/>
      </c>
      <c r="W185" s="7" t="str">
        <f>IFERROR(IF(U185=$W$1,'Open 2'!F185,""),"")</f>
        <v/>
      </c>
      <c r="X185" s="7" t="str">
        <f>IFERROR(IF(U185=$X$1,'Open 2'!F185,""),"")</f>
        <v/>
      </c>
      <c r="Y185" s="7" t="str">
        <f>IFERROR(IF($U185=$Y$1,'Open 2'!F185,""),"")</f>
        <v/>
      </c>
      <c r="Z185" s="7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IFERROR(VLOOKUP('Open 2'!F186,$AB$3:$AC$7,2,TRUE),"")</f>
        <v/>
      </c>
      <c r="V186" s="7" t="str">
        <f>IFERROR(IF(U186=$V$1,'Open 2'!F186,""),"")</f>
        <v/>
      </c>
      <c r="W186" s="7" t="str">
        <f>IFERROR(IF(U186=$W$1,'Open 2'!F186,""),"")</f>
        <v/>
      </c>
      <c r="X186" s="7" t="str">
        <f>IFERROR(IF(U186=$X$1,'Open 2'!F186,""),"")</f>
        <v/>
      </c>
      <c r="Y186" s="7" t="str">
        <f>IFERROR(IF($U186=$Y$1,'Open 2'!F186,""),"")</f>
        <v/>
      </c>
      <c r="Z186" s="7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4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IFERROR(VLOOKUP('Open 2'!F187,$AB$3:$AC$7,2,TRUE),"")</f>
        <v/>
      </c>
      <c r="V187" s="7" t="str">
        <f>IFERROR(IF(U187=$V$1,'Open 2'!F187,""),"")</f>
        <v/>
      </c>
      <c r="W187" s="7" t="str">
        <f>IFERROR(IF(U187=$W$1,'Open 2'!F187,""),"")</f>
        <v/>
      </c>
      <c r="X187" s="7" t="str">
        <f>IFERROR(IF(U187=$X$1,'Open 2'!F187,""),"")</f>
        <v/>
      </c>
      <c r="Y187" s="7" t="str">
        <f>IFERROR(IF($U187=$Y$1,'Open 2'!F187,""),"")</f>
        <v/>
      </c>
      <c r="Z187" s="7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IFERROR(VLOOKUP('Open 2'!F188,$AB$3:$AC$7,2,TRUE),"")</f>
        <v/>
      </c>
      <c r="V188" s="7" t="str">
        <f>IFERROR(IF(U188=$V$1,'Open 2'!F188,""),"")</f>
        <v/>
      </c>
      <c r="W188" s="7" t="str">
        <f>IFERROR(IF(U188=$W$1,'Open 2'!F188,""),"")</f>
        <v/>
      </c>
      <c r="X188" s="7" t="str">
        <f>IFERROR(IF(U188=$X$1,'Open 2'!F188,""),"")</f>
        <v/>
      </c>
      <c r="Y188" s="7" t="str">
        <f>IFERROR(IF($U188=$Y$1,'Open 2'!F188,""),"")</f>
        <v/>
      </c>
      <c r="Z188" s="7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IFERROR(VLOOKUP('Open 2'!F189,$AB$3:$AC$7,2,TRUE),"")</f>
        <v/>
      </c>
      <c r="V189" s="7" t="str">
        <f>IFERROR(IF(U189=$V$1,'Open 2'!F189,""),"")</f>
        <v/>
      </c>
      <c r="W189" s="7" t="str">
        <f>IFERROR(IF(U189=$W$1,'Open 2'!F189,""),"")</f>
        <v/>
      </c>
      <c r="X189" s="7" t="str">
        <f>IFERROR(IF(U189=$X$1,'Open 2'!F189,""),"")</f>
        <v/>
      </c>
      <c r="Y189" s="7" t="str">
        <f>IFERROR(IF($U189=$Y$1,'Open 2'!F189,""),"")</f>
        <v/>
      </c>
      <c r="Z189" s="7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IFERROR(VLOOKUP('Open 2'!F190,$AB$3:$AC$7,2,TRUE),"")</f>
        <v/>
      </c>
      <c r="V190" s="7" t="str">
        <f>IFERROR(IF(U190=$V$1,'Open 2'!F190,""),"")</f>
        <v/>
      </c>
      <c r="W190" s="7" t="str">
        <f>IFERROR(IF(U190=$W$1,'Open 2'!F190,""),"")</f>
        <v/>
      </c>
      <c r="X190" s="7" t="str">
        <f>IFERROR(IF(U190=$X$1,'Open 2'!F190,""),"")</f>
        <v/>
      </c>
      <c r="Y190" s="7" t="str">
        <f>IFERROR(IF($U190=$Y$1,'Open 2'!F190,""),"")</f>
        <v/>
      </c>
      <c r="Z190" s="7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IFERROR(VLOOKUP('Open 2'!F191,$AB$3:$AC$7,2,TRUE),"")</f>
        <v/>
      </c>
      <c r="V191" s="7" t="str">
        <f>IFERROR(IF(U191=$V$1,'Open 2'!F191,""),"")</f>
        <v/>
      </c>
      <c r="W191" s="7" t="str">
        <f>IFERROR(IF(U191=$W$1,'Open 2'!F191,""),"")</f>
        <v/>
      </c>
      <c r="X191" s="7" t="str">
        <f>IFERROR(IF(U191=$X$1,'Open 2'!F191,""),"")</f>
        <v/>
      </c>
      <c r="Y191" s="7" t="str">
        <f>IFERROR(IF($U191=$Y$1,'Open 2'!F191,""),"")</f>
        <v/>
      </c>
      <c r="Z191" s="7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IFERROR(VLOOKUP('Open 2'!F192,$AB$3:$AC$7,2,TRUE),"")</f>
        <v/>
      </c>
      <c r="V192" s="7" t="str">
        <f>IFERROR(IF(U192=$V$1,'Open 2'!F192,""),"")</f>
        <v/>
      </c>
      <c r="W192" s="7" t="str">
        <f>IFERROR(IF(U192=$W$1,'Open 2'!F192,""),"")</f>
        <v/>
      </c>
      <c r="X192" s="7" t="str">
        <f>IFERROR(IF(U192=$X$1,'Open 2'!F192,""),"")</f>
        <v/>
      </c>
      <c r="Y192" s="7" t="str">
        <f>IFERROR(IF($U192=$Y$1,'Open 2'!F192,""),"")</f>
        <v/>
      </c>
      <c r="Z192" s="7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4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IFERROR(VLOOKUP('Open 2'!F193,$AB$3:$AC$7,2,TRUE),"")</f>
        <v/>
      </c>
      <c r="V193" s="7" t="str">
        <f>IFERROR(IF(U193=$V$1,'Open 2'!F193,""),"")</f>
        <v/>
      </c>
      <c r="W193" s="7" t="str">
        <f>IFERROR(IF(U193=$W$1,'Open 2'!F193,""),"")</f>
        <v/>
      </c>
      <c r="X193" s="7" t="str">
        <f>IFERROR(IF(U193=$X$1,'Open 2'!F193,""),"")</f>
        <v/>
      </c>
      <c r="Y193" s="7" t="str">
        <f>IFERROR(IF($U193=$Y$1,'Open 2'!F193,""),"")</f>
        <v/>
      </c>
      <c r="Z193" s="7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IFERROR(VLOOKUP('Open 2'!F194,$AB$3:$AC$7,2,TRUE),"")</f>
        <v/>
      </c>
      <c r="V194" s="7" t="str">
        <f>IFERROR(IF(U194=$V$1,'Open 2'!F194,""),"")</f>
        <v/>
      </c>
      <c r="W194" s="7" t="str">
        <f>IFERROR(IF(U194=$W$1,'Open 2'!F194,""),"")</f>
        <v/>
      </c>
      <c r="X194" s="7" t="str">
        <f>IFERROR(IF(U194=$X$1,'Open 2'!F194,""),"")</f>
        <v/>
      </c>
      <c r="Y194" s="7" t="str">
        <f>IFERROR(IF($U194=$Y$1,'Open 2'!F194,""),"")</f>
        <v/>
      </c>
      <c r="Z194" s="7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IFERROR(VLOOKUP('Open 2'!F195,$AB$3:$AC$7,2,TRUE),"")</f>
        <v/>
      </c>
      <c r="V195" s="7" t="str">
        <f>IFERROR(IF(U195=$V$1,'Open 2'!F195,""),"")</f>
        <v/>
      </c>
      <c r="W195" s="7" t="str">
        <f>IFERROR(IF(U195=$W$1,'Open 2'!F195,""),"")</f>
        <v/>
      </c>
      <c r="X195" s="7" t="str">
        <f>IFERROR(IF(U195=$X$1,'Open 2'!F195,""),"")</f>
        <v/>
      </c>
      <c r="Y195" s="7" t="str">
        <f>IFERROR(IF($U195=$Y$1,'Open 2'!F195,""),"")</f>
        <v/>
      </c>
      <c r="Z195" s="7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IFERROR(VLOOKUP('Open 2'!F196,$AB$3:$AC$7,2,TRUE),"")</f>
        <v/>
      </c>
      <c r="V196" s="7" t="str">
        <f>IFERROR(IF(U196=$V$1,'Open 2'!F196,""),"")</f>
        <v/>
      </c>
      <c r="W196" s="7" t="str">
        <f>IFERROR(IF(U196=$W$1,'Open 2'!F196,""),"")</f>
        <v/>
      </c>
      <c r="X196" s="7" t="str">
        <f>IFERROR(IF(U196=$X$1,'Open 2'!F196,""),"")</f>
        <v/>
      </c>
      <c r="Y196" s="7" t="str">
        <f>IFERROR(IF($U196=$Y$1,'Open 2'!F196,""),"")</f>
        <v/>
      </c>
      <c r="Z196" s="7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IFERROR(VLOOKUP('Open 2'!F197,$AB$3:$AC$7,2,TRUE),"")</f>
        <v/>
      </c>
      <c r="V197" s="7" t="str">
        <f>IFERROR(IF(U197=$V$1,'Open 2'!F197,""),"")</f>
        <v/>
      </c>
      <c r="W197" s="7" t="str">
        <f>IFERROR(IF(U197=$W$1,'Open 2'!F197,""),"")</f>
        <v/>
      </c>
      <c r="X197" s="7" t="str">
        <f>IFERROR(IF(U197=$X$1,'Open 2'!F197,""),"")</f>
        <v/>
      </c>
      <c r="Y197" s="7" t="str">
        <f>IFERROR(IF($U197=$Y$1,'Open 2'!F197,""),"")</f>
        <v/>
      </c>
      <c r="Z197" s="7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IFERROR(VLOOKUP('Open 2'!F198,$AB$3:$AC$7,2,TRUE),"")</f>
        <v/>
      </c>
      <c r="V198" s="7" t="str">
        <f>IFERROR(IF(U198=$V$1,'Open 2'!F198,""),"")</f>
        <v/>
      </c>
      <c r="W198" s="7" t="str">
        <f>IFERROR(IF(U198=$W$1,'Open 2'!F198,""),"")</f>
        <v/>
      </c>
      <c r="X198" s="7" t="str">
        <f>IFERROR(IF(U198=$X$1,'Open 2'!F198,""),"")</f>
        <v/>
      </c>
      <c r="Y198" s="7" t="str">
        <f>IFERROR(IF($U198=$Y$1,'Open 2'!F198,""),"")</f>
        <v/>
      </c>
      <c r="Z198" s="7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4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IFERROR(VLOOKUP('Open 2'!F199,$AB$3:$AC$7,2,TRUE),"")</f>
        <v/>
      </c>
      <c r="V199" s="7" t="str">
        <f>IFERROR(IF(U199=$V$1,'Open 2'!F199,""),"")</f>
        <v/>
      </c>
      <c r="W199" s="7" t="str">
        <f>IFERROR(IF(U199=$W$1,'Open 2'!F199,""),"")</f>
        <v/>
      </c>
      <c r="X199" s="7" t="str">
        <f>IFERROR(IF(U199=$X$1,'Open 2'!F199,""),"")</f>
        <v/>
      </c>
      <c r="Y199" s="7" t="str">
        <f>IFERROR(IF($U199=$Y$1,'Open 2'!F199,""),"")</f>
        <v/>
      </c>
      <c r="Z199" s="7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2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IFERROR(VLOOKUP('Open 2'!F200,$AB$3:$AC$7,2,TRUE),"")</f>
        <v/>
      </c>
      <c r="V200" s="7" t="str">
        <f>IFERROR(IF(U200=$V$1,'Open 2'!F200,""),"")</f>
        <v/>
      </c>
      <c r="W200" s="7" t="str">
        <f>IFERROR(IF(U200=$W$1,'Open 2'!F200,""),"")</f>
        <v/>
      </c>
      <c r="X200" s="7" t="str">
        <f>IFERROR(IF(U200=$X$1,'Open 2'!F200,""),"")</f>
        <v/>
      </c>
      <c r="Y200" s="7" t="str">
        <f>IFERROR(IF($U200=$Y$1,'Open 2'!F200,""),"")</f>
        <v/>
      </c>
      <c r="Z200" s="7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IFERROR(VLOOKUP('Open 2'!F201,$AB$3:$AC$7,2,TRUE),"")</f>
        <v/>
      </c>
      <c r="V201" s="7" t="str">
        <f>IFERROR(IF(U201=$V$1,'Open 2'!F201,""),"")</f>
        <v/>
      </c>
      <c r="W201" s="7" t="str">
        <f>IFERROR(IF(U201=$W$1,'Open 2'!F201,""),"")</f>
        <v/>
      </c>
      <c r="X201" s="7" t="str">
        <f>IFERROR(IF(U201=$X$1,'Open 2'!F201,""),"")</f>
        <v/>
      </c>
      <c r="Y201" s="7" t="str">
        <f>IFERROR(IF($U201=$Y$1,'Open 2'!F201,""),"")</f>
        <v/>
      </c>
      <c r="Z201" s="7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IFERROR(VLOOKUP('Open 2'!F202,$AB$3:$AC$7,2,TRUE),"")</f>
        <v/>
      </c>
      <c r="V202" s="7" t="str">
        <f>IFERROR(IF(U202=$V$1,'Open 2'!F202,""),"")</f>
        <v/>
      </c>
      <c r="W202" s="7" t="str">
        <f>IFERROR(IF(U202=$W$1,'Open 2'!F202,""),"")</f>
        <v/>
      </c>
      <c r="X202" s="7" t="str">
        <f>IFERROR(IF(U202=$X$1,'Open 2'!F202,""),"")</f>
        <v/>
      </c>
      <c r="Y202" s="7" t="str">
        <f>IFERROR(IF($U202=$Y$1,'Open 2'!F202,""),"")</f>
        <v/>
      </c>
      <c r="Z202" s="7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IFERROR(VLOOKUP('Open 2'!F203,$AB$3:$AC$7,2,TRUE),"")</f>
        <v/>
      </c>
      <c r="V203" s="7" t="str">
        <f>IFERROR(IF(U203=$V$1,'Open 2'!F203,""),"")</f>
        <v/>
      </c>
      <c r="W203" s="7" t="str">
        <f>IFERROR(IF(U203=$W$1,'Open 2'!F203,""),"")</f>
        <v/>
      </c>
      <c r="X203" s="7" t="str">
        <f>IFERROR(IF(U203=$X$1,'Open 2'!F203,""),"")</f>
        <v/>
      </c>
      <c r="Y203" s="7" t="str">
        <f>IFERROR(IF($U203=$Y$1,'Open 2'!F203,""),"")</f>
        <v/>
      </c>
      <c r="Z203" s="7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IFERROR(VLOOKUP('Open 2'!F204,$AB$3:$AC$7,2,TRUE),"")</f>
        <v/>
      </c>
      <c r="V204" s="7" t="str">
        <f>IFERROR(IF(U204=$V$1,'Open 2'!F204,""),"")</f>
        <v/>
      </c>
      <c r="W204" s="7" t="str">
        <f>IFERROR(IF(U204=$W$1,'Open 2'!F204,""),"")</f>
        <v/>
      </c>
      <c r="X204" s="7" t="str">
        <f>IFERROR(IF(U204=$X$1,'Open 2'!F204,""),"")</f>
        <v/>
      </c>
      <c r="Y204" s="7" t="str">
        <f>IFERROR(IF($U204=$Y$1,'Open 2'!F204,""),"")</f>
        <v/>
      </c>
      <c r="Z204" s="7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4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IFERROR(VLOOKUP('Open 2'!F205,$AB$3:$AC$7,2,TRUE),"")</f>
        <v/>
      </c>
      <c r="V205" s="7" t="str">
        <f>IFERROR(IF(U205=$V$1,'Open 2'!F205,""),"")</f>
        <v/>
      </c>
      <c r="W205" s="7" t="str">
        <f>IFERROR(IF(U205=$W$1,'Open 2'!F205,""),"")</f>
        <v/>
      </c>
      <c r="X205" s="7" t="str">
        <f>IFERROR(IF(U205=$X$1,'Open 2'!F205,""),"")</f>
        <v/>
      </c>
      <c r="Y205" s="7" t="str">
        <f>IFERROR(IF($U205=$Y$1,'Open 2'!F205,""),"")</f>
        <v/>
      </c>
      <c r="Z205" s="7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IFERROR(VLOOKUP('Open 2'!F206,$AB$3:$AC$7,2,TRUE),"")</f>
        <v/>
      </c>
      <c r="V206" s="7" t="str">
        <f>IFERROR(IF(U206=$V$1,'Open 2'!F206,""),"")</f>
        <v/>
      </c>
      <c r="W206" s="7" t="str">
        <f>IFERROR(IF(U206=$W$1,'Open 2'!F206,""),"")</f>
        <v/>
      </c>
      <c r="X206" s="7" t="str">
        <f>IFERROR(IF(U206=$X$1,'Open 2'!F206,""),"")</f>
        <v/>
      </c>
      <c r="Y206" s="7" t="str">
        <f>IFERROR(IF($U206=$Y$1,'Open 2'!F206,""),"")</f>
        <v/>
      </c>
      <c r="Z206" s="7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IFERROR(VLOOKUP('Open 2'!F207,$AB$3:$AC$7,2,TRUE),"")</f>
        <v/>
      </c>
      <c r="V207" s="7" t="str">
        <f>IFERROR(IF(U207=$V$1,'Open 2'!F207,""),"")</f>
        <v/>
      </c>
      <c r="W207" s="7" t="str">
        <f>IFERROR(IF(U207=$W$1,'Open 2'!F207,""),"")</f>
        <v/>
      </c>
      <c r="X207" s="7" t="str">
        <f>IFERROR(IF(U207=$X$1,'Open 2'!F207,""),"")</f>
        <v/>
      </c>
      <c r="Y207" s="7" t="str">
        <f>IFERROR(IF($U207=$Y$1,'Open 2'!F207,""),"")</f>
        <v/>
      </c>
      <c r="Z207" s="7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IFERROR(VLOOKUP('Open 2'!F208,$AB$3:$AC$7,2,TRUE),"")</f>
        <v/>
      </c>
      <c r="V208" s="7" t="str">
        <f>IFERROR(IF(U208=$V$1,'Open 2'!F208,""),"")</f>
        <v/>
      </c>
      <c r="W208" s="7" t="str">
        <f>IFERROR(IF(U208=$W$1,'Open 2'!F208,""),"")</f>
        <v/>
      </c>
      <c r="X208" s="7" t="str">
        <f>IFERROR(IF(U208=$X$1,'Open 2'!F208,""),"")</f>
        <v/>
      </c>
      <c r="Y208" s="7" t="str">
        <f>IFERROR(IF($U208=$Y$1,'Open 2'!F208,""),"")</f>
        <v/>
      </c>
      <c r="Z208" s="7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IFERROR(VLOOKUP('Open 2'!F209,$AB$3:$AC$7,2,TRUE),"")</f>
        <v/>
      </c>
      <c r="V209" s="7" t="str">
        <f>IFERROR(IF(U209=$V$1,'Open 2'!F209,""),"")</f>
        <v/>
      </c>
      <c r="W209" s="7" t="str">
        <f>IFERROR(IF(U209=$W$1,'Open 2'!F209,""),"")</f>
        <v/>
      </c>
      <c r="X209" s="7" t="str">
        <f>IFERROR(IF(U209=$X$1,'Open 2'!F209,""),"")</f>
        <v/>
      </c>
      <c r="Y209" s="7" t="str">
        <f>IFERROR(IF($U209=$Y$1,'Open 2'!F209,""),"")</f>
        <v/>
      </c>
      <c r="Z209" s="7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8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IFERROR(VLOOKUP('Open 2'!F210,$AB$3:$AC$7,2,TRUE),"")</f>
        <v/>
      </c>
      <c r="V210" s="7" t="str">
        <f>IFERROR(IF(U210=$V$1,'Open 2'!F210,""),"")</f>
        <v/>
      </c>
      <c r="W210" s="7" t="str">
        <f>IFERROR(IF(U210=$W$1,'Open 2'!F210,""),"")</f>
        <v/>
      </c>
      <c r="X210" s="7" t="str">
        <f>IFERROR(IF(U210=$X$1,'Open 2'!F210,""),"")</f>
        <v/>
      </c>
      <c r="Y210" s="7" t="str">
        <f>IFERROR(IF($U210=$Y$1,'Open 2'!F210,""),"")</f>
        <v/>
      </c>
      <c r="Z210" s="7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4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IFERROR(VLOOKUP('Open 2'!F211,$AB$3:$AC$7,2,TRUE),"")</f>
        <v/>
      </c>
      <c r="V211" s="7" t="str">
        <f>IFERROR(IF(U211=$V$1,'Open 2'!F211,""),"")</f>
        <v/>
      </c>
      <c r="W211" s="7" t="str">
        <f>IFERROR(IF(U211=$W$1,'Open 2'!F211,""),"")</f>
        <v/>
      </c>
      <c r="X211" s="7" t="str">
        <f>IFERROR(IF(U211=$X$1,'Open 2'!F211,""),"")</f>
        <v/>
      </c>
      <c r="Y211" s="7" t="str">
        <f>IFERROR(IF($U211=$Y$1,'Open 2'!F211,""),"")</f>
        <v/>
      </c>
      <c r="Z211" s="7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IFERROR(VLOOKUP('Open 2'!F212,$AB$3:$AC$7,2,TRUE),"")</f>
        <v/>
      </c>
      <c r="V212" s="7" t="str">
        <f>IFERROR(IF(U212=$V$1,'Open 2'!F212,""),"")</f>
        <v/>
      </c>
      <c r="W212" s="7" t="str">
        <f>IFERROR(IF(U212=$W$1,'Open 2'!F212,""),"")</f>
        <v/>
      </c>
      <c r="X212" s="7" t="str">
        <f>IFERROR(IF(U212=$X$1,'Open 2'!F212,""),"")</f>
        <v/>
      </c>
      <c r="Y212" s="7" t="str">
        <f>IFERROR(IF($U212=$Y$1,'Open 2'!F212,""),"")</f>
        <v/>
      </c>
      <c r="Z212" s="7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IFERROR(VLOOKUP('Open 2'!F213,$AB$3:$AC$7,2,TRUE),"")</f>
        <v/>
      </c>
      <c r="V213" s="7" t="str">
        <f>IFERROR(IF(U213=$V$1,'Open 2'!F213,""),"")</f>
        <v/>
      </c>
      <c r="W213" s="7" t="str">
        <f>IFERROR(IF(U213=$W$1,'Open 2'!F213,""),"")</f>
        <v/>
      </c>
      <c r="X213" s="7" t="str">
        <f>IFERROR(IF(U213=$X$1,'Open 2'!F213,""),"")</f>
        <v/>
      </c>
      <c r="Y213" s="7" t="str">
        <f>IFERROR(IF($U213=$Y$1,'Open 2'!F213,""),"")</f>
        <v/>
      </c>
      <c r="Z213" s="7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IFERROR(VLOOKUP('Open 2'!F214,$AB$3:$AC$7,2,TRUE),"")</f>
        <v/>
      </c>
      <c r="V214" s="7" t="str">
        <f>IFERROR(IF(U214=$V$1,'Open 2'!F214,""),"")</f>
        <v/>
      </c>
      <c r="W214" s="7" t="str">
        <f>IFERROR(IF(U214=$W$1,'Open 2'!F214,""),"")</f>
        <v/>
      </c>
      <c r="X214" s="7" t="str">
        <f>IFERROR(IF(U214=$X$1,'Open 2'!F214,""),"")</f>
        <v/>
      </c>
      <c r="Y214" s="7" t="str">
        <f>IFERROR(IF($U214=$Y$1,'Open 2'!F214,""),"")</f>
        <v/>
      </c>
      <c r="Z214" s="7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IFERROR(VLOOKUP('Open 2'!F215,$AB$3:$AC$7,2,TRUE),"")</f>
        <v/>
      </c>
      <c r="V215" s="7" t="str">
        <f>IFERROR(IF(U215=$V$1,'Open 2'!F215,""),"")</f>
        <v/>
      </c>
      <c r="W215" s="7" t="str">
        <f>IFERROR(IF(U215=$W$1,'Open 2'!F215,""),"")</f>
        <v/>
      </c>
      <c r="X215" s="7" t="str">
        <f>IFERROR(IF(U215=$X$1,'Open 2'!F215,""),"")</f>
        <v/>
      </c>
      <c r="Y215" s="7" t="str">
        <f>IFERROR(IF($U215=$Y$1,'Open 2'!F215,""),"")</f>
        <v/>
      </c>
      <c r="Z215" s="7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IFERROR(VLOOKUP('Open 2'!F216,$AB$3:$AC$7,2,TRUE),"")</f>
        <v/>
      </c>
      <c r="V216" s="7" t="str">
        <f>IFERROR(IF(U216=$V$1,'Open 2'!F216,""),"")</f>
        <v/>
      </c>
      <c r="W216" s="7" t="str">
        <f>IFERROR(IF(U216=$W$1,'Open 2'!F216,""),"")</f>
        <v/>
      </c>
      <c r="X216" s="7" t="str">
        <f>IFERROR(IF(U216=$X$1,'Open 2'!F216,""),"")</f>
        <v/>
      </c>
      <c r="Y216" s="7" t="str">
        <f>IFERROR(IF($U216=$Y$1,'Open 2'!F216,""),"")</f>
        <v/>
      </c>
      <c r="Z216" s="7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4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IFERROR(VLOOKUP('Open 2'!F217,$AB$3:$AC$7,2,TRUE),"")</f>
        <v/>
      </c>
      <c r="V217" s="7" t="str">
        <f>IFERROR(IF(U217=$V$1,'Open 2'!F217,""),"")</f>
        <v/>
      </c>
      <c r="W217" s="7" t="str">
        <f>IFERROR(IF(U217=$W$1,'Open 2'!F217,""),"")</f>
        <v/>
      </c>
      <c r="X217" s="7" t="str">
        <f>IFERROR(IF(U217=$X$1,'Open 2'!F217,""),"")</f>
        <v/>
      </c>
      <c r="Y217" s="7" t="str">
        <f>IFERROR(IF($U217=$Y$1,'Open 2'!F217,""),"")</f>
        <v/>
      </c>
      <c r="Z217" s="7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IFERROR(VLOOKUP('Open 2'!F218,$AB$3:$AC$7,2,TRUE),"")</f>
        <v/>
      </c>
      <c r="V218" s="7" t="str">
        <f>IFERROR(IF(U218=$V$1,'Open 2'!F218,""),"")</f>
        <v/>
      </c>
      <c r="W218" s="7" t="str">
        <f>IFERROR(IF(U218=$W$1,'Open 2'!F218,""),"")</f>
        <v/>
      </c>
      <c r="X218" s="7" t="str">
        <f>IFERROR(IF(U218=$X$1,'Open 2'!F218,""),"")</f>
        <v/>
      </c>
      <c r="Y218" s="7" t="str">
        <f>IFERROR(IF($U218=$Y$1,'Open 2'!F218,""),"")</f>
        <v/>
      </c>
      <c r="Z218" s="7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IFERROR(VLOOKUP('Open 2'!F219,$AB$3:$AC$7,2,TRUE),"")</f>
        <v/>
      </c>
      <c r="V219" s="7" t="str">
        <f>IFERROR(IF(U219=$V$1,'Open 2'!F219,""),"")</f>
        <v/>
      </c>
      <c r="W219" s="7" t="str">
        <f>IFERROR(IF(U219=$W$1,'Open 2'!F219,""),"")</f>
        <v/>
      </c>
      <c r="X219" s="7" t="str">
        <f>IFERROR(IF(U219=$X$1,'Open 2'!F219,""),"")</f>
        <v/>
      </c>
      <c r="Y219" s="7" t="str">
        <f>IFERROR(IF($U219=$Y$1,'Open 2'!F219,""),"")</f>
        <v/>
      </c>
      <c r="Z219" s="7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IFERROR(VLOOKUP('Open 2'!F220,$AB$3:$AC$7,2,TRUE),"")</f>
        <v/>
      </c>
      <c r="V220" s="7" t="str">
        <f>IFERROR(IF(U220=$V$1,'Open 2'!F220,""),"")</f>
        <v/>
      </c>
      <c r="W220" s="7" t="str">
        <f>IFERROR(IF(U220=$W$1,'Open 2'!F220,""),"")</f>
        <v/>
      </c>
      <c r="X220" s="7" t="str">
        <f>IFERROR(IF(U220=$X$1,'Open 2'!F220,""),"")</f>
        <v/>
      </c>
      <c r="Y220" s="7" t="str">
        <f>IFERROR(IF($U220=$Y$1,'Open 2'!F220,""),"")</f>
        <v/>
      </c>
      <c r="Z220" s="7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IFERROR(VLOOKUP('Open 2'!F221,$AB$3:$AC$7,2,TRUE),"")</f>
        <v/>
      </c>
      <c r="V221" s="7" t="str">
        <f>IFERROR(IF(U221=$V$1,'Open 2'!F221,""),"")</f>
        <v/>
      </c>
      <c r="W221" s="7" t="str">
        <f>IFERROR(IF(U221=$W$1,'Open 2'!F221,""),"")</f>
        <v/>
      </c>
      <c r="X221" s="7" t="str">
        <f>IFERROR(IF(U221=$X$1,'Open 2'!F221,""),"")</f>
        <v/>
      </c>
      <c r="Y221" s="7" t="str">
        <f>IFERROR(IF($U221=$Y$1,'Open 2'!F221,""),"")</f>
        <v/>
      </c>
      <c r="Z221" s="7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IFERROR(VLOOKUP('Open 2'!F222,$AB$3:$AC$7,2,TRUE),"")</f>
        <v/>
      </c>
      <c r="V222" s="7" t="str">
        <f>IFERROR(IF(U222=$V$1,'Open 2'!F222,""),"")</f>
        <v/>
      </c>
      <c r="W222" s="7" t="str">
        <f>IFERROR(IF(U222=$W$1,'Open 2'!F222,""),"")</f>
        <v/>
      </c>
      <c r="X222" s="7" t="str">
        <f>IFERROR(IF(U222=$X$1,'Open 2'!F222,""),"")</f>
        <v/>
      </c>
      <c r="Y222" s="7" t="str">
        <f>IFERROR(IF($U222=$Y$1,'Open 2'!F222,""),"")</f>
        <v/>
      </c>
      <c r="Z222" s="7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4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IFERROR(VLOOKUP('Open 2'!F223,$AB$3:$AC$7,2,TRUE),"")</f>
        <v/>
      </c>
      <c r="V223" s="7" t="str">
        <f>IFERROR(IF(U223=$V$1,'Open 2'!F223,""),"")</f>
        <v/>
      </c>
      <c r="W223" s="7" t="str">
        <f>IFERROR(IF(U223=$W$1,'Open 2'!F223,""),"")</f>
        <v/>
      </c>
      <c r="X223" s="7" t="str">
        <f>IFERROR(IF(U223=$X$1,'Open 2'!F223,""),"")</f>
        <v/>
      </c>
      <c r="Y223" s="7" t="str">
        <f>IFERROR(IF($U223=$Y$1,'Open 2'!F223,""),"")</f>
        <v/>
      </c>
      <c r="Z223" s="7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IFERROR(VLOOKUP('Open 2'!F224,$AB$3:$AC$7,2,TRUE),"")</f>
        <v/>
      </c>
      <c r="V224" s="7" t="str">
        <f>IFERROR(IF(U224=$V$1,'Open 2'!F224,""),"")</f>
        <v/>
      </c>
      <c r="W224" s="7" t="str">
        <f>IFERROR(IF(U224=$W$1,'Open 2'!F224,""),"")</f>
        <v/>
      </c>
      <c r="X224" s="7" t="str">
        <f>IFERROR(IF(U224=$X$1,'Open 2'!F224,""),"")</f>
        <v/>
      </c>
      <c r="Y224" s="7" t="str">
        <f>IFERROR(IF($U224=$Y$1,'Open 2'!F224,""),"")</f>
        <v/>
      </c>
      <c r="Z224" s="7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IFERROR(VLOOKUP('Open 2'!F225,$AB$3:$AC$7,2,TRUE),"")</f>
        <v/>
      </c>
      <c r="V225" s="7" t="str">
        <f>IFERROR(IF(U225=$V$1,'Open 2'!F225,""),"")</f>
        <v/>
      </c>
      <c r="W225" s="7" t="str">
        <f>IFERROR(IF(U225=$W$1,'Open 2'!F225,""),"")</f>
        <v/>
      </c>
      <c r="X225" s="7" t="str">
        <f>IFERROR(IF(U225=$X$1,'Open 2'!F225,""),"")</f>
        <v/>
      </c>
      <c r="Y225" s="7" t="str">
        <f>IFERROR(IF($U225=$Y$1,'Open 2'!F225,""),"")</f>
        <v/>
      </c>
      <c r="Z225" s="7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IFERROR(VLOOKUP('Open 2'!F226,$AB$3:$AC$7,2,TRUE),"")</f>
        <v/>
      </c>
      <c r="V226" s="7" t="str">
        <f>IFERROR(IF(U226=$V$1,'Open 2'!F226,""),"")</f>
        <v/>
      </c>
      <c r="W226" s="7" t="str">
        <f>IFERROR(IF(U226=$W$1,'Open 2'!F226,""),"")</f>
        <v/>
      </c>
      <c r="X226" s="7" t="str">
        <f>IFERROR(IF(U226=$X$1,'Open 2'!F226,""),"")</f>
        <v/>
      </c>
      <c r="Y226" s="7" t="str">
        <f>IFERROR(IF($U226=$Y$1,'Open 2'!F226,""),"")</f>
        <v/>
      </c>
      <c r="Z226" s="7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IFERROR(VLOOKUP('Open 2'!F227,$AB$3:$AC$7,2,TRUE),"")</f>
        <v/>
      </c>
      <c r="V227" s="7" t="str">
        <f>IFERROR(IF(U227=$V$1,'Open 2'!F227,""),"")</f>
        <v/>
      </c>
      <c r="W227" s="7" t="str">
        <f>IFERROR(IF(U227=$W$1,'Open 2'!F227,""),"")</f>
        <v/>
      </c>
      <c r="X227" s="7" t="str">
        <f>IFERROR(IF(U227=$X$1,'Open 2'!F227,""),"")</f>
        <v/>
      </c>
      <c r="Y227" s="7" t="str">
        <f>IFERROR(IF($U227=$Y$1,'Open 2'!F227,""),"")</f>
        <v/>
      </c>
      <c r="Z227" s="7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IFERROR(VLOOKUP('Open 2'!F228,$AB$3:$AC$7,2,TRUE),"")</f>
        <v/>
      </c>
      <c r="V228" s="7" t="str">
        <f>IFERROR(IF(U228=$V$1,'Open 2'!F228,""),"")</f>
        <v/>
      </c>
      <c r="W228" s="7" t="str">
        <f>IFERROR(IF(U228=$W$1,'Open 2'!F228,""),"")</f>
        <v/>
      </c>
      <c r="X228" s="7" t="str">
        <f>IFERROR(IF(U228=$X$1,'Open 2'!F228,""),"")</f>
        <v/>
      </c>
      <c r="Y228" s="7" t="str">
        <f>IFERROR(IF($U228=$Y$1,'Open 2'!F228,""),"")</f>
        <v/>
      </c>
      <c r="Z228" s="7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4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IFERROR(VLOOKUP('Open 2'!F229,$AB$3:$AC$7,2,TRUE),"")</f>
        <v/>
      </c>
      <c r="V229" s="7" t="str">
        <f>IFERROR(IF(U229=$V$1,'Open 2'!F229,""),"")</f>
        <v/>
      </c>
      <c r="W229" s="7" t="str">
        <f>IFERROR(IF(U229=$W$1,'Open 2'!F229,""),"")</f>
        <v/>
      </c>
      <c r="X229" s="7" t="str">
        <f>IFERROR(IF(U229=$X$1,'Open 2'!F229,""),"")</f>
        <v/>
      </c>
      <c r="Y229" s="7" t="str">
        <f>IFERROR(IF($U229=$Y$1,'Open 2'!F229,""),"")</f>
        <v/>
      </c>
      <c r="Z229" s="7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IFERROR(VLOOKUP('Open 2'!F230,$AB$3:$AC$7,2,TRUE),"")</f>
        <v/>
      </c>
      <c r="V230" s="7" t="str">
        <f>IFERROR(IF(U230=$V$1,'Open 2'!F230,""),"")</f>
        <v/>
      </c>
      <c r="W230" s="7" t="str">
        <f>IFERROR(IF(U230=$W$1,'Open 2'!F230,""),"")</f>
        <v/>
      </c>
      <c r="X230" s="7" t="str">
        <f>IFERROR(IF(U230=$X$1,'Open 2'!F230,""),"")</f>
        <v/>
      </c>
      <c r="Y230" s="7" t="str">
        <f>IFERROR(IF($U230=$Y$1,'Open 2'!F230,""),"")</f>
        <v/>
      </c>
      <c r="Z230" s="7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IFERROR(VLOOKUP('Open 2'!F231,$AB$3:$AC$7,2,TRUE),"")</f>
        <v/>
      </c>
      <c r="V231" s="7" t="str">
        <f>IFERROR(IF(U231=$V$1,'Open 2'!F231,""),"")</f>
        <v/>
      </c>
      <c r="W231" s="7" t="str">
        <f>IFERROR(IF(U231=$W$1,'Open 2'!F231,""),"")</f>
        <v/>
      </c>
      <c r="X231" s="7" t="str">
        <f>IFERROR(IF(U231=$X$1,'Open 2'!F231,""),"")</f>
        <v/>
      </c>
      <c r="Y231" s="7" t="str">
        <f>IFERROR(IF($U231=$Y$1,'Open 2'!F231,""),"")</f>
        <v/>
      </c>
      <c r="Z231" s="7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IFERROR(VLOOKUP('Open 2'!F232,$AB$3:$AC$7,2,TRUE),"")</f>
        <v/>
      </c>
      <c r="V232" s="7" t="str">
        <f>IFERROR(IF(U232=$V$1,'Open 2'!F232,""),"")</f>
        <v/>
      </c>
      <c r="W232" s="7" t="str">
        <f>IFERROR(IF(U232=$W$1,'Open 2'!F232,""),"")</f>
        <v/>
      </c>
      <c r="X232" s="7" t="str">
        <f>IFERROR(IF(U232=$X$1,'Open 2'!F232,""),"")</f>
        <v/>
      </c>
      <c r="Y232" s="7" t="str">
        <f>IFERROR(IF($U232=$Y$1,'Open 2'!F232,""),"")</f>
        <v/>
      </c>
      <c r="Z232" s="7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IFERROR(VLOOKUP('Open 2'!F233,$AB$3:$AC$7,2,TRUE),"")</f>
        <v/>
      </c>
      <c r="V233" s="7" t="str">
        <f>IFERROR(IF(U233=$V$1,'Open 2'!F233,""),"")</f>
        <v/>
      </c>
      <c r="W233" s="7" t="str">
        <f>IFERROR(IF(U233=$W$1,'Open 2'!F233,""),"")</f>
        <v/>
      </c>
      <c r="X233" s="7" t="str">
        <f>IFERROR(IF(U233=$X$1,'Open 2'!F233,""),"")</f>
        <v/>
      </c>
      <c r="Y233" s="7" t="str">
        <f>IFERROR(IF($U233=$Y$1,'Open 2'!F233,""),"")</f>
        <v/>
      </c>
      <c r="Z233" s="7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IFERROR(VLOOKUP('Open 2'!F234,$AB$3:$AC$7,2,TRUE),"")</f>
        <v/>
      </c>
      <c r="V234" s="7" t="str">
        <f>IFERROR(IF(U234=$V$1,'Open 2'!F234,""),"")</f>
        <v/>
      </c>
      <c r="W234" s="7" t="str">
        <f>IFERROR(IF(U234=$W$1,'Open 2'!F234,""),"")</f>
        <v/>
      </c>
      <c r="X234" s="7" t="str">
        <f>IFERROR(IF(U234=$X$1,'Open 2'!F234,""),"")</f>
        <v/>
      </c>
      <c r="Y234" s="7" t="str">
        <f>IFERROR(IF($U234=$Y$1,'Open 2'!F234,""),"")</f>
        <v/>
      </c>
      <c r="Z234" s="7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4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IFERROR(VLOOKUP('Open 2'!F235,$AB$3:$AC$7,2,TRUE),"")</f>
        <v/>
      </c>
      <c r="V235" s="7" t="str">
        <f>IFERROR(IF(U235=$V$1,'Open 2'!F235,""),"")</f>
        <v/>
      </c>
      <c r="W235" s="7" t="str">
        <f>IFERROR(IF(U235=$W$1,'Open 2'!F235,""),"")</f>
        <v/>
      </c>
      <c r="X235" s="7" t="str">
        <f>IFERROR(IF(U235=$X$1,'Open 2'!F235,""),"")</f>
        <v/>
      </c>
      <c r="Y235" s="7" t="str">
        <f>IFERROR(IF($U235=$Y$1,'Open 2'!F235,""),"")</f>
        <v/>
      </c>
      <c r="Z235" s="7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IFERROR(VLOOKUP('Open 2'!F236,$AB$3:$AC$7,2,TRUE),"")</f>
        <v/>
      </c>
      <c r="V236" s="7" t="str">
        <f>IFERROR(IF(U236=$V$1,'Open 2'!F236,""),"")</f>
        <v/>
      </c>
      <c r="W236" s="7" t="str">
        <f>IFERROR(IF(U236=$W$1,'Open 2'!F236,""),"")</f>
        <v/>
      </c>
      <c r="X236" s="7" t="str">
        <f>IFERROR(IF(U236=$X$1,'Open 2'!F236,""),"")</f>
        <v/>
      </c>
      <c r="Y236" s="7" t="str">
        <f>IFERROR(IF($U236=$Y$1,'Open 2'!F236,""),"")</f>
        <v/>
      </c>
      <c r="Z236" s="7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IFERROR(VLOOKUP('Open 2'!F237,$AB$3:$AC$7,2,TRUE),"")</f>
        <v/>
      </c>
      <c r="V237" s="7" t="str">
        <f>IFERROR(IF(U237=$V$1,'Open 2'!F237,""),"")</f>
        <v/>
      </c>
      <c r="W237" s="7" t="str">
        <f>IFERROR(IF(U237=$W$1,'Open 2'!F237,""),"")</f>
        <v/>
      </c>
      <c r="X237" s="7" t="str">
        <f>IFERROR(IF(U237=$X$1,'Open 2'!F237,""),"")</f>
        <v/>
      </c>
      <c r="Y237" s="7" t="str">
        <f>IFERROR(IF($U237=$Y$1,'Open 2'!F237,""),"")</f>
        <v/>
      </c>
      <c r="Z237" s="7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IFERROR(VLOOKUP('Open 2'!F238,$AB$3:$AC$7,2,TRUE),"")</f>
        <v/>
      </c>
      <c r="V238" s="7" t="str">
        <f>IFERROR(IF(U238=$V$1,'Open 2'!F238,""),"")</f>
        <v/>
      </c>
      <c r="W238" s="7" t="str">
        <f>IFERROR(IF(U238=$W$1,'Open 2'!F238,""),"")</f>
        <v/>
      </c>
      <c r="X238" s="7" t="str">
        <f>IFERROR(IF(U238=$X$1,'Open 2'!F238,""),"")</f>
        <v/>
      </c>
      <c r="Y238" s="7" t="str">
        <f>IFERROR(IF($U238=$Y$1,'Open 2'!F238,""),"")</f>
        <v/>
      </c>
      <c r="Z238" s="7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IFERROR(VLOOKUP('Open 2'!F239,$AB$3:$AC$7,2,TRUE),"")</f>
        <v/>
      </c>
      <c r="V239" s="7" t="str">
        <f>IFERROR(IF(U239=$V$1,'Open 2'!F239,""),"")</f>
        <v/>
      </c>
      <c r="W239" s="7" t="str">
        <f>IFERROR(IF(U239=$W$1,'Open 2'!F239,""),"")</f>
        <v/>
      </c>
      <c r="X239" s="7" t="str">
        <f>IFERROR(IF(U239=$X$1,'Open 2'!F239,""),"")</f>
        <v/>
      </c>
      <c r="Y239" s="7" t="str">
        <f>IFERROR(IF($U239=$Y$1,'Open 2'!F239,""),"")</f>
        <v/>
      </c>
      <c r="Z239" s="7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IFERROR(VLOOKUP('Open 2'!F240,$AB$3:$AC$7,2,TRUE),"")</f>
        <v/>
      </c>
      <c r="V240" s="7" t="str">
        <f>IFERROR(IF(U240=$V$1,'Open 2'!F240,""),"")</f>
        <v/>
      </c>
      <c r="W240" s="7" t="str">
        <f>IFERROR(IF(U240=$W$1,'Open 2'!F240,""),"")</f>
        <v/>
      </c>
      <c r="X240" s="7" t="str">
        <f>IFERROR(IF(U240=$X$1,'Open 2'!F240,""),"")</f>
        <v/>
      </c>
      <c r="Y240" s="7" t="str">
        <f>IFERROR(IF($U240=$Y$1,'Open 2'!F240,""),"")</f>
        <v/>
      </c>
      <c r="Z240" s="7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4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IFERROR(VLOOKUP('Open 2'!F241,$AB$3:$AC$7,2,TRUE),"")</f>
        <v/>
      </c>
      <c r="V241" s="7" t="str">
        <f>IFERROR(IF(U241=$V$1,'Open 2'!F241,""),"")</f>
        <v/>
      </c>
      <c r="W241" s="7" t="str">
        <f>IFERROR(IF(U241=$W$1,'Open 2'!F241,""),"")</f>
        <v/>
      </c>
      <c r="X241" s="7" t="str">
        <f>IFERROR(IF(U241=$X$1,'Open 2'!F241,""),"")</f>
        <v/>
      </c>
      <c r="Y241" s="7" t="str">
        <f>IFERROR(IF($U241=$Y$1,'Open 2'!F241,""),"")</f>
        <v/>
      </c>
      <c r="Z241" s="7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IFERROR(VLOOKUP('Open 2'!F242,$AB$3:$AC$7,2,TRUE),"")</f>
        <v/>
      </c>
      <c r="V242" s="7" t="str">
        <f>IFERROR(IF(U242=$V$1,'Open 2'!F242,""),"")</f>
        <v/>
      </c>
      <c r="W242" s="7" t="str">
        <f>IFERROR(IF(U242=$W$1,'Open 2'!F242,""),"")</f>
        <v/>
      </c>
      <c r="X242" s="7" t="str">
        <f>IFERROR(IF(U242=$X$1,'Open 2'!F242,""),"")</f>
        <v/>
      </c>
      <c r="Y242" s="7" t="str">
        <f>IFERROR(IF($U242=$Y$1,'Open 2'!F242,""),"")</f>
        <v/>
      </c>
      <c r="Z242" s="7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IFERROR(VLOOKUP('Open 2'!F243,$AB$3:$AC$7,2,TRUE),"")</f>
        <v/>
      </c>
      <c r="V243" s="7" t="str">
        <f>IFERROR(IF(U243=$V$1,'Open 2'!F243,""),"")</f>
        <v/>
      </c>
      <c r="W243" s="7" t="str">
        <f>IFERROR(IF(U243=$W$1,'Open 2'!F243,""),"")</f>
        <v/>
      </c>
      <c r="X243" s="7" t="str">
        <f>IFERROR(IF(U243=$X$1,'Open 2'!F243,""),"")</f>
        <v/>
      </c>
      <c r="Y243" s="7" t="str">
        <f>IFERROR(IF($U243=$Y$1,'Open 2'!F243,""),"")</f>
        <v/>
      </c>
      <c r="Z243" s="7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IFERROR(VLOOKUP('Open 2'!F244,$AB$3:$AC$7,2,TRUE),"")</f>
        <v/>
      </c>
      <c r="V244" s="7" t="str">
        <f>IFERROR(IF(U244=$V$1,'Open 2'!F244,""),"")</f>
        <v/>
      </c>
      <c r="W244" s="7" t="str">
        <f>IFERROR(IF(U244=$W$1,'Open 2'!F244,""),"")</f>
        <v/>
      </c>
      <c r="X244" s="7" t="str">
        <f>IFERROR(IF(U244=$X$1,'Open 2'!F244,""),"")</f>
        <v/>
      </c>
      <c r="Y244" s="7" t="str">
        <f>IFERROR(IF($U244=$Y$1,'Open 2'!F244,""),"")</f>
        <v/>
      </c>
      <c r="Z244" s="7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IFERROR(VLOOKUP('Open 2'!F245,$AB$3:$AC$7,2,TRUE),"")</f>
        <v/>
      </c>
      <c r="V245" s="7" t="str">
        <f>IFERROR(IF(U245=$V$1,'Open 2'!F245,""),"")</f>
        <v/>
      </c>
      <c r="W245" s="7" t="str">
        <f>IFERROR(IF(U245=$W$1,'Open 2'!F245,""),"")</f>
        <v/>
      </c>
      <c r="X245" s="7" t="str">
        <f>IFERROR(IF(U245=$X$1,'Open 2'!F245,""),"")</f>
        <v/>
      </c>
      <c r="Y245" s="7" t="str">
        <f>IFERROR(IF($U245=$Y$1,'Open 2'!F245,""),"")</f>
        <v/>
      </c>
      <c r="Z245" s="7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IFERROR(VLOOKUP('Open 2'!F246,$AB$3:$AC$7,2,TRUE),"")</f>
        <v/>
      </c>
      <c r="V246" s="7" t="str">
        <f>IFERROR(IF(U246=$V$1,'Open 2'!F246,""),"")</f>
        <v/>
      </c>
      <c r="W246" s="7" t="str">
        <f>IFERROR(IF(U246=$W$1,'Open 2'!F246,""),"")</f>
        <v/>
      </c>
      <c r="X246" s="7" t="str">
        <f>IFERROR(IF(U246=$X$1,'Open 2'!F246,""),"")</f>
        <v/>
      </c>
      <c r="Y246" s="7" t="str">
        <f>IFERROR(IF($U246=$Y$1,'Open 2'!F246,""),"")</f>
        <v/>
      </c>
      <c r="Z246" s="7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4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IFERROR(VLOOKUP('Open 2'!F247,$AB$3:$AC$7,2,TRUE),"")</f>
        <v/>
      </c>
      <c r="V247" s="7" t="str">
        <f>IFERROR(IF(U247=$V$1,'Open 2'!F247,""),"")</f>
        <v/>
      </c>
      <c r="W247" s="7" t="str">
        <f>IFERROR(IF(U247=$W$1,'Open 2'!F247,""),"")</f>
        <v/>
      </c>
      <c r="X247" s="7" t="str">
        <f>IFERROR(IF(U247=$X$1,'Open 2'!F247,""),"")</f>
        <v/>
      </c>
      <c r="Y247" s="7" t="str">
        <f>IFERROR(IF($U247=$Y$1,'Open 2'!F247,""),"")</f>
        <v/>
      </c>
      <c r="Z247" s="7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IFERROR(VLOOKUP('Open 2'!F248,$AB$3:$AC$7,2,TRUE),"")</f>
        <v/>
      </c>
      <c r="V248" s="7" t="str">
        <f>IFERROR(IF(U248=$V$1,'Open 2'!F248,""),"")</f>
        <v/>
      </c>
      <c r="W248" s="7" t="str">
        <f>IFERROR(IF(U248=$W$1,'Open 2'!F248,""),"")</f>
        <v/>
      </c>
      <c r="X248" s="7" t="str">
        <f>IFERROR(IF(U248=$X$1,'Open 2'!F248,""),"")</f>
        <v/>
      </c>
      <c r="Y248" s="7" t="str">
        <f>IFERROR(IF($U248=$Y$1,'Open 2'!F248,""),"")</f>
        <v/>
      </c>
      <c r="Z248" s="7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IFERROR(VLOOKUP('Open 2'!F249,$AB$3:$AC$7,2,TRUE),"")</f>
        <v/>
      </c>
      <c r="V249" s="7" t="str">
        <f>IFERROR(IF(U249=$V$1,'Open 2'!F249,""),"")</f>
        <v/>
      </c>
      <c r="W249" s="7" t="str">
        <f>IFERROR(IF(U249=$W$1,'Open 2'!F249,""),"")</f>
        <v/>
      </c>
      <c r="X249" s="7" t="str">
        <f>IFERROR(IF(U249=$X$1,'Open 2'!F249,""),"")</f>
        <v/>
      </c>
      <c r="Y249" s="7" t="str">
        <f>IFERROR(IF($U249=$Y$1,'Open 2'!F249,""),"")</f>
        <v/>
      </c>
      <c r="Z249" s="7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IFERROR(VLOOKUP('Open 2'!F250,$AB$3:$AC$7,2,TRUE),"")</f>
        <v/>
      </c>
      <c r="V250" s="7" t="str">
        <f>IFERROR(IF(U250=$V$1,'Open 2'!F250,""),"")</f>
        <v/>
      </c>
      <c r="W250" s="7" t="str">
        <f>IFERROR(IF(U250=$W$1,'Open 2'!F250,""),"")</f>
        <v/>
      </c>
      <c r="X250" s="7" t="str">
        <f>IFERROR(IF(U250=$X$1,'Open 2'!F250,""),"")</f>
        <v/>
      </c>
      <c r="Y250" s="7" t="str">
        <f>IFERROR(IF($U250=$Y$1,'Open 2'!F250,""),"")</f>
        <v/>
      </c>
      <c r="Z250" s="7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IFERROR(VLOOKUP('Open 2'!F251,$AB$3:$AC$7,2,TRUE),"")</f>
        <v/>
      </c>
      <c r="V251" s="7" t="str">
        <f>IFERROR(IF(U251=$V$1,'Open 2'!F251,""),"")</f>
        <v/>
      </c>
      <c r="W251" s="7" t="str">
        <f>IFERROR(IF(U251=$W$1,'Open 2'!F251,""),"")</f>
        <v/>
      </c>
      <c r="X251" s="7" t="str">
        <f>IFERROR(IF(U251=$X$1,'Open 2'!F251,""),"")</f>
        <v/>
      </c>
      <c r="Y251" s="7" t="str">
        <f>IFERROR(IF($U251=$Y$1,'Open 2'!F251,""),"")</f>
        <v/>
      </c>
      <c r="Z251" s="7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IFERROR(VLOOKUP('Open 2'!F252,$AB$3:$AC$7,2,TRUE),"")</f>
        <v/>
      </c>
      <c r="V252" s="7" t="str">
        <f>IFERROR(IF(U252=$V$1,'Open 2'!F252,""),"")</f>
        <v/>
      </c>
      <c r="W252" s="7" t="str">
        <f>IFERROR(IF(U252=$W$1,'Open 2'!F252,""),"")</f>
        <v/>
      </c>
      <c r="X252" s="7" t="str">
        <f>IFERROR(IF(U252=$X$1,'Open 2'!F252,""),"")</f>
        <v/>
      </c>
      <c r="Y252" s="7" t="str">
        <f>IFERROR(IF($U252=$Y$1,'Open 2'!F252,""),"")</f>
        <v/>
      </c>
      <c r="Z252" s="7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4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IFERROR(VLOOKUP('Open 2'!F253,$AB$3:$AC$7,2,TRUE),"")</f>
        <v/>
      </c>
      <c r="V253" s="7" t="str">
        <f>IFERROR(IF(U253=$V$1,'Open 2'!F253,""),"")</f>
        <v/>
      </c>
      <c r="W253" s="7" t="str">
        <f>IFERROR(IF(U253=$W$1,'Open 2'!F253,""),"")</f>
        <v/>
      </c>
      <c r="X253" s="7" t="str">
        <f>IFERROR(IF(U253=$X$1,'Open 2'!F253,""),"")</f>
        <v/>
      </c>
      <c r="Y253" s="7" t="str">
        <f>IFERROR(IF($U253=$Y$1,'Open 2'!F253,""),"")</f>
        <v/>
      </c>
      <c r="Z253" s="7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IFERROR(VLOOKUP('Open 2'!F254,$AB$3:$AC$7,2,TRUE),"")</f>
        <v/>
      </c>
      <c r="V254" s="7" t="str">
        <f>IFERROR(IF(U254=$V$1,'Open 2'!F254,""),"")</f>
        <v/>
      </c>
      <c r="W254" s="7" t="str">
        <f>IFERROR(IF(U254=$W$1,'Open 2'!F254,""),"")</f>
        <v/>
      </c>
      <c r="X254" s="7" t="str">
        <f>IFERROR(IF(U254=$X$1,'Open 2'!F254,""),"")</f>
        <v/>
      </c>
      <c r="Y254" s="7" t="str">
        <f>IFERROR(IF($U254=$Y$1,'Open 2'!F254,""),"")</f>
        <v/>
      </c>
      <c r="Z254" s="7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IFERROR(VLOOKUP('Open 2'!F255,$AB$3:$AC$7,2,TRUE),"")</f>
        <v/>
      </c>
      <c r="V255" s="7" t="str">
        <f>IFERROR(IF(U255=$V$1,'Open 2'!F255,""),"")</f>
        <v/>
      </c>
      <c r="W255" s="7" t="str">
        <f>IFERROR(IF(U255=$W$1,'Open 2'!F255,""),"")</f>
        <v/>
      </c>
      <c r="X255" s="7" t="str">
        <f>IFERROR(IF(U255=$X$1,'Open 2'!F255,""),"")</f>
        <v/>
      </c>
      <c r="Y255" s="7" t="str">
        <f>IFERROR(IF($U255=$Y$1,'Open 2'!F255,""),"")</f>
        <v/>
      </c>
      <c r="Z255" s="7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IFERROR(VLOOKUP('Open 2'!F256,$AB$3:$AC$7,2,TRUE),"")</f>
        <v/>
      </c>
      <c r="V256" s="7" t="str">
        <f>IFERROR(IF(U256=$V$1,'Open 2'!F256,""),"")</f>
        <v/>
      </c>
      <c r="W256" s="7" t="str">
        <f>IFERROR(IF(U256=$W$1,'Open 2'!F256,""),"")</f>
        <v/>
      </c>
      <c r="X256" s="7" t="str">
        <f>IFERROR(IF(U256=$X$1,'Open 2'!F256,""),"")</f>
        <v/>
      </c>
      <c r="Y256" s="7" t="str">
        <f>IFERROR(IF($U256=$Y$1,'Open 2'!F256,""),"")</f>
        <v/>
      </c>
      <c r="Z256" s="7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IFERROR(VLOOKUP('Open 2'!F257,$AB$3:$AC$7,2,TRUE),"")</f>
        <v/>
      </c>
      <c r="V257" s="7" t="str">
        <f>IFERROR(IF(U257=$V$1,'Open 2'!F257,""),"")</f>
        <v/>
      </c>
      <c r="W257" s="7" t="str">
        <f>IFERROR(IF(U257=$W$1,'Open 2'!F257,""),"")</f>
        <v/>
      </c>
      <c r="X257" s="7" t="str">
        <f>IFERROR(IF(U257=$X$1,'Open 2'!F257,""),"")</f>
        <v/>
      </c>
      <c r="Y257" s="7" t="str">
        <f>IFERROR(IF($U257=$Y$1,'Open 2'!F257,""),"")</f>
        <v/>
      </c>
      <c r="Z257" s="7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IFERROR(VLOOKUP('Open 2'!F258,$AB$3:$AC$7,2,TRUE),"")</f>
        <v/>
      </c>
      <c r="V258" s="7" t="str">
        <f>IFERROR(IF(U258=$V$1,'Open 2'!F258,""),"")</f>
        <v/>
      </c>
      <c r="W258" s="7" t="str">
        <f>IFERROR(IF(U258=$W$1,'Open 2'!F258,""),"")</f>
        <v/>
      </c>
      <c r="X258" s="7" t="str">
        <f>IFERROR(IF(U258=$X$1,'Open 2'!F258,""),"")</f>
        <v/>
      </c>
      <c r="Y258" s="7" t="str">
        <f>IFERROR(IF($U258=$Y$1,'Open 2'!F258,""),"")</f>
        <v/>
      </c>
      <c r="Z258" s="7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4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IFERROR(VLOOKUP('Open 2'!F259,$AB$3:$AC$7,2,TRUE),"")</f>
        <v/>
      </c>
      <c r="V259" s="7" t="str">
        <f>IFERROR(IF(U259=$V$1,'Open 2'!F259,""),"")</f>
        <v/>
      </c>
      <c r="W259" s="7" t="str">
        <f>IFERROR(IF(U259=$W$1,'Open 2'!F259,""),"")</f>
        <v/>
      </c>
      <c r="X259" s="7" t="str">
        <f>IFERROR(IF(U259=$X$1,'Open 2'!F259,""),"")</f>
        <v/>
      </c>
      <c r="Y259" s="7" t="str">
        <f>IFERROR(IF($U259=$Y$1,'Open 2'!F259,""),"")</f>
        <v/>
      </c>
      <c r="Z259" s="7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IFERROR(VLOOKUP('Open 2'!F260,$AB$3:$AC$7,2,TRUE),"")</f>
        <v/>
      </c>
      <c r="V260" s="7" t="str">
        <f>IFERROR(IF(U260=$V$1,'Open 2'!F260,""),"")</f>
        <v/>
      </c>
      <c r="W260" s="7" t="str">
        <f>IFERROR(IF(U260=$W$1,'Open 2'!F260,""),"")</f>
        <v/>
      </c>
      <c r="X260" s="7" t="str">
        <f>IFERROR(IF(U260=$X$1,'Open 2'!F260,""),"")</f>
        <v/>
      </c>
      <c r="Y260" s="7" t="str">
        <f>IFERROR(IF($U260=$Y$1,'Open 2'!F260,""),"")</f>
        <v/>
      </c>
      <c r="Z260" s="7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IFERROR(VLOOKUP('Open 2'!F261,$AB$3:$AC$7,2,TRUE),"")</f>
        <v/>
      </c>
      <c r="V261" s="7" t="str">
        <f>IFERROR(IF(U261=$V$1,'Open 2'!F261,""),"")</f>
        <v/>
      </c>
      <c r="W261" s="7" t="str">
        <f>IFERROR(IF(U261=$W$1,'Open 2'!F261,""),"")</f>
        <v/>
      </c>
      <c r="X261" s="7" t="str">
        <f>IFERROR(IF(U261=$X$1,'Open 2'!F261,""),"")</f>
        <v/>
      </c>
      <c r="Y261" s="7" t="str">
        <f>IFERROR(IF($U261=$Y$1,'Open 2'!F261,""),"")</f>
        <v/>
      </c>
      <c r="Z261" s="7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IFERROR(VLOOKUP('Open 2'!F262,$AB$3:$AC$7,2,TRUE),"")</f>
        <v/>
      </c>
      <c r="V262" s="7" t="str">
        <f>IFERROR(IF(U262=$V$1,'Open 2'!F262,""),"")</f>
        <v/>
      </c>
      <c r="W262" s="7" t="str">
        <f>IFERROR(IF(U262=$W$1,'Open 2'!F262,""),"")</f>
        <v/>
      </c>
      <c r="X262" s="7" t="str">
        <f>IFERROR(IF(U262=$X$1,'Open 2'!F262,""),"")</f>
        <v/>
      </c>
      <c r="Y262" s="7" t="str">
        <f>IFERROR(IF($U262=$Y$1,'Open 2'!F262,""),"")</f>
        <v/>
      </c>
      <c r="Z262" s="7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IFERROR(VLOOKUP('Open 2'!F263,$AB$3:$AC$7,2,TRUE),"")</f>
        <v/>
      </c>
      <c r="V263" s="7" t="str">
        <f>IFERROR(IF(U263=$V$1,'Open 2'!F263,""),"")</f>
        <v/>
      </c>
      <c r="W263" s="7" t="str">
        <f>IFERROR(IF(U263=$W$1,'Open 2'!F263,""),"")</f>
        <v/>
      </c>
      <c r="X263" s="7" t="str">
        <f>IFERROR(IF(U263=$X$1,'Open 2'!F263,""),"")</f>
        <v/>
      </c>
      <c r="Y263" s="7" t="str">
        <f>IFERROR(IF($U263=$Y$1,'Open 2'!F263,""),"")</f>
        <v/>
      </c>
      <c r="Z263" s="7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IFERROR(VLOOKUP('Open 2'!F264,$AB$3:$AC$7,2,TRUE),"")</f>
        <v/>
      </c>
      <c r="V264" s="7" t="str">
        <f>IFERROR(IF(U264=$V$1,'Open 2'!F264,""),"")</f>
        <v/>
      </c>
      <c r="W264" s="7" t="str">
        <f>IFERROR(IF(U264=$W$1,'Open 2'!F264,""),"")</f>
        <v/>
      </c>
      <c r="X264" s="7" t="str">
        <f>IFERROR(IF(U264=$X$1,'Open 2'!F264,""),"")</f>
        <v/>
      </c>
      <c r="Y264" s="7" t="str">
        <f>IFERROR(IF($U264=$Y$1,'Open 2'!F264,""),"")</f>
        <v/>
      </c>
      <c r="Z264" s="7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4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IFERROR(VLOOKUP('Open 2'!F265,$AB$3:$AC$7,2,TRUE),"")</f>
        <v/>
      </c>
      <c r="V265" s="7" t="str">
        <f>IFERROR(IF(U265=$V$1,'Open 2'!F265,""),"")</f>
        <v/>
      </c>
      <c r="W265" s="7" t="str">
        <f>IFERROR(IF(U265=$W$1,'Open 2'!F265,""),"")</f>
        <v/>
      </c>
      <c r="X265" s="7" t="str">
        <f>IFERROR(IF(U265=$X$1,'Open 2'!F265,""),"")</f>
        <v/>
      </c>
      <c r="Y265" s="7" t="str">
        <f>IFERROR(IF($U265=$Y$1,'Open 2'!F265,""),"")</f>
        <v/>
      </c>
      <c r="Z265" s="7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IFERROR(VLOOKUP('Open 2'!F266,$AB$3:$AC$7,2,TRUE),"")</f>
        <v/>
      </c>
      <c r="V266" s="7" t="str">
        <f>IFERROR(IF(U266=$V$1,'Open 2'!F266,""),"")</f>
        <v/>
      </c>
      <c r="W266" s="7" t="str">
        <f>IFERROR(IF(U266=$W$1,'Open 2'!F266,""),"")</f>
        <v/>
      </c>
      <c r="X266" s="7" t="str">
        <f>IFERROR(IF(U266=$X$1,'Open 2'!F266,""),"")</f>
        <v/>
      </c>
      <c r="Y266" s="7" t="str">
        <f>IFERROR(IF($U266=$Y$1,'Open 2'!F266,""),"")</f>
        <v/>
      </c>
      <c r="Z266" s="7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IFERROR(VLOOKUP('Open 2'!F267,$AB$3:$AC$7,2,TRUE),"")</f>
        <v/>
      </c>
      <c r="V267" s="7" t="str">
        <f>IFERROR(IF(U267=$V$1,'Open 2'!F267,""),"")</f>
        <v/>
      </c>
      <c r="W267" s="7" t="str">
        <f>IFERROR(IF(U267=$W$1,'Open 2'!F267,""),"")</f>
        <v/>
      </c>
      <c r="X267" s="7" t="str">
        <f>IFERROR(IF(U267=$X$1,'Open 2'!F267,""),"")</f>
        <v/>
      </c>
      <c r="Y267" s="7" t="str">
        <f>IFERROR(IF($U267=$Y$1,'Open 2'!F267,""),"")</f>
        <v/>
      </c>
      <c r="Z267" s="7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IFERROR(VLOOKUP('Open 2'!F268,$AB$3:$AC$7,2,TRUE),"")</f>
        <v/>
      </c>
      <c r="V268" s="7" t="str">
        <f>IFERROR(IF(U268=$V$1,'Open 2'!F268,""),"")</f>
        <v/>
      </c>
      <c r="W268" s="7" t="str">
        <f>IFERROR(IF(U268=$W$1,'Open 2'!F268,""),"")</f>
        <v/>
      </c>
      <c r="X268" s="7" t="str">
        <f>IFERROR(IF(U268=$X$1,'Open 2'!F268,""),"")</f>
        <v/>
      </c>
      <c r="Y268" s="7" t="str">
        <f>IFERROR(IF($U268=$Y$1,'Open 2'!F268,""),"")</f>
        <v/>
      </c>
      <c r="Z268" s="7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IFERROR(VLOOKUP('Open 2'!F269,$AB$3:$AC$7,2,TRUE),"")</f>
        <v/>
      </c>
      <c r="V269" s="7" t="str">
        <f>IFERROR(IF(U269=$V$1,'Open 2'!F269,""),"")</f>
        <v/>
      </c>
      <c r="W269" s="7" t="str">
        <f>IFERROR(IF(U269=$W$1,'Open 2'!F269,""),"")</f>
        <v/>
      </c>
      <c r="X269" s="7" t="str">
        <f>IFERROR(IF(U269=$X$1,'Open 2'!F269,""),"")</f>
        <v/>
      </c>
      <c r="Y269" s="7" t="str">
        <f>IFERROR(IF($U269=$Y$1,'Open 2'!F269,""),"")</f>
        <v/>
      </c>
      <c r="Z269" s="7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IFERROR(VLOOKUP('Open 2'!F270,$AB$3:$AC$7,2,TRUE),"")</f>
        <v/>
      </c>
      <c r="V270" s="7" t="str">
        <f>IFERROR(IF(U270=$V$1,'Open 2'!F270,""),"")</f>
        <v/>
      </c>
      <c r="W270" s="7" t="str">
        <f>IFERROR(IF(U270=$W$1,'Open 2'!F270,""),"")</f>
        <v/>
      </c>
      <c r="X270" s="7" t="str">
        <f>IFERROR(IF(U270=$X$1,'Open 2'!F270,""),"")</f>
        <v/>
      </c>
      <c r="Y270" s="7" t="str">
        <f>IFERROR(IF($U270=$Y$1,'Open 2'!F270,""),"")</f>
        <v/>
      </c>
      <c r="Z270" s="7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4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IFERROR(VLOOKUP('Open 2'!F271,$AB$3:$AC$7,2,TRUE),"")</f>
        <v/>
      </c>
      <c r="V271" s="7" t="str">
        <f>IFERROR(IF(U271=$V$1,'Open 2'!F271,""),"")</f>
        <v/>
      </c>
      <c r="W271" s="7" t="str">
        <f>IFERROR(IF(U271=$W$1,'Open 2'!F271,""),"")</f>
        <v/>
      </c>
      <c r="X271" s="7" t="str">
        <f>IFERROR(IF(U271=$X$1,'Open 2'!F271,""),"")</f>
        <v/>
      </c>
      <c r="Y271" s="7" t="str">
        <f>IFERROR(IF($U271=$Y$1,'Open 2'!F271,""),"")</f>
        <v/>
      </c>
      <c r="Z271" s="7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IFERROR(VLOOKUP('Open 2'!F272,$AB$3:$AC$7,2,TRUE),"")</f>
        <v/>
      </c>
      <c r="V272" s="7" t="str">
        <f>IFERROR(IF(U272=$V$1,'Open 2'!F272,""),"")</f>
        <v/>
      </c>
      <c r="W272" s="7" t="str">
        <f>IFERROR(IF(U272=$W$1,'Open 2'!F272,""),"")</f>
        <v/>
      </c>
      <c r="X272" s="7" t="str">
        <f>IFERROR(IF(U272=$X$1,'Open 2'!F272,""),"")</f>
        <v/>
      </c>
      <c r="Y272" s="7" t="str">
        <f>IFERROR(IF($U272=$Y$1,'Open 2'!F272,""),"")</f>
        <v/>
      </c>
      <c r="Z272" s="7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IFERROR(VLOOKUP('Open 2'!F273,$AB$3:$AC$7,2,TRUE),"")</f>
        <v/>
      </c>
      <c r="V273" s="7" t="str">
        <f>IFERROR(IF(U273=$V$1,'Open 2'!F273,""),"")</f>
        <v/>
      </c>
      <c r="W273" s="7" t="str">
        <f>IFERROR(IF(U273=$W$1,'Open 2'!F273,""),"")</f>
        <v/>
      </c>
      <c r="X273" s="7" t="str">
        <f>IFERROR(IF(U273=$X$1,'Open 2'!F273,""),"")</f>
        <v/>
      </c>
      <c r="Y273" s="7" t="str">
        <f>IFERROR(IF($U273=$Y$1,'Open 2'!F273,""),"")</f>
        <v/>
      </c>
      <c r="Z273" s="7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IFERROR(VLOOKUP('Open 2'!F274,$AB$3:$AC$7,2,TRUE),"")</f>
        <v/>
      </c>
      <c r="V274" s="7" t="str">
        <f>IFERROR(IF(U274=$V$1,'Open 2'!F274,""),"")</f>
        <v/>
      </c>
      <c r="W274" s="7" t="str">
        <f>IFERROR(IF(U274=$W$1,'Open 2'!F274,""),"")</f>
        <v/>
      </c>
      <c r="X274" s="7" t="str">
        <f>IFERROR(IF(U274=$X$1,'Open 2'!F274,""),"")</f>
        <v/>
      </c>
      <c r="Y274" s="7" t="str">
        <f>IFERROR(IF($U274=$Y$1,'Open 2'!F274,""),"")</f>
        <v/>
      </c>
      <c r="Z274" s="7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IFERROR(VLOOKUP('Open 2'!F275,$AB$3:$AC$7,2,TRUE),"")</f>
        <v/>
      </c>
      <c r="V275" s="7" t="str">
        <f>IFERROR(IF(U275=$V$1,'Open 2'!F275,""),"")</f>
        <v/>
      </c>
      <c r="W275" s="7" t="str">
        <f>IFERROR(IF(U275=$W$1,'Open 2'!F275,""),"")</f>
        <v/>
      </c>
      <c r="X275" s="7" t="str">
        <f>IFERROR(IF(U275=$X$1,'Open 2'!F275,""),"")</f>
        <v/>
      </c>
      <c r="Y275" s="7" t="str">
        <f>IFERROR(IF($U275=$Y$1,'Open 2'!F275,""),"")</f>
        <v/>
      </c>
      <c r="Z275" s="7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IFERROR(VLOOKUP('Open 2'!F276,$AB$3:$AC$7,2,TRUE),"")</f>
        <v/>
      </c>
      <c r="V276" s="7" t="str">
        <f>IFERROR(IF(U276=$V$1,'Open 2'!F276,""),"")</f>
        <v/>
      </c>
      <c r="W276" s="7" t="str">
        <f>IFERROR(IF(U276=$W$1,'Open 2'!F276,""),"")</f>
        <v/>
      </c>
      <c r="X276" s="7" t="str">
        <f>IFERROR(IF(U276=$X$1,'Open 2'!F276,""),"")</f>
        <v/>
      </c>
      <c r="Y276" s="7" t="str">
        <f>IFERROR(IF($U276=$Y$1,'Open 2'!F276,""),"")</f>
        <v/>
      </c>
      <c r="Z276" s="7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4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IFERROR(VLOOKUP('Open 2'!F277,$AB$3:$AC$7,2,TRUE),"")</f>
        <v/>
      </c>
      <c r="V277" s="7" t="str">
        <f>IFERROR(IF(U277=$V$1,'Open 2'!F277,""),"")</f>
        <v/>
      </c>
      <c r="W277" s="7" t="str">
        <f>IFERROR(IF(U277=$W$1,'Open 2'!F277,""),"")</f>
        <v/>
      </c>
      <c r="X277" s="7" t="str">
        <f>IFERROR(IF(U277=$X$1,'Open 2'!F277,""),"")</f>
        <v/>
      </c>
      <c r="Y277" s="7" t="str">
        <f>IFERROR(IF($U277=$Y$1,'Open 2'!F277,""),"")</f>
        <v/>
      </c>
      <c r="Z277" s="7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IFERROR(VLOOKUP('Open 2'!F278,$AB$3:$AC$7,2,TRUE),"")</f>
        <v/>
      </c>
      <c r="V278" s="7" t="str">
        <f>IFERROR(IF(U278=$V$1,'Open 2'!F278,""),"")</f>
        <v/>
      </c>
      <c r="W278" s="7" t="str">
        <f>IFERROR(IF(U278=$W$1,'Open 2'!F278,""),"")</f>
        <v/>
      </c>
      <c r="X278" s="7" t="str">
        <f>IFERROR(IF(U278=$X$1,'Open 2'!F278,""),"")</f>
        <v/>
      </c>
      <c r="Y278" s="7" t="str">
        <f>IFERROR(IF($U278=$Y$1,'Open 2'!F278,""),"")</f>
        <v/>
      </c>
      <c r="Z278" s="7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IFERROR(VLOOKUP('Open 2'!F279,$AB$3:$AC$7,2,TRUE),"")</f>
        <v/>
      </c>
      <c r="V279" s="7" t="str">
        <f>IFERROR(IF(U279=$V$1,'Open 2'!F279,""),"")</f>
        <v/>
      </c>
      <c r="W279" s="7" t="str">
        <f>IFERROR(IF(U279=$W$1,'Open 2'!F279,""),"")</f>
        <v/>
      </c>
      <c r="X279" s="7" t="str">
        <f>IFERROR(IF(U279=$X$1,'Open 2'!F279,""),"")</f>
        <v/>
      </c>
      <c r="Y279" s="7" t="str">
        <f>IFERROR(IF($U279=$Y$1,'Open 2'!F279,""),"")</f>
        <v/>
      </c>
      <c r="Z279" s="7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IFERROR(VLOOKUP('Open 2'!F280,$AB$3:$AC$7,2,TRUE),"")</f>
        <v/>
      </c>
      <c r="V280" s="7" t="str">
        <f>IFERROR(IF(U280=$V$1,'Open 2'!F280,""),"")</f>
        <v/>
      </c>
      <c r="W280" s="7" t="str">
        <f>IFERROR(IF(U280=$W$1,'Open 2'!F280,""),"")</f>
        <v/>
      </c>
      <c r="X280" s="7" t="str">
        <f>IFERROR(IF(U280=$X$1,'Open 2'!F280,""),"")</f>
        <v/>
      </c>
      <c r="Y280" s="7" t="str">
        <f>IFERROR(IF($U280=$Y$1,'Open 2'!F280,""),"")</f>
        <v/>
      </c>
      <c r="Z280" s="7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IFERROR(VLOOKUP('Open 2'!F281,$AB$3:$AC$7,2,TRUE),"")</f>
        <v/>
      </c>
      <c r="V281" s="7" t="str">
        <f>IFERROR(IF(U281=$V$1,'Open 2'!F281,""),"")</f>
        <v/>
      </c>
      <c r="W281" s="7" t="str">
        <f>IFERROR(IF(U281=$W$1,'Open 2'!F281,""),"")</f>
        <v/>
      </c>
      <c r="X281" s="7" t="str">
        <f>IFERROR(IF(U281=$X$1,'Open 2'!F281,""),"")</f>
        <v/>
      </c>
      <c r="Y281" s="7" t="str">
        <f>IFERROR(IF($U281=$Y$1,'Open 2'!F281,""),"")</f>
        <v/>
      </c>
      <c r="Z281" s="7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IFERROR(VLOOKUP('Open 2'!F282,$AB$3:$AC$7,2,TRUE),"")</f>
        <v/>
      </c>
      <c r="V282" s="7" t="str">
        <f>IFERROR(IF(U282=$V$1,'Open 2'!F282,""),"")</f>
        <v/>
      </c>
      <c r="W282" s="7" t="str">
        <f>IFERROR(IF(U282=$W$1,'Open 2'!F282,""),"")</f>
        <v/>
      </c>
      <c r="X282" s="7" t="str">
        <f>IFERROR(IF(U282=$X$1,'Open 2'!F282,""),"")</f>
        <v/>
      </c>
      <c r="Y282" s="7" t="str">
        <f>IFERROR(IF($U282=$Y$1,'Open 2'!F282,""),"")</f>
        <v/>
      </c>
      <c r="Z282" s="7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4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IFERROR(VLOOKUP('Open 2'!F283,$AB$3:$AC$7,2,TRUE),"")</f>
        <v/>
      </c>
      <c r="V283" s="7" t="str">
        <f>IFERROR(IF(U283=$V$1,'Open 2'!F283,""),"")</f>
        <v/>
      </c>
      <c r="W283" s="7" t="str">
        <f>IFERROR(IF(U283=$W$1,'Open 2'!F283,""),"")</f>
        <v/>
      </c>
      <c r="X283" s="7" t="str">
        <f>IFERROR(IF(U283=$X$1,'Open 2'!F283,""),"")</f>
        <v/>
      </c>
      <c r="Y283" s="7" t="str">
        <f>IFERROR(IF($U283=$Y$1,'Open 2'!F283,""),"")</f>
        <v/>
      </c>
      <c r="Z283" s="7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IFERROR(VLOOKUP('Open 2'!F284,$AB$3:$AC$7,2,TRUE),"")</f>
        <v/>
      </c>
      <c r="V284" s="7" t="str">
        <f>IFERROR(IF(U284=$V$1,'Open 2'!F284,""),"")</f>
        <v/>
      </c>
      <c r="W284" s="7" t="str">
        <f>IFERROR(IF(U284=$W$1,'Open 2'!F284,""),"")</f>
        <v/>
      </c>
      <c r="X284" s="7" t="str">
        <f>IFERROR(IF(U284=$X$1,'Open 2'!F284,""),"")</f>
        <v/>
      </c>
      <c r="Y284" s="7" t="str">
        <f>IFERROR(IF($U284=$Y$1,'Open 2'!F284,""),"")</f>
        <v/>
      </c>
      <c r="Z284" s="7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IFERROR(VLOOKUP('Open 2'!F285,$AB$3:$AC$7,2,TRUE),"")</f>
        <v/>
      </c>
      <c r="V285" s="7" t="str">
        <f>IFERROR(IF(U285=$V$1,'Open 2'!F285,""),"")</f>
        <v/>
      </c>
      <c r="W285" s="7" t="str">
        <f>IFERROR(IF(U285=$W$1,'Open 2'!F285,""),"")</f>
        <v/>
      </c>
      <c r="X285" s="7" t="str">
        <f>IFERROR(IF(U285=$X$1,'Open 2'!F285,""),"")</f>
        <v/>
      </c>
      <c r="Y285" s="7" t="str">
        <f>IFERROR(IF($U285=$Y$1,'Open 2'!F285,""),"")</f>
        <v/>
      </c>
      <c r="Z285" s="7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IFERROR(VLOOKUP('Open 2'!F286,$AB$3:$AC$7,2,TRUE),"")</f>
        <v/>
      </c>
      <c r="V286" s="7" t="str">
        <f>IFERROR(IF(U286=$V$1,'Open 2'!F286,""),"")</f>
        <v/>
      </c>
      <c r="W286" s="7" t="str">
        <f>IFERROR(IF(U286=$W$1,'Open 2'!F286,""),"")</f>
        <v/>
      </c>
      <c r="X286" s="7" t="str">
        <f>IFERROR(IF(U286=$X$1,'Open 2'!F286,""),"")</f>
        <v/>
      </c>
      <c r="Y286" s="7" t="str">
        <f>IFERROR(IF($U286=$Y$1,'Open 2'!F286,""),"")</f>
        <v/>
      </c>
      <c r="Z286" s="7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8">
    <mergeCell ref="H2:I2"/>
    <mergeCell ref="L28:L32"/>
    <mergeCell ref="AB28:AB32"/>
    <mergeCell ref="AB34:AB38"/>
    <mergeCell ref="I15:J15"/>
    <mergeCell ref="H3:I3"/>
    <mergeCell ref="L4:L8"/>
    <mergeCell ref="H11:I11"/>
    <mergeCell ref="AK13:AM13"/>
    <mergeCell ref="L16:L20"/>
    <mergeCell ref="AB16:AB20"/>
    <mergeCell ref="L22:L26"/>
    <mergeCell ref="AB22:AB26"/>
    <mergeCell ref="L10:L14"/>
    <mergeCell ref="AB10:AB14"/>
    <mergeCell ref="AK10:AM10"/>
    <mergeCell ref="AK11:AM11"/>
    <mergeCell ref="AK12:AM12"/>
  </mergeCells>
  <conditionalFormatting sqref="A2:D14 A19:D19 A15:C18 A21:D286 A20:C20">
    <cfRule type="expression" dxfId="16" priority="11">
      <formula>MOD(ROW(),6)=1</formula>
    </cfRule>
  </conditionalFormatting>
  <conditionalFormatting sqref="D56:D60">
    <cfRule type="expression" dxfId="15" priority="10">
      <formula>MOD(ROW(),6)=1</formula>
    </cfRule>
  </conditionalFormatting>
  <conditionalFormatting sqref="M4:Q32">
    <cfRule type="expression" dxfId="14" priority="9">
      <formula>MOD(ROW(),2)=0</formula>
    </cfRule>
  </conditionalFormatting>
  <conditionalFormatting sqref="D15">
    <cfRule type="expression" dxfId="13" priority="8">
      <formula>MOD(ROW(),6)=1</formula>
    </cfRule>
  </conditionalFormatting>
  <conditionalFormatting sqref="D16">
    <cfRule type="expression" dxfId="12" priority="4">
      <formula>MOD(ROW(),6)=1</formula>
    </cfRule>
  </conditionalFormatting>
  <conditionalFormatting sqref="D17">
    <cfRule type="expression" dxfId="11" priority="3">
      <formula>MOD(ROW(),6)=1</formula>
    </cfRule>
  </conditionalFormatting>
  <conditionalFormatting sqref="D18">
    <cfRule type="expression" dxfId="10" priority="2">
      <formula>MOD(ROW(),6)=1</formula>
    </cfRule>
  </conditionalFormatting>
  <conditionalFormatting sqref="D20">
    <cfRule type="expression" dxfId="9" priority="1">
      <formula>MOD(ROW(),6)=1</formula>
    </cfRule>
  </conditionalFormatting>
  <pageMargins left="0.7" right="0.7" top="0.75" bottom="0.75" header="0.3" footer="0.3"/>
  <pageSetup orientation="portrait" r:id="rId1"/>
  <headerFooter>
    <oddHeader>&amp;L&amp;"-,Bold"Open 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zoomScale="80" zoomScaleNormal="80" workbookViewId="0">
      <pane ySplit="1" topLeftCell="A2" activePane="bottomLeft" state="frozen"/>
      <selection pane="bottomLeft" activeCell="J18" sqref="J18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42578125" style="25" hidden="1" customWidth="1"/>
    <col min="7" max="7" width="8.28515625" style="94" customWidth="1"/>
    <col min="8" max="8" width="6.85546875" style="17" hidden="1" customWidth="1"/>
    <col min="9" max="9" width="3.42578125" style="17" hidden="1" customWidth="1"/>
    <col min="10" max="10" width="14" style="17" customWidth="1"/>
    <col min="11" max="11" width="14.28515625" style="24" customWidth="1"/>
    <col min="12" max="12" width="4.42578125" style="17" hidden="1" customWidth="1"/>
    <col min="13" max="13" width="11.42578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3"/>
      <c r="F1" s="83" t="s">
        <v>11</v>
      </c>
      <c r="J1" s="17" t="s">
        <v>33</v>
      </c>
      <c r="K1" s="122" t="s">
        <v>34</v>
      </c>
    </row>
    <row r="2" spans="1:12">
      <c r="A2" s="18">
        <f>IFERROR(IF(D2="","",INDEX('Open 2'!$A:$F,MATCH('Open 2 Results'!$E2,'Open 2'!$F:$F,0),1)),"")</f>
        <v>8</v>
      </c>
      <c r="B2" s="84" t="str">
        <f>IFERROR(IF(D2="","",INDEX('Open 2'!$A:$F,MATCH('Open 2 Results'!$E2,'Open 2'!$F:$F,0),2)),"")</f>
        <v xml:space="preserve">PAM EKERN </v>
      </c>
      <c r="C2" s="84" t="str">
        <f>IFERROR(IF(D2="","",INDEX('Open 2'!$A:$F,MATCH('Open 2 Results'!$E2,'Open 2'!$F:$F,0),3)),"")</f>
        <v>RAZ</v>
      </c>
      <c r="D2" s="85">
        <f>IFERROR(IF(AND(SMALL('Open 2'!F:F,L2)&gt;1000,SMALL('Open 2'!F:F,L2)&lt;3000),"nt",IF(SMALL('Open 2'!F:F,L2)&gt;3000,"",SMALL('Open 2'!F:F,L2))),"")</f>
        <v>18.312000009000002</v>
      </c>
      <c r="E2" s="114">
        <f>IF(D2="nt",IFERROR(SMALL('Open 2'!F:F,L2),""),IF(D2&gt;3000,"",IFERROR(SMALL('Open 2'!F:F,L2),"")))</f>
        <v>18.312000009000002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1">
        <v>5</v>
      </c>
      <c r="K2" s="120"/>
      <c r="L2" s="24">
        <v>1</v>
      </c>
    </row>
    <row r="3" spans="1:12">
      <c r="A3" s="18" t="str">
        <f>IFERROR(IF(D3="","",INDEX('Open 2'!$A:$F,MATCH('Open 2 Results'!$E3,'Open 2'!$F:$F,0),1)),"")</f>
        <v>co</v>
      </c>
      <c r="B3" s="84" t="str">
        <f>IFERROR(IF(D3="","",INDEX('Open 2'!$A:$F,MATCH('Open 2 Results'!$E3,'Open 2'!$F:$F,0),2)),"")</f>
        <v xml:space="preserve">Lacey Gorder </v>
      </c>
      <c r="C3" s="84" t="str">
        <f>IFERROR(IF(D3="","",INDEX('Open 2'!$A:$F,MATCH('Open 2 Results'!$E3,'Open 2'!$F:$F,0),3)),"")</f>
        <v xml:space="preserve">Tinyspapermoney aka Penny </v>
      </c>
      <c r="D3" s="85">
        <f>IFERROR(IF(AND(SMALL('Open 2'!F:F,L3)&gt;1000,SMALL('Open 2'!F:F,L3)&lt;3000),"nt",IF(SMALL('Open 2'!F:F,L3)&gt;3000,"",SMALL('Open 2'!F:F,L3))),"")</f>
        <v>18.570000015000002</v>
      </c>
      <c r="E3" s="114">
        <f>IF(D3="nt",IFERROR(SMALL('Open 2'!F:F,L3),""),IF(D3&gt;3000,"",IFERROR(SMALL('Open 2'!F:F,L3),"")))</f>
        <v>18.570000015000002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2'!P4</f>
        <v>18.312000009000002</v>
      </c>
      <c r="I3" s="24" t="s">
        <v>3</v>
      </c>
      <c r="J3" s="120">
        <v>4</v>
      </c>
      <c r="K3" s="120"/>
      <c r="L3" s="24">
        <v>2</v>
      </c>
    </row>
    <row r="4" spans="1:12">
      <c r="A4" s="18">
        <f>IFERROR(IF(D4="","",INDEX('Open 2'!$A:$F,MATCH('Open 2 Results'!$E4,'Open 2'!$F:$F,0),1)),"")</f>
        <v>11</v>
      </c>
      <c r="B4" s="84" t="str">
        <f>IFERROR(IF(D4="","",INDEX('Open 2'!$A:$F,MATCH('Open 2 Results'!$E4,'Open 2'!$F:$F,0),2)),"")</f>
        <v>JODI THEISEN</v>
      </c>
      <c r="C4" s="84" t="str">
        <f>IFERROR(IF(D4="","",INDEX('Open 2'!$A:$F,MATCH('Open 2 Results'!$E4,'Open 2'!$F:$F,0),3)),"")</f>
        <v>COWGIRL</v>
      </c>
      <c r="D4" s="85">
        <f>IFERROR(IF(AND(SMALL('Open 2'!F:F,L4)&gt;1000,SMALL('Open 2'!F:F,L4)&lt;3000),"nt",IF(SMALL('Open 2'!F:F,L4)&gt;3000,"",SMALL('Open 2'!F:F,L4))),"")</f>
        <v>18.701000013000002</v>
      </c>
      <c r="E4" s="114">
        <f>IF(D4="nt",IFERROR(SMALL('Open 2'!F:F,L4),""),IF(D4&gt;3000,"",IFERROR(SMALL('Open 2'!F:F,L4),"")))</f>
        <v>18.701000013000002</v>
      </c>
      <c r="F4" s="86" t="str">
        <f t="shared" si="0"/>
        <v>1D</v>
      </c>
      <c r="G4" s="91" t="str">
        <f t="shared" si="1"/>
        <v/>
      </c>
      <c r="H4" s="62" t="str">
        <f>'Open 2'!P10</f>
        <v>-</v>
      </c>
      <c r="I4" s="87" t="s">
        <v>4</v>
      </c>
      <c r="J4" s="162"/>
      <c r="K4" s="120"/>
      <c r="L4" s="24">
        <v>3</v>
      </c>
    </row>
    <row r="5" spans="1:12">
      <c r="A5" s="18">
        <f>IFERROR(IF(D5="","",INDEX('Open 2'!$A:$F,MATCH('Open 2 Results'!$E5,'Open 2'!$F:$F,0),1)),"")</f>
        <v>4</v>
      </c>
      <c r="B5" s="84" t="str">
        <f>IFERROR(IF(D5="","",INDEX('Open 2'!$A:$F,MATCH('Open 2 Results'!$E5,'Open 2'!$F:$F,0),2)),"")</f>
        <v xml:space="preserve">EMILY RYMERSON </v>
      </c>
      <c r="C5" s="84" t="str">
        <f>IFERROR(IF(D5="","",INDEX('Open 2'!$A:$F,MATCH('Open 2 Results'!$E5,'Open 2'!$F:$F,0),3)),"")</f>
        <v xml:space="preserve">BIRDIE </v>
      </c>
      <c r="D5" s="85">
        <f>IFERROR(IF(AND(SMALL('Open 2'!F:F,L5)&gt;1000,SMALL('Open 2'!F:F,L5)&lt;3000),"nt",IF(SMALL('Open 2'!F:F,L5)&gt;3000,"",SMALL('Open 2'!F:F,L5))),"")</f>
        <v>18.783000004000002</v>
      </c>
      <c r="E5" s="114">
        <f>IF(D5="nt",IFERROR(SMALL('Open 2'!F:F,L5),""),IF(D5&gt;3000,"",IFERROR(SMALL('Open 2'!F:F,L5),"")))</f>
        <v>18.783000004000002</v>
      </c>
      <c r="F5" s="86" t="str">
        <f t="shared" si="0"/>
        <v>1D</v>
      </c>
      <c r="G5" s="91" t="str">
        <f t="shared" si="1"/>
        <v/>
      </c>
      <c r="H5" s="62">
        <f>'Open 2'!P16</f>
        <v>19.362000016</v>
      </c>
      <c r="I5" s="87" t="s">
        <v>5</v>
      </c>
      <c r="J5" s="162"/>
      <c r="K5" s="121"/>
      <c r="L5" s="24">
        <v>4</v>
      </c>
    </row>
    <row r="6" spans="1:12">
      <c r="A6" s="18" t="str">
        <f>IFERROR(IF(D6="","",INDEX('Open 2'!$A:$F,MATCH('Open 2 Results'!$E6,'Open 2'!$F:$F,0),1)),"")</f>
        <v>co</v>
      </c>
      <c r="B6" s="84" t="str">
        <f>IFERROR(IF(D6="","",INDEX('Open 2'!$A:$F,MATCH('Open 2 Results'!$E6,'Open 2'!$F:$F,0),2)),"")</f>
        <v xml:space="preserve">Lacey Gorder </v>
      </c>
      <c r="C6" s="84" t="str">
        <f>IFERROR(IF(D6="","",INDEX('Open 2'!$A:$F,MATCH('Open 2 Results'!$E6,'Open 2'!$F:$F,0),3)),"")</f>
        <v xml:space="preserve">Illuminated Paris aka Paris </v>
      </c>
      <c r="D6" s="85">
        <f>IFERROR(IF(AND(SMALL('Open 2'!F:F,L6)&gt;1000,SMALL('Open 2'!F:F,L6)&lt;3000),"nt",IF(SMALL('Open 2'!F:F,L6)&gt;3000,"",SMALL('Open 2'!F:F,L6))),"")</f>
        <v>19.362000016</v>
      </c>
      <c r="E6" s="114">
        <f>IF(D6="nt",IFERROR(SMALL('Open 2'!F:F,L6),""),IF(D6&gt;3000,"",IFERROR(SMALL('Open 2'!F:F,L6),"")))</f>
        <v>19.362000016</v>
      </c>
      <c r="F6" s="86" t="str">
        <f t="shared" si="0"/>
        <v>3D</v>
      </c>
      <c r="G6" s="91" t="str">
        <f t="shared" si="1"/>
        <v>3D</v>
      </c>
      <c r="H6" s="62">
        <f>'Open 2'!P22</f>
        <v>20.488000017000001</v>
      </c>
      <c r="I6" s="87" t="s">
        <v>6</v>
      </c>
      <c r="J6" s="162">
        <v>5</v>
      </c>
      <c r="K6" s="120"/>
      <c r="L6" s="24">
        <v>5</v>
      </c>
    </row>
    <row r="7" spans="1:12">
      <c r="A7" s="18">
        <f>IFERROR(IF(D7="","",INDEX('Open 2'!$A:$F,MATCH('Open 2 Results'!$E7,'Open 2'!$F:$F,0),1)),"")</f>
        <v>1</v>
      </c>
      <c r="B7" s="84" t="str">
        <f>IFERROR(IF(D7="","",INDEX('Open 2'!$A:$F,MATCH('Open 2 Results'!$E7,'Open 2'!$F:$F,0),2)),"")</f>
        <v xml:space="preserve">olivia Selleck </v>
      </c>
      <c r="C7" s="84" t="str">
        <f>IFERROR(IF(D7="","",INDEX('Open 2'!$A:$F,MATCH('Open 2 Results'!$E7,'Open 2'!$F:$F,0),3)),"")</f>
        <v xml:space="preserve">Dynamic French Bully </v>
      </c>
      <c r="D7" s="85">
        <f>IFERROR(IF(AND(SMALL('Open 2'!F:F,L7)&gt;1000,SMALL('Open 2'!F:F,L7)&lt;3000),"nt",IF(SMALL('Open 2'!F:F,L7)&gt;3000,"",SMALL('Open 2'!F:F,L7))),"")</f>
        <v>19.517000001</v>
      </c>
      <c r="E7" s="114">
        <f>IF(D7="nt",IFERROR(SMALL('Open 2'!F:F,L7),""),IF(D7&gt;3000,"",IFERROR(SMALL('Open 2'!F:F,L7),"")))</f>
        <v>19.517000001</v>
      </c>
      <c r="F7" s="86" t="str">
        <f t="shared" si="0"/>
        <v>3D</v>
      </c>
      <c r="G7" s="91" t="str">
        <f t="shared" si="1"/>
        <v/>
      </c>
      <c r="H7" s="24" t="str">
        <f>'Open 2'!P28</f>
        <v>-</v>
      </c>
      <c r="I7" s="87" t="s">
        <v>13</v>
      </c>
      <c r="J7" s="162"/>
      <c r="K7" s="120"/>
      <c r="L7" s="24">
        <v>6</v>
      </c>
    </row>
    <row r="8" spans="1:12">
      <c r="A8" s="18">
        <f>IFERROR(IF(D8="","",INDEX('Open 2'!$A:$F,MATCH('Open 2 Results'!$E8,'Open 2'!$F:$F,0),1)),"")</f>
        <v>7</v>
      </c>
      <c r="B8" s="84" t="str">
        <f>IFERROR(IF(D8="","",INDEX('Open 2'!$A:$F,MATCH('Open 2 Results'!$E8,'Open 2'!$F:$F,0),2)),"")</f>
        <v xml:space="preserve">Kailee Rinas </v>
      </c>
      <c r="C8" s="84" t="str">
        <f>IFERROR(IF(D8="","",INDEX('Open 2'!$A:$F,MATCH('Open 2 Results'!$E8,'Open 2'!$F:$F,0),3)),"")</f>
        <v xml:space="preserve">Jody O' Gin </v>
      </c>
      <c r="D8" s="85">
        <f>IFERROR(IF(AND(SMALL('Open 2'!F:F,L8)&gt;1000,SMALL('Open 2'!F:F,L8)&lt;3000),"nt",IF(SMALL('Open 2'!F:F,L8)&gt;3000,"",SMALL('Open 2'!F:F,L8))),"")</f>
        <v>19.609000008000002</v>
      </c>
      <c r="E8" s="114">
        <f>IF(D8="nt",IFERROR(SMALL('Open 2'!F:F,L8),""),IF(D8&gt;3000,"",IFERROR(SMALL('Open 2'!F:F,L8),"")))</f>
        <v>19.609000008000002</v>
      </c>
      <c r="F8" s="86" t="str">
        <f t="shared" si="0"/>
        <v>3D</v>
      </c>
      <c r="G8" s="91" t="str">
        <f t="shared" si="1"/>
        <v/>
      </c>
      <c r="J8" s="161"/>
      <c r="K8" s="120"/>
      <c r="L8" s="24">
        <v>7</v>
      </c>
    </row>
    <row r="9" spans="1:12">
      <c r="A9" s="18">
        <f>IFERROR(IF(D9="","",INDEX('Open 2'!$A:$F,MATCH('Open 2 Results'!$E9,'Open 2'!$F:$F,0),1)),"")</f>
        <v>5</v>
      </c>
      <c r="B9" s="84" t="str">
        <f>IFERROR(IF(D9="","",INDEX('Open 2'!$A:$F,MATCH('Open 2 Results'!$E9,'Open 2'!$F:$F,0),2)),"")</f>
        <v xml:space="preserve">Kynlee Speidel </v>
      </c>
      <c r="C9" s="84" t="str">
        <f>IFERROR(IF(D9="","",INDEX('Open 2'!$A:$F,MATCH('Open 2 Results'!$E9,'Open 2'!$F:$F,0),3)),"")</f>
        <v xml:space="preserve">Jalandy </v>
      </c>
      <c r="D9" s="85">
        <f>IFERROR(IF(AND(SMALL('Open 2'!F:F,L9)&gt;1000,SMALL('Open 2'!F:F,L9)&lt;3000),"nt",IF(SMALL('Open 2'!F:F,L9)&gt;3000,"",SMALL('Open 2'!F:F,L9))),"")</f>
        <v>19.714000004999999</v>
      </c>
      <c r="E9" s="114">
        <f>IF(D9="nt",IFERROR(SMALL('Open 2'!F:F,L9),""),IF(D9&gt;3000,"",IFERROR(SMALL('Open 2'!F:F,L9),"")))</f>
        <v>19.714000004999999</v>
      </c>
      <c r="F9" s="86" t="str">
        <f t="shared" si="0"/>
        <v>3D</v>
      </c>
      <c r="G9" s="91" t="str">
        <f t="shared" si="1"/>
        <v/>
      </c>
      <c r="J9" s="161"/>
      <c r="K9" s="120"/>
      <c r="L9" s="24">
        <v>8</v>
      </c>
    </row>
    <row r="10" spans="1:12">
      <c r="A10" s="18" t="str">
        <f>IFERROR(IF(D10="","",INDEX('Open 2'!$A:$F,MATCH('Open 2 Results'!$E10,'Open 2'!$F:$F,0),1)),"")</f>
        <v>co</v>
      </c>
      <c r="B10" s="84" t="str">
        <f>IFERROR(IF(D10="","",INDEX('Open 2'!$A:$F,MATCH('Open 2 Results'!$E10,'Open 2'!$F:$F,0),2)),"")</f>
        <v xml:space="preserve">EMILY RYMERSON </v>
      </c>
      <c r="C10" s="84" t="str">
        <f>IFERROR(IF(D10="","",INDEX('Open 2'!$A:$F,MATCH('Open 2 Results'!$E10,'Open 2'!$F:$F,0),3)),"")</f>
        <v xml:space="preserve">DINO </v>
      </c>
      <c r="D10" s="85">
        <f>IFERROR(IF(AND(SMALL('Open 2'!F:F,L10)&gt;1000,SMALL('Open 2'!F:F,L10)&lt;3000),"nt",IF(SMALL('Open 2'!F:F,L10)&gt;3000,"",SMALL('Open 2'!F:F,L10))),"")</f>
        <v>19.957000019000002</v>
      </c>
      <c r="E10" s="114">
        <f>IF(D10="nt",IFERROR(SMALL('Open 2'!F:F,L10),""),IF(D10&gt;3000,"",IFERROR(SMALL('Open 2'!F:F,L10),"")))</f>
        <v>19.957000019000002</v>
      </c>
      <c r="F10" s="86" t="str">
        <f t="shared" si="0"/>
        <v>3D</v>
      </c>
      <c r="G10" s="91" t="str">
        <f t="shared" si="1"/>
        <v/>
      </c>
      <c r="J10" s="161"/>
      <c r="K10" s="120"/>
      <c r="L10" s="24">
        <v>9</v>
      </c>
    </row>
    <row r="11" spans="1:12">
      <c r="A11" s="18">
        <f>IFERROR(IF(D11="","",INDEX('Open 2'!$A:$F,MATCH('Open 2 Results'!$E11,'Open 2'!$F:$F,0),1)),"")</f>
        <v>9</v>
      </c>
      <c r="B11" s="84" t="str">
        <f>IFERROR(IF(D11="","",INDEX('Open 2'!$A:$F,MATCH('Open 2 Results'!$E11,'Open 2'!$F:$F,0),2)),"")</f>
        <v xml:space="preserve">SAMANTHA PETERSEN </v>
      </c>
      <c r="C11" s="84" t="str">
        <f>IFERROR(IF(D11="","",INDEX('Open 2'!$A:$F,MATCH('Open 2 Results'!$E11,'Open 2'!$F:$F,0),3)),"")</f>
        <v>TOLLHOUSE</v>
      </c>
      <c r="D11" s="85">
        <f>IFERROR(IF(AND(SMALL('Open 2'!F:F,L11)&gt;1000,SMALL('Open 2'!F:F,L11)&lt;3000),"nt",IF(SMALL('Open 2'!F:F,L11)&gt;3000,"",SMALL('Open 2'!F:F,L11))),"")</f>
        <v>20.16200001</v>
      </c>
      <c r="E11" s="114">
        <f>IF(D11="nt",IFERROR(SMALL('Open 2'!F:F,L11),""),IF(D11&gt;3000,"",IFERROR(SMALL('Open 2'!F:F,L11),"")))</f>
        <v>20.16200001</v>
      </c>
      <c r="F11" s="86" t="str">
        <f t="shared" si="0"/>
        <v>3D</v>
      </c>
      <c r="G11" s="91" t="str">
        <f t="shared" si="1"/>
        <v/>
      </c>
      <c r="J11" s="161"/>
      <c r="K11" s="120"/>
      <c r="L11" s="24">
        <v>10</v>
      </c>
    </row>
    <row r="12" spans="1:12">
      <c r="A12" s="18" t="str">
        <f>IFERROR(IF(D12="","",INDEX('Open 2'!$A:$F,MATCH('Open 2 Results'!$E12,'Open 2'!$F:$F,0),1)),"")</f>
        <v>co</v>
      </c>
      <c r="B12" s="84" t="str">
        <f>IFERROR(IF(D12="","",INDEX('Open 2'!$A:$F,MATCH('Open 2 Results'!$E12,'Open 2'!$F:$F,0),2)),"")</f>
        <v>Allison Moore</v>
      </c>
      <c r="C12" s="84" t="str">
        <f>IFERROR(IF(D12="","",INDEX('Open 2'!$A:$F,MATCH('Open 2 Results'!$E12,'Open 2'!$F:$F,0),3)),"")</f>
        <v xml:space="preserve">Lena </v>
      </c>
      <c r="D12" s="85">
        <f>IFERROR(IF(AND(SMALL('Open 2'!F:F,L12)&gt;1000,SMALL('Open 2'!F:F,L12)&lt;3000),"nt",IF(SMALL('Open 2'!F:F,L12)&gt;3000,"",SMALL('Open 2'!F:F,L12))),"")</f>
        <v>20.488000017000001</v>
      </c>
      <c r="E12" s="114">
        <f>IF(D12="nt",IFERROR(SMALL('Open 2'!F:F,L12),""),IF(D12&gt;3000,"",IFERROR(SMALL('Open 2'!F:F,L12),"")))</f>
        <v>20.488000017000001</v>
      </c>
      <c r="F12" s="86" t="str">
        <f t="shared" si="0"/>
        <v>4D</v>
      </c>
      <c r="G12" s="91" t="str">
        <f t="shared" si="1"/>
        <v>4D</v>
      </c>
      <c r="J12" s="161">
        <v>5</v>
      </c>
      <c r="K12" s="120"/>
      <c r="L12" s="24">
        <v>11</v>
      </c>
    </row>
    <row r="13" spans="1:12">
      <c r="A13" s="18">
        <f>IFERROR(IF(D13="","",INDEX('Open 2'!$A:$F,MATCH('Open 2 Results'!$E13,'Open 2'!$F:$F,0),1)),"")</f>
        <v>12</v>
      </c>
      <c r="B13" s="84" t="str">
        <f>IFERROR(IF(D13="","",INDEX('Open 2'!$A:$F,MATCH('Open 2 Results'!$E13,'Open 2'!$F:$F,0),2)),"")</f>
        <v xml:space="preserve">PAM EKERN </v>
      </c>
      <c r="C13" s="84" t="str">
        <f>IFERROR(IF(D13="","",INDEX('Open 2'!$A:$F,MATCH('Open 2 Results'!$E13,'Open 2'!$F:$F,0),3)),"")</f>
        <v>NIKKI</v>
      </c>
      <c r="D13" s="85">
        <f>IFERROR(IF(AND(SMALL('Open 2'!F:F,L13)&gt;1000,SMALL('Open 2'!F:F,L13)&lt;3000),"nt",IF(SMALL('Open 2'!F:F,L13)&gt;3000,"",SMALL('Open 2'!F:F,L13))),"")</f>
        <v>20.543000014</v>
      </c>
      <c r="E13" s="114">
        <f>IF(D13="nt",IFERROR(SMALL('Open 2'!F:F,L13),""),IF(D13&gt;3000,"",IFERROR(SMALL('Open 2'!F:F,L13),"")))</f>
        <v>20.543000014</v>
      </c>
      <c r="F13" s="86" t="str">
        <f t="shared" si="0"/>
        <v>4D</v>
      </c>
      <c r="G13" s="91" t="str">
        <f t="shared" si="1"/>
        <v/>
      </c>
      <c r="J13" s="161"/>
      <c r="K13" s="120"/>
      <c r="L13" s="24">
        <v>12</v>
      </c>
    </row>
    <row r="14" spans="1:12">
      <c r="A14" s="18">
        <f>IFERROR(IF(D14="","",INDEX('Open 2'!$A:$F,MATCH('Open 2 Results'!$E14,'Open 2'!$F:$F,0),1)),"")</f>
        <v>6</v>
      </c>
      <c r="B14" s="84" t="str">
        <f>IFERROR(IF(D14="","",INDEX('Open 2'!$A:$F,MATCH('Open 2 Results'!$E14,'Open 2'!$F:$F,0),2)),"")</f>
        <v>LAYNE MANSON</v>
      </c>
      <c r="C14" s="84" t="str">
        <f>IFERROR(IF(D14="","",INDEX('Open 2'!$A:$F,MATCH('Open 2 Results'!$E14,'Open 2'!$F:$F,0),3)),"")</f>
        <v xml:space="preserve">SADIE </v>
      </c>
      <c r="D14" s="85">
        <f>IFERROR(IF(AND(SMALL('Open 2'!F:F,L14)&gt;1000,SMALL('Open 2'!F:F,L14)&lt;3000),"nt",IF(SMALL('Open 2'!F:F,L14)&gt;3000,"",SMALL('Open 2'!F:F,L14))),"")</f>
        <v>21.262000007000001</v>
      </c>
      <c r="E14" s="114">
        <f>IF(D14="nt",IFERROR(SMALL('Open 2'!F:F,L14),""),IF(D14&gt;3000,"",IFERROR(SMALL('Open 2'!F:F,L14),"")))</f>
        <v>21.262000007000001</v>
      </c>
      <c r="F14" s="86" t="str">
        <f t="shared" si="0"/>
        <v>4D</v>
      </c>
      <c r="G14" s="91" t="str">
        <f t="shared" si="1"/>
        <v/>
      </c>
      <c r="J14" s="161"/>
      <c r="K14" s="120"/>
      <c r="L14" s="24">
        <v>13</v>
      </c>
    </row>
    <row r="15" spans="1:12">
      <c r="A15" s="18">
        <f>IFERROR(IF(D15="","",INDEX('Open 2'!$A:$F,MATCH('Open 2 Results'!$E15,'Open 2'!$F:$F,0),1)),"")</f>
        <v>3</v>
      </c>
      <c r="B15" s="84" t="str">
        <f>IFERROR(IF(D15="","",INDEX('Open 2'!$A:$F,MATCH('Open 2 Results'!$E15,'Open 2'!$F:$F,0),2)),"")</f>
        <v>Kira Cooper</v>
      </c>
      <c r="C15" s="84" t="str">
        <f>IFERROR(IF(D15="","",INDEX('Open 2'!$A:$F,MATCH('Open 2 Results'!$E15,'Open 2'!$F:$F,0),3)),"")</f>
        <v>Trigger</v>
      </c>
      <c r="D15" s="85">
        <f>IFERROR(IF(AND(SMALL('Open 2'!F:F,L15)&gt;1000,SMALL('Open 2'!F:F,L15)&lt;3000),"nt",IF(SMALL('Open 2'!F:F,L15)&gt;3000,"",SMALL('Open 2'!F:F,L15))),"")</f>
        <v>24.442000003</v>
      </c>
      <c r="E15" s="114">
        <f>IF(D15="nt",IFERROR(SMALL('Open 2'!F:F,L15),""),IF(D15&gt;3000,"",IFERROR(SMALL('Open 2'!F:F,L15),"")))</f>
        <v>24.442000003</v>
      </c>
      <c r="F15" s="86" t="str">
        <f t="shared" si="0"/>
        <v>4D</v>
      </c>
      <c r="G15" s="91" t="str">
        <f t="shared" si="1"/>
        <v/>
      </c>
      <c r="J15" s="161"/>
      <c r="K15" s="120"/>
      <c r="L15" s="24">
        <v>14</v>
      </c>
    </row>
    <row r="16" spans="1:12">
      <c r="A16" s="18">
        <f>IFERROR(IF(D16="","",INDEX('Open 2'!$A:$F,MATCH('Open 2 Results'!$E16,'Open 2'!$F:$F,0),1)),"")</f>
        <v>2</v>
      </c>
      <c r="B16" s="84" t="str">
        <f>IFERROR(IF(D16="","",INDEX('Open 2'!$A:$F,MATCH('Open 2 Results'!$E16,'Open 2'!$F:$F,0),2)),"")</f>
        <v xml:space="preserve">Jessica Woods </v>
      </c>
      <c r="C16" s="84" t="str">
        <f>IFERROR(IF(D16="","",INDEX('Open 2'!$A:$F,MATCH('Open 2 Results'!$E16,'Open 2'!$F:$F,0),3)),"")</f>
        <v xml:space="preserve">Cashn&amp;Driftin </v>
      </c>
      <c r="D16" s="85">
        <f>IFERROR(IF(AND(SMALL('Open 2'!F:F,L16)&gt;1000,SMALL('Open 2'!F:F,L16)&lt;3000),"nt",IF(SMALL('Open 2'!F:F,L16)&gt;3000,"",SMALL('Open 2'!F:F,L16))),"")</f>
        <v>999.87100000199996</v>
      </c>
      <c r="E16" s="114">
        <f>IF(D16="nt",IFERROR(SMALL('Open 2'!F:F,L16),""),IF(D16&gt;3000,"",IFERROR(SMALL('Open 2'!F:F,L16),"")))</f>
        <v>999.87100000199996</v>
      </c>
      <c r="F16" s="86" t="str">
        <f t="shared" si="0"/>
        <v>4D</v>
      </c>
      <c r="G16" s="91" t="str">
        <f t="shared" si="1"/>
        <v/>
      </c>
      <c r="J16" s="161"/>
      <c r="K16" s="120"/>
      <c r="L16" s="24">
        <v>15</v>
      </c>
    </row>
    <row r="17" spans="1:12">
      <c r="A17" s="18">
        <f>IFERROR(IF(D17="","",INDEX('Open 2'!$A:$F,MATCH('Open 2 Results'!$E17,'Open 2'!$F:$F,0),1)),"")</f>
        <v>10</v>
      </c>
      <c r="B17" s="84" t="str">
        <f>IFERROR(IF(D17="","",INDEX('Open 2'!$A:$F,MATCH('Open 2 Results'!$E17,'Open 2'!$F:$F,0),2)),"")</f>
        <v xml:space="preserve">NICOLE VANWELL </v>
      </c>
      <c r="C17" s="84" t="str">
        <f>IFERROR(IF(D17="","",INDEX('Open 2'!$A:$F,MATCH('Open 2 Results'!$E17,'Open 2'!$F:$F,0),3)),"")</f>
        <v>SKYY</v>
      </c>
      <c r="D17" s="85">
        <f>IFERROR(IF(AND(SMALL('Open 2'!F:F,L17)&gt;1000,SMALL('Open 2'!F:F,L17)&lt;3000),"nt",IF(SMALL('Open 2'!F:F,L17)&gt;3000,"",SMALL('Open 2'!F:F,L17))),"")</f>
        <v>999.93000001099995</v>
      </c>
      <c r="E17" s="114">
        <f>IF(D17="nt",IFERROR(SMALL('Open 2'!F:F,L17),""),IF(D17&gt;3000,"",IFERROR(SMALL('Open 2'!F:F,L17),"")))</f>
        <v>999.93000001099995</v>
      </c>
      <c r="F17" s="86" t="str">
        <f t="shared" si="0"/>
        <v>4D</v>
      </c>
      <c r="G17" s="91" t="str">
        <f t="shared" si="1"/>
        <v/>
      </c>
      <c r="J17" s="161"/>
      <c r="K17" s="120"/>
      <c r="L17" s="24">
        <v>16</v>
      </c>
    </row>
    <row r="18" spans="1:12">
      <c r="A18" s="18" t="str">
        <f>IFERROR(IF(D18="","",INDEX('Open 2'!$A:$F,MATCH('Open 2 Results'!$E18,'Open 2'!$F:$F,0),1)),"")</f>
        <v/>
      </c>
      <c r="B18" s="84" t="str">
        <f>IFERROR(IF(D18="","",INDEX('Open 2'!$A:$F,MATCH('Open 2 Results'!$E18,'Open 2'!$F:$F,0),2)),"")</f>
        <v/>
      </c>
      <c r="C18" s="84" t="str">
        <f>IFERROR(IF(D18="","",INDEX('Open 2'!$A:$F,MATCH('Open 2 Results'!$E18,'Open 2'!$F:$F,0),3)),"")</f>
        <v/>
      </c>
      <c r="D18" s="85" t="str">
        <f>IFERROR(IF(AND(SMALL('Open 2'!F:F,L18)&gt;1000,SMALL('Open 2'!F:F,L18)&lt;3000),"nt",IF(SMALL('Open 2'!F:F,L18)&gt;3000,"",SMALL('Open 2'!F:F,L18))),"")</f>
        <v/>
      </c>
      <c r="E18" s="114" t="str">
        <f>IF(D18="nt",IFERROR(SMALL('Open 2'!F:F,L18),""),IF(D18&gt;3000,"",IFERROR(SMALL('Open 2'!F:F,L18),"")))</f>
        <v/>
      </c>
      <c r="F18" s="86" t="str">
        <f t="shared" si="0"/>
        <v/>
      </c>
      <c r="G18" s="91" t="str">
        <f t="shared" si="1"/>
        <v/>
      </c>
      <c r="J18" s="161"/>
      <c r="K18" s="120"/>
      <c r="L18" s="24">
        <v>17</v>
      </c>
    </row>
    <row r="19" spans="1:12">
      <c r="A19" s="18" t="str">
        <f>IFERROR(IF(D19="","",INDEX('Open 2'!$A:$F,MATCH('Open 2 Results'!$E19,'Open 2'!$F:$F,0),1)),"")</f>
        <v/>
      </c>
      <c r="B19" s="84" t="str">
        <f>IFERROR(IF(D19="","",INDEX('Open 2'!$A:$F,MATCH('Open 2 Results'!$E19,'Open 2'!$F:$F,0),2)),"")</f>
        <v/>
      </c>
      <c r="C19" s="84" t="str">
        <f>IFERROR(IF(D19="","",INDEX('Open 2'!$A:$F,MATCH('Open 2 Results'!$E19,'Open 2'!$F:$F,0),3)),"")</f>
        <v/>
      </c>
      <c r="D19" s="85" t="str">
        <f>IFERROR(IF(AND(SMALL('Open 2'!F:F,L19)&gt;1000,SMALL('Open 2'!F:F,L19)&lt;3000),"nt",IF(SMALL('Open 2'!F:F,L19)&gt;3000,"",SMALL('Open 2'!F:F,L19))),"")</f>
        <v/>
      </c>
      <c r="E19" s="114" t="str">
        <f>IF(D19="nt",IFERROR(SMALL('Open 2'!F:F,L19),""),IF(D19&gt;3000,"",IFERROR(SMALL('Open 2'!F:F,L19),"")))</f>
        <v/>
      </c>
      <c r="F19" s="86" t="str">
        <f t="shared" si="0"/>
        <v/>
      </c>
      <c r="G19" s="91" t="str">
        <f t="shared" si="1"/>
        <v/>
      </c>
      <c r="J19" s="161"/>
      <c r="K19" s="120"/>
      <c r="L19" s="24">
        <v>18</v>
      </c>
    </row>
    <row r="20" spans="1:12">
      <c r="A20" s="18" t="str">
        <f>IFERROR(IF(D20="","",INDEX('Open 2'!$A:$F,MATCH('Open 2 Results'!$E20,'Open 2'!$F:$F,0),1)),"")</f>
        <v/>
      </c>
      <c r="B20" s="84" t="str">
        <f>IFERROR(IF(D20="","",INDEX('Open 2'!$A:$F,MATCH('Open 2 Results'!$E20,'Open 2'!$F:$F,0),2)),"")</f>
        <v/>
      </c>
      <c r="C20" s="84" t="str">
        <f>IFERROR(IF(D20="","",INDEX('Open 2'!$A:$F,MATCH('Open 2 Results'!$E20,'Open 2'!$F:$F,0),3)),"")</f>
        <v/>
      </c>
      <c r="D20" s="85" t="str">
        <f>IFERROR(IF(AND(SMALL('Open 2'!F:F,L20)&gt;1000,SMALL('Open 2'!F:F,L20)&lt;3000),"nt",IF(SMALL('Open 2'!F:F,L20)&gt;3000,"",SMALL('Open 2'!F:F,L20))),"")</f>
        <v/>
      </c>
      <c r="E20" s="114" t="str">
        <f>IF(D20="nt",IFERROR(SMALL('Open 2'!F:F,L20),""),IF(D20&gt;3000,"",IFERROR(SMALL('Open 2'!F:F,L20),"")))</f>
        <v/>
      </c>
      <c r="F20" s="86" t="str">
        <f t="shared" si="0"/>
        <v/>
      </c>
      <c r="G20" s="91" t="str">
        <f t="shared" si="1"/>
        <v/>
      </c>
      <c r="J20" s="161"/>
      <c r="K20" s="120"/>
      <c r="L20" s="24">
        <v>19</v>
      </c>
    </row>
    <row r="21" spans="1:12">
      <c r="A21" s="18" t="str">
        <f>IFERROR(IF(D21="","",INDEX('Open 2'!$A:$F,MATCH('Open 2 Results'!$E21,'Open 2'!$F:$F,0),1)),"")</f>
        <v/>
      </c>
      <c r="B21" s="84" t="str">
        <f>IFERROR(IF(D21="","",INDEX('Open 2'!$A:$F,MATCH('Open 2 Results'!$E21,'Open 2'!$F:$F,0),2)),"")</f>
        <v/>
      </c>
      <c r="C21" s="84" t="str">
        <f>IFERROR(IF(D21="","",INDEX('Open 2'!$A:$F,MATCH('Open 2 Results'!$E21,'Open 2'!$F:$F,0),3)),"")</f>
        <v/>
      </c>
      <c r="D21" s="85" t="str">
        <f>IFERROR(IF(AND(SMALL('Open 2'!F:F,L21)&gt;1000,SMALL('Open 2'!F:F,L21)&lt;3000),"nt",IF(SMALL('Open 2'!F:F,L21)&gt;3000,"",SMALL('Open 2'!F:F,L21))),"")</f>
        <v/>
      </c>
      <c r="E21" s="114" t="str">
        <f>IF(D21="nt",IFERROR(SMALL('Open 2'!F:F,L21),""),IF(D21&gt;3000,"",IFERROR(SMALL('Open 2'!F:F,L21),"")))</f>
        <v/>
      </c>
      <c r="F21" s="86" t="str">
        <f t="shared" si="0"/>
        <v/>
      </c>
      <c r="G21" s="91" t="str">
        <f t="shared" si="1"/>
        <v/>
      </c>
      <c r="J21" s="161"/>
      <c r="K21" s="120"/>
      <c r="L21" s="24">
        <v>20</v>
      </c>
    </row>
    <row r="22" spans="1:12">
      <c r="A22" s="18" t="str">
        <f>IFERROR(IF(D22="","",INDEX('Open 2'!$A:$F,MATCH('Open 2 Results'!$E22,'Open 2'!$F:$F,0),1)),"")</f>
        <v/>
      </c>
      <c r="B22" s="84" t="str">
        <f>IFERROR(IF(D22="","",INDEX('Open 2'!$A:$F,MATCH('Open 2 Results'!$E22,'Open 2'!$F:$F,0),2)),"")</f>
        <v/>
      </c>
      <c r="C22" s="84" t="str">
        <f>IFERROR(IF(D22="","",INDEX('Open 2'!$A:$F,MATCH('Open 2 Results'!$E22,'Open 2'!$F:$F,0),3)),"")</f>
        <v/>
      </c>
      <c r="D22" s="85" t="str">
        <f>IFERROR(IF(AND(SMALL('Open 2'!F:F,L22)&gt;1000,SMALL('Open 2'!F:F,L22)&lt;3000),"nt",IF(SMALL('Open 2'!F:F,L22)&gt;3000,"",SMALL('Open 2'!F:F,L22))),"")</f>
        <v/>
      </c>
      <c r="E22" s="114" t="str">
        <f>IF(D22="nt",IFERROR(SMALL('Open 2'!F:F,L22),""),IF(D22&gt;3000,"",IFERROR(SMALL('Open 2'!F:F,L22),"")))</f>
        <v/>
      </c>
      <c r="F22" s="86" t="str">
        <f t="shared" si="0"/>
        <v/>
      </c>
      <c r="G22" s="91" t="str">
        <f t="shared" si="1"/>
        <v/>
      </c>
      <c r="J22" s="161"/>
      <c r="K22" s="120"/>
      <c r="L22" s="24">
        <v>21</v>
      </c>
    </row>
    <row r="23" spans="1:12">
      <c r="A23" s="18" t="str">
        <f>IFERROR(IF(D23="","",INDEX('Open 2'!$A:$F,MATCH('Open 2 Results'!$E23,'Open 2'!$F:$F,0),1)),"")</f>
        <v/>
      </c>
      <c r="B23" s="84" t="str">
        <f>IFERROR(IF(D23="","",INDEX('Open 2'!$A:$F,MATCH('Open 2 Results'!$E23,'Open 2'!$F:$F,0),2)),"")</f>
        <v/>
      </c>
      <c r="C23" s="84" t="str">
        <f>IFERROR(IF(D23="","",INDEX('Open 2'!$A:$F,MATCH('Open 2 Results'!$E23,'Open 2'!$F:$F,0),3)),"")</f>
        <v/>
      </c>
      <c r="D23" s="85" t="str">
        <f>IFERROR(IF(AND(SMALL('Open 2'!F:F,L23)&gt;1000,SMALL('Open 2'!F:F,L23)&lt;3000),"nt",IF(SMALL('Open 2'!F:F,L23)&gt;3000,"",SMALL('Open 2'!F:F,L23))),"")</f>
        <v/>
      </c>
      <c r="E23" s="114" t="str">
        <f>IF(D23="nt",IFERROR(SMALL('Open 2'!F:F,L23),""),IF(D23&gt;3000,"",IFERROR(SMALL('Open 2'!F:F,L23),"")))</f>
        <v/>
      </c>
      <c r="F23" s="86" t="str">
        <f t="shared" si="0"/>
        <v/>
      </c>
      <c r="G23" s="91" t="str">
        <f t="shared" si="1"/>
        <v/>
      </c>
      <c r="J23" s="161"/>
      <c r="K23" s="120"/>
      <c r="L23" s="24">
        <v>22</v>
      </c>
    </row>
    <row r="24" spans="1:12">
      <c r="A24" s="18" t="str">
        <f>IFERROR(IF(D24="","",INDEX('Open 2'!$A:$F,MATCH('Open 2 Results'!$E24,'Open 2'!$F:$F,0),1)),"")</f>
        <v/>
      </c>
      <c r="B24" s="84" t="str">
        <f>IFERROR(IF(D24="","",INDEX('Open 2'!$A:$F,MATCH('Open 2 Results'!$E24,'Open 2'!$F:$F,0),2)),"")</f>
        <v/>
      </c>
      <c r="C24" s="84" t="str">
        <f>IFERROR(IF(D24="","",INDEX('Open 2'!$A:$F,MATCH('Open 2 Results'!$E24,'Open 2'!$F:$F,0),3)),"")</f>
        <v/>
      </c>
      <c r="D24" s="85" t="str">
        <f>IFERROR(IF(AND(SMALL('Open 2'!F:F,L24)&gt;1000,SMALL('Open 2'!F:F,L24)&lt;3000),"nt",IF(SMALL('Open 2'!F:F,L24)&gt;3000,"",SMALL('Open 2'!F:F,L24))),"")</f>
        <v/>
      </c>
      <c r="E24" s="114" t="str">
        <f>IF(D24="nt",IFERROR(SMALL('Open 2'!F:F,L24),""),IF(D24&gt;3000,"",IFERROR(SMALL('Open 2'!F:F,L24),"")))</f>
        <v/>
      </c>
      <c r="F24" s="86" t="str">
        <f t="shared" si="0"/>
        <v/>
      </c>
      <c r="G24" s="91" t="str">
        <f t="shared" si="1"/>
        <v/>
      </c>
      <c r="J24" s="161"/>
      <c r="K24" s="120"/>
      <c r="L24" s="24">
        <v>23</v>
      </c>
    </row>
    <row r="25" spans="1:12">
      <c r="A25" s="18" t="str">
        <f>IFERROR(IF(D25="","",INDEX('Open 2'!$A:$F,MATCH('Open 2 Results'!$E25,'Open 2'!$F:$F,0),1)),"")</f>
        <v/>
      </c>
      <c r="B25" s="84" t="str">
        <f>IFERROR(IF(D25="","",INDEX('Open 2'!$A:$F,MATCH('Open 2 Results'!$E25,'Open 2'!$F:$F,0),2)),"")</f>
        <v/>
      </c>
      <c r="C25" s="84" t="str">
        <f>IFERROR(IF(D25="","",INDEX('Open 2'!$A:$F,MATCH('Open 2 Results'!$E25,'Open 2'!$F:$F,0),3)),"")</f>
        <v/>
      </c>
      <c r="D25" s="85" t="str">
        <f>IFERROR(IF(AND(SMALL('Open 2'!F:F,L25)&gt;1000,SMALL('Open 2'!F:F,L25)&lt;3000),"nt",IF(SMALL('Open 2'!F:F,L25)&gt;3000,"",SMALL('Open 2'!F:F,L25))),"")</f>
        <v/>
      </c>
      <c r="E25" s="114" t="str">
        <f>IF(D25="nt",IFERROR(SMALL('Open 2'!F:F,L25),""),IF(D25&gt;3000,"",IFERROR(SMALL('Open 2'!F:F,L25),"")))</f>
        <v/>
      </c>
      <c r="F25" s="86" t="str">
        <f t="shared" si="0"/>
        <v/>
      </c>
      <c r="G25" s="91" t="str">
        <f t="shared" si="1"/>
        <v/>
      </c>
      <c r="J25" s="161"/>
      <c r="K25" s="120"/>
      <c r="L25" s="24">
        <v>24</v>
      </c>
    </row>
    <row r="26" spans="1:12">
      <c r="A26" s="18" t="str">
        <f>IFERROR(IF(D26="","",INDEX('Open 2'!$A:$F,MATCH('Open 2 Results'!$E26,'Open 2'!$F:$F,0),1)),"")</f>
        <v/>
      </c>
      <c r="B26" s="84" t="str">
        <f>IFERROR(IF(D26="","",INDEX('Open 2'!$A:$F,MATCH('Open 2 Results'!$E26,'Open 2'!$F:$F,0),2)),"")</f>
        <v/>
      </c>
      <c r="C26" s="84" t="str">
        <f>IFERROR(IF(D26="","",INDEX('Open 2'!$A:$F,MATCH('Open 2 Results'!$E26,'Open 2'!$F:$F,0),3)),"")</f>
        <v/>
      </c>
      <c r="D26" s="85" t="str">
        <f>IFERROR(IF(AND(SMALL('Open 2'!F:F,L26)&gt;1000,SMALL('Open 2'!F:F,L26)&lt;3000),"nt",IF(SMALL('Open 2'!F:F,L26)&gt;3000,"",SMALL('Open 2'!F:F,L26))),"")</f>
        <v/>
      </c>
      <c r="E26" s="114" t="str">
        <f>IF(D26="nt",IFERROR(SMALL('Open 2'!F:F,L26),""),IF(D26&gt;3000,"",IFERROR(SMALL('Open 2'!F:F,L26),"")))</f>
        <v/>
      </c>
      <c r="F26" s="86" t="str">
        <f t="shared" si="0"/>
        <v/>
      </c>
      <c r="G26" s="91" t="str">
        <f t="shared" si="1"/>
        <v/>
      </c>
      <c r="J26" s="161"/>
      <c r="K26" s="120"/>
      <c r="L26" s="24">
        <v>25</v>
      </c>
    </row>
    <row r="27" spans="1:12">
      <c r="A27" s="18" t="str">
        <f>IFERROR(IF(D27="","",INDEX('Open 2'!$A:$F,MATCH('Open 2 Results'!$E27,'Open 2'!$F:$F,0),1)),"")</f>
        <v/>
      </c>
      <c r="B27" s="84" t="str">
        <f>IFERROR(IF(D27="","",INDEX('Open 2'!$A:$F,MATCH('Open 2 Results'!$E27,'Open 2'!$F:$F,0),2)),"")</f>
        <v/>
      </c>
      <c r="C27" s="84" t="str">
        <f>IFERROR(IF(D27="","",INDEX('Open 2'!$A:$F,MATCH('Open 2 Results'!$E27,'Open 2'!$F:$F,0),3)),"")</f>
        <v/>
      </c>
      <c r="D27" s="85" t="str">
        <f>IFERROR(IF(AND(SMALL('Open 2'!F:F,L27)&gt;1000,SMALL('Open 2'!F:F,L27)&lt;3000),"nt",IF(SMALL('Open 2'!F:F,L27)&gt;3000,"",SMALL('Open 2'!F:F,L27))),"")</f>
        <v/>
      </c>
      <c r="E27" s="114" t="str">
        <f>IF(D27="nt",IFERROR(SMALL('Open 2'!F:F,L27),""),IF(D27&gt;3000,"",IFERROR(SMALL('Open 2'!F:F,L27),"")))</f>
        <v/>
      </c>
      <c r="F27" s="86" t="str">
        <f t="shared" si="0"/>
        <v/>
      </c>
      <c r="G27" s="91" t="str">
        <f t="shared" si="1"/>
        <v/>
      </c>
      <c r="J27" s="161"/>
      <c r="K27" s="120"/>
      <c r="L27" s="24">
        <v>26</v>
      </c>
    </row>
    <row r="28" spans="1:12">
      <c r="A28" s="18" t="str">
        <f>IFERROR(IF(D28="","",INDEX('Open 2'!$A:$F,MATCH('Open 2 Results'!$E28,'Open 2'!$F:$F,0),1)),"")</f>
        <v/>
      </c>
      <c r="B28" s="84" t="str">
        <f>IFERROR(IF(D28="","",INDEX('Open 2'!$A:$F,MATCH('Open 2 Results'!$E28,'Open 2'!$F:$F,0),2)),"")</f>
        <v/>
      </c>
      <c r="C28" s="84" t="str">
        <f>IFERROR(IF(D28="","",INDEX('Open 2'!$A:$F,MATCH('Open 2 Results'!$E28,'Open 2'!$F:$F,0),3)),"")</f>
        <v/>
      </c>
      <c r="D28" s="85" t="str">
        <f>IFERROR(IF(AND(SMALL('Open 2'!F:F,L28)&gt;1000,SMALL('Open 2'!F:F,L28)&lt;3000),"nt",IF(SMALL('Open 2'!F:F,L28)&gt;3000,"",SMALL('Open 2'!F:F,L28))),"")</f>
        <v/>
      </c>
      <c r="E28" s="114" t="str">
        <f>IF(D28="nt",IFERROR(SMALL('Open 2'!F:F,L28),""),IF(D28&gt;3000,"",IFERROR(SMALL('Open 2'!F:F,L28),"")))</f>
        <v/>
      </c>
      <c r="F28" s="86" t="str">
        <f t="shared" si="0"/>
        <v/>
      </c>
      <c r="G28" s="91" t="str">
        <f t="shared" si="1"/>
        <v/>
      </c>
      <c r="J28" s="161"/>
      <c r="K28" s="120"/>
      <c r="L28" s="24">
        <v>27</v>
      </c>
    </row>
    <row r="29" spans="1:12">
      <c r="A29" s="18" t="str">
        <f>IFERROR(IF(D29="","",INDEX('Open 2'!$A:$F,MATCH('Open 2 Results'!$E29,'Open 2'!$F:$F,0),1)),"")</f>
        <v/>
      </c>
      <c r="B29" s="84" t="str">
        <f>IFERROR(IF(D29="","",INDEX('Open 2'!$A:$F,MATCH('Open 2 Results'!$E29,'Open 2'!$F:$F,0),2)),"")</f>
        <v/>
      </c>
      <c r="C29" s="84" t="str">
        <f>IFERROR(IF(D29="","",INDEX('Open 2'!$A:$F,MATCH('Open 2 Results'!$E29,'Open 2'!$F:$F,0),3)),"")</f>
        <v/>
      </c>
      <c r="D29" s="85" t="str">
        <f>IFERROR(IF(AND(SMALL('Open 2'!F:F,L29)&gt;1000,SMALL('Open 2'!F:F,L29)&lt;3000),"nt",IF(SMALL('Open 2'!F:F,L29)&gt;3000,"",SMALL('Open 2'!F:F,L29))),"")</f>
        <v/>
      </c>
      <c r="E29" s="114" t="str">
        <f>IF(D29="nt",IFERROR(SMALL('Open 2'!F:F,L29),""),IF(D29&gt;3000,"",IFERROR(SMALL('Open 2'!F:F,L29),"")))</f>
        <v/>
      </c>
      <c r="F29" s="86" t="str">
        <f t="shared" si="0"/>
        <v/>
      </c>
      <c r="G29" s="91" t="str">
        <f t="shared" si="1"/>
        <v/>
      </c>
      <c r="J29" s="161"/>
      <c r="K29" s="120"/>
      <c r="L29" s="24">
        <v>28</v>
      </c>
    </row>
    <row r="30" spans="1:12">
      <c r="A30" s="18" t="str">
        <f>IFERROR(IF(D30="","",INDEX('Open 2'!$A:$F,MATCH('Open 2 Results'!$E30,'Open 2'!$F:$F,0),1)),"")</f>
        <v/>
      </c>
      <c r="B30" s="84" t="str">
        <f>IFERROR(IF(D30="","",INDEX('Open 2'!$A:$F,MATCH('Open 2 Results'!$E30,'Open 2'!$F:$F,0),2)),"")</f>
        <v/>
      </c>
      <c r="C30" s="84" t="str">
        <f>IFERROR(IF(D30="","",INDEX('Open 2'!$A:$F,MATCH('Open 2 Results'!$E30,'Open 2'!$F:$F,0),3)),"")</f>
        <v/>
      </c>
      <c r="D30" s="85" t="str">
        <f>IFERROR(IF(AND(SMALL('Open 2'!F:F,L30)&gt;1000,SMALL('Open 2'!F:F,L30)&lt;3000),"nt",IF(SMALL('Open 2'!F:F,L30)&gt;3000,"",SMALL('Open 2'!F:F,L30))),"")</f>
        <v/>
      </c>
      <c r="E30" s="114" t="str">
        <f>IF(D30="nt",IFERROR(SMALL('Open 2'!F:F,L30),""),IF(D30&gt;3000,"",IFERROR(SMALL('Open 2'!F:F,L30),"")))</f>
        <v/>
      </c>
      <c r="F30" s="86" t="str">
        <f t="shared" si="0"/>
        <v/>
      </c>
      <c r="G30" s="91" t="str">
        <f t="shared" si="1"/>
        <v/>
      </c>
      <c r="J30" s="161"/>
      <c r="K30" s="120"/>
      <c r="L30" s="24">
        <v>29</v>
      </c>
    </row>
    <row r="31" spans="1:12">
      <c r="A31" s="18" t="str">
        <f>IFERROR(IF(D31="","",INDEX('Open 2'!$A:$F,MATCH('Open 2 Results'!$E31,'Open 2'!$F:$F,0),1)),"")</f>
        <v/>
      </c>
      <c r="B31" s="84" t="str">
        <f>IFERROR(IF(D31="","",INDEX('Open 2'!$A:$F,MATCH('Open 2 Results'!$E31,'Open 2'!$F:$F,0),2)),"")</f>
        <v/>
      </c>
      <c r="C31" s="84" t="str">
        <f>IFERROR(IF(D31="","",INDEX('Open 2'!$A:$F,MATCH('Open 2 Results'!$E31,'Open 2'!$F:$F,0),3)),"")</f>
        <v/>
      </c>
      <c r="D31" s="85" t="str">
        <f>IFERROR(IF(AND(SMALL('Open 2'!F:F,L31)&gt;1000,SMALL('Open 2'!F:F,L31)&lt;3000),"nt",IF(SMALL('Open 2'!F:F,L31)&gt;3000,"",SMALL('Open 2'!F:F,L31))),"")</f>
        <v/>
      </c>
      <c r="E31" s="114" t="str">
        <f>IF(D31="nt",IFERROR(SMALL('Open 2'!F:F,L31),""),IF(D31&gt;3000,"",IFERROR(SMALL('Open 2'!F:F,L31),"")))</f>
        <v/>
      </c>
      <c r="F31" s="86" t="str">
        <f t="shared" si="0"/>
        <v/>
      </c>
      <c r="G31" s="91" t="str">
        <f t="shared" si="1"/>
        <v/>
      </c>
      <c r="J31" s="161"/>
      <c r="K31" s="120"/>
      <c r="L31" s="24">
        <v>30</v>
      </c>
    </row>
    <row r="32" spans="1:12">
      <c r="A32" s="18" t="str">
        <f>IFERROR(IF(D32="","",INDEX('Open 2'!$A:$F,MATCH('Open 2 Results'!$E32,'Open 2'!$F:$F,0),1)),"")</f>
        <v/>
      </c>
      <c r="B32" s="84" t="str">
        <f>IFERROR(IF(D32="","",INDEX('Open 2'!$A:$F,MATCH('Open 2 Results'!$E32,'Open 2'!$F:$F,0),2)),"")</f>
        <v/>
      </c>
      <c r="C32" s="84" t="str">
        <f>IFERROR(IF(D32="","",INDEX('Open 2'!$A:$F,MATCH('Open 2 Results'!$E32,'Open 2'!$F:$F,0),3)),"")</f>
        <v/>
      </c>
      <c r="D32" s="85" t="str">
        <f>IFERROR(IF(AND(SMALL('Open 2'!F:F,L32)&gt;1000,SMALL('Open 2'!F:F,L32)&lt;3000),"nt",IF(SMALL('Open 2'!F:F,L32)&gt;3000,"",SMALL('Open 2'!F:F,L32))),"")</f>
        <v/>
      </c>
      <c r="E32" s="114" t="str">
        <f>IF(D32="nt",IFERROR(SMALL('Open 2'!F:F,L32),""),IF(D32&gt;3000,"",IFERROR(SMALL('Open 2'!F:F,L32),"")))</f>
        <v/>
      </c>
      <c r="F32" s="86" t="str">
        <f t="shared" si="0"/>
        <v/>
      </c>
      <c r="G32" s="91" t="str">
        <f t="shared" si="1"/>
        <v/>
      </c>
      <c r="J32" s="161"/>
      <c r="K32" s="120"/>
      <c r="L32" s="24">
        <v>31</v>
      </c>
    </row>
    <row r="33" spans="1:12">
      <c r="A33" s="18" t="str">
        <f>IFERROR(IF(D33="","",INDEX('Open 2'!$A:$F,MATCH('Open 2 Results'!$E33,'Open 2'!$F:$F,0),1)),"")</f>
        <v/>
      </c>
      <c r="B33" s="84" t="str">
        <f>IFERROR(IF(D33="","",INDEX('Open 2'!$A:$F,MATCH('Open 2 Results'!$E33,'Open 2'!$F:$F,0),2)),"")</f>
        <v/>
      </c>
      <c r="C33" s="84" t="str">
        <f>IFERROR(IF(D33="","",INDEX('Open 2'!$A:$F,MATCH('Open 2 Results'!$E33,'Open 2'!$F:$F,0),3)),"")</f>
        <v/>
      </c>
      <c r="D33" s="85" t="str">
        <f>IFERROR(IF(AND(SMALL('Open 2'!F:F,L33)&gt;1000,SMALL('Open 2'!F:F,L33)&lt;3000),"nt",IF(SMALL('Open 2'!F:F,L33)&gt;3000,"",SMALL('Open 2'!F:F,L33))),"")</f>
        <v/>
      </c>
      <c r="E33" s="114" t="str">
        <f>IF(D33="nt",IFERROR(SMALL('Open 2'!F:F,L33),""),IF(D33&gt;3000,"",IFERROR(SMALL('Open 2'!F:F,L33),"")))</f>
        <v/>
      </c>
      <c r="F33" s="86" t="str">
        <f t="shared" si="0"/>
        <v/>
      </c>
      <c r="G33" s="91" t="str">
        <f t="shared" si="1"/>
        <v/>
      </c>
      <c r="J33" s="161"/>
      <c r="K33" s="120"/>
      <c r="L33" s="24">
        <v>32</v>
      </c>
    </row>
    <row r="34" spans="1:12">
      <c r="A34" s="18" t="str">
        <f>IFERROR(IF(D34="","",INDEX('Open 2'!$A:$F,MATCH('Open 2 Results'!$E34,'Open 2'!$F:$F,0),1)),"")</f>
        <v/>
      </c>
      <c r="B34" s="84" t="str">
        <f>IFERROR(IF(D34="","",INDEX('Open 2'!$A:$F,MATCH('Open 2 Results'!$E34,'Open 2'!$F:$F,0),2)),"")</f>
        <v/>
      </c>
      <c r="C34" s="84" t="str">
        <f>IFERROR(IF(D34="","",INDEX('Open 2'!$A:$F,MATCH('Open 2 Results'!$E34,'Open 2'!$F:$F,0),3)),"")</f>
        <v/>
      </c>
      <c r="D34" s="85" t="str">
        <f>IFERROR(IF(AND(SMALL('Open 2'!F:F,L34)&gt;1000,SMALL('Open 2'!F:F,L34)&lt;3000),"nt",IF(SMALL('Open 2'!F:F,L34)&gt;3000,"",SMALL('Open 2'!F:F,L34))),"")</f>
        <v/>
      </c>
      <c r="E34" s="114" t="str">
        <f>IF(D34="nt",IFERROR(SMALL('Open 2'!F:F,L34),""),IF(D34&gt;3000,"",IFERROR(SMALL('Open 2'!F:F,L34),"")))</f>
        <v/>
      </c>
      <c r="F34" s="86" t="str">
        <f t="shared" si="0"/>
        <v/>
      </c>
      <c r="G34" s="91" t="str">
        <f t="shared" si="1"/>
        <v/>
      </c>
      <c r="J34" s="161"/>
      <c r="K34" s="120"/>
      <c r="L34" s="24">
        <v>33</v>
      </c>
    </row>
    <row r="35" spans="1:12">
      <c r="A35" s="18" t="str">
        <f>IFERROR(IF(D35="","",INDEX('Open 2'!$A:$F,MATCH('Open 2 Results'!$E35,'Open 2'!$F:$F,0),1)),"")</f>
        <v/>
      </c>
      <c r="B35" s="84" t="str">
        <f>IFERROR(IF(D35="","",INDEX('Open 2'!$A:$F,MATCH('Open 2 Results'!$E35,'Open 2'!$F:$F,0),2)),"")</f>
        <v/>
      </c>
      <c r="C35" s="84" t="str">
        <f>IFERROR(IF(D35="","",INDEX('Open 2'!$A:$F,MATCH('Open 2 Results'!$E35,'Open 2'!$F:$F,0),3)),"")</f>
        <v/>
      </c>
      <c r="D35" s="85" t="str">
        <f>IFERROR(IF(AND(SMALL('Open 2'!F:F,L35)&gt;1000,SMALL('Open 2'!F:F,L35)&lt;3000),"nt",IF(SMALL('Open 2'!F:F,L35)&gt;3000,"",SMALL('Open 2'!F:F,L35))),"")</f>
        <v/>
      </c>
      <c r="E35" s="114" t="str">
        <f>IF(D35="nt",IFERROR(SMALL('Open 2'!F:F,L35),""),IF(D35&gt;3000,"",IFERROR(SMALL('Open 2'!F:F,L35),"")))</f>
        <v/>
      </c>
      <c r="F35" s="86" t="str">
        <f t="shared" si="0"/>
        <v/>
      </c>
      <c r="G35" s="91" t="str">
        <f t="shared" si="1"/>
        <v/>
      </c>
      <c r="J35" s="161"/>
      <c r="K35" s="120"/>
      <c r="L35" s="24">
        <v>34</v>
      </c>
    </row>
    <row r="36" spans="1:12">
      <c r="A36" s="18" t="str">
        <f>IFERROR(IF(D36="","",INDEX('Open 2'!$A:$F,MATCH('Open 2 Results'!$E36,'Open 2'!$F:$F,0),1)),"")</f>
        <v/>
      </c>
      <c r="B36" s="84" t="str">
        <f>IFERROR(IF(D36="","",INDEX('Open 2'!$A:$F,MATCH('Open 2 Results'!$E36,'Open 2'!$F:$F,0),2)),"")</f>
        <v/>
      </c>
      <c r="C36" s="84" t="str">
        <f>IFERROR(IF(D36="","",INDEX('Open 2'!$A:$F,MATCH('Open 2 Results'!$E36,'Open 2'!$F:$F,0),3)),"")</f>
        <v/>
      </c>
      <c r="D36" s="85" t="str">
        <f>IFERROR(IF(AND(SMALL('Open 2'!F:F,L36)&gt;1000,SMALL('Open 2'!F:F,L36)&lt;3000),"nt",IF(SMALL('Open 2'!F:F,L36)&gt;3000,"",SMALL('Open 2'!F:F,L36))),"")</f>
        <v/>
      </c>
      <c r="E36" s="114" t="str">
        <f>IF(D36="nt",IFERROR(SMALL('Open 2'!F:F,L36),""),IF(D36&gt;3000,"",IFERROR(SMALL('Open 2'!F:F,L36),"")))</f>
        <v/>
      </c>
      <c r="F36" s="86" t="str">
        <f t="shared" si="0"/>
        <v/>
      </c>
      <c r="G36" s="91" t="str">
        <f t="shared" si="1"/>
        <v/>
      </c>
      <c r="J36" s="161"/>
      <c r="K36" s="120"/>
      <c r="L36" s="24">
        <v>35</v>
      </c>
    </row>
    <row r="37" spans="1:12">
      <c r="A37" s="18" t="str">
        <f>IFERROR(IF(D37="","",INDEX('Open 2'!$A:$F,MATCH('Open 2 Results'!$E37,'Open 2'!$F:$F,0),1)),"")</f>
        <v/>
      </c>
      <c r="B37" s="84" t="str">
        <f>IFERROR(IF(D37="","",INDEX('Open 2'!$A:$F,MATCH('Open 2 Results'!$E37,'Open 2'!$F:$F,0),2)),"")</f>
        <v/>
      </c>
      <c r="C37" s="84" t="str">
        <f>IFERROR(IF(D37="","",INDEX('Open 2'!$A:$F,MATCH('Open 2 Results'!$E37,'Open 2'!$F:$F,0),3)),"")</f>
        <v/>
      </c>
      <c r="D37" s="85" t="str">
        <f>IFERROR(IF(AND(SMALL('Open 2'!F:F,L37)&gt;1000,SMALL('Open 2'!F:F,L37)&lt;3000),"nt",IF(SMALL('Open 2'!F:F,L37)&gt;3000,"",SMALL('Open 2'!F:F,L37))),"")</f>
        <v/>
      </c>
      <c r="E37" s="114" t="str">
        <f>IF(D37="nt",IFERROR(SMALL('Open 2'!F:F,L37),""),IF(D37&gt;3000,"",IFERROR(SMALL('Open 2'!F:F,L37),"")))</f>
        <v/>
      </c>
      <c r="F37" s="86" t="str">
        <f t="shared" si="0"/>
        <v/>
      </c>
      <c r="G37" s="91" t="str">
        <f t="shared" si="1"/>
        <v/>
      </c>
      <c r="J37" s="161"/>
      <c r="K37" s="120"/>
      <c r="L37" s="24">
        <v>36</v>
      </c>
    </row>
    <row r="38" spans="1:12">
      <c r="A38" s="18" t="str">
        <f>IFERROR(IF(D38="","",INDEX('Open 2'!$A:$F,MATCH('Open 2 Results'!$E38,'Open 2'!$F:$F,0),1)),"")</f>
        <v/>
      </c>
      <c r="B38" s="84" t="str">
        <f>IFERROR(IF(D38="","",INDEX('Open 2'!$A:$F,MATCH('Open 2 Results'!$E38,'Open 2'!$F:$F,0),2)),"")</f>
        <v/>
      </c>
      <c r="C38" s="84" t="str">
        <f>IFERROR(IF(D38="","",INDEX('Open 2'!$A:$F,MATCH('Open 2 Results'!$E38,'Open 2'!$F:$F,0),3)),"")</f>
        <v/>
      </c>
      <c r="D38" s="85" t="str">
        <f>IFERROR(IF(AND(SMALL('Open 2'!F:F,L38)&gt;1000,SMALL('Open 2'!F:F,L38)&lt;3000),"nt",IF(SMALL('Open 2'!F:F,L38)&gt;3000,"",SMALL('Open 2'!F:F,L38))),"")</f>
        <v/>
      </c>
      <c r="E38" s="114" t="str">
        <f>IF(D38="nt",IFERROR(SMALL('Open 2'!F:F,L38),""),IF(D38&gt;3000,"",IFERROR(SMALL('Open 2'!F:F,L38),"")))</f>
        <v/>
      </c>
      <c r="F38" s="86" t="str">
        <f t="shared" si="0"/>
        <v/>
      </c>
      <c r="G38" s="91" t="str">
        <f t="shared" si="1"/>
        <v/>
      </c>
      <c r="J38" s="161"/>
      <c r="K38" s="120"/>
      <c r="L38" s="24">
        <v>37</v>
      </c>
    </row>
    <row r="39" spans="1:12">
      <c r="A39" s="18" t="str">
        <f>IFERROR(IF(D39="","",INDEX('Open 2'!$A:$F,MATCH('Open 2 Results'!$E39,'Open 2'!$F:$F,0),1)),"")</f>
        <v/>
      </c>
      <c r="B39" s="84" t="str">
        <f>IFERROR(IF(D39="","",INDEX('Open 2'!$A:$F,MATCH('Open 2 Results'!$E39,'Open 2'!$F:$F,0),2)),"")</f>
        <v/>
      </c>
      <c r="C39" s="84" t="str">
        <f>IFERROR(IF(D39="","",INDEX('Open 2'!$A:$F,MATCH('Open 2 Results'!$E39,'Open 2'!$F:$F,0),3)),"")</f>
        <v/>
      </c>
      <c r="D39" s="85" t="str">
        <f>IFERROR(IF(AND(SMALL('Open 2'!F:F,L39)&gt;1000,SMALL('Open 2'!F:F,L39)&lt;3000),"nt",IF(SMALL('Open 2'!F:F,L39)&gt;3000,"",SMALL('Open 2'!F:F,L39))),"")</f>
        <v/>
      </c>
      <c r="E39" s="114" t="str">
        <f>IF(D39="nt",IFERROR(SMALL('Open 2'!F:F,L39),""),IF(D39&gt;3000,"",IFERROR(SMALL('Open 2'!F:F,L39),"")))</f>
        <v/>
      </c>
      <c r="F39" s="86" t="str">
        <f t="shared" si="0"/>
        <v/>
      </c>
      <c r="G39" s="91" t="str">
        <f t="shared" si="1"/>
        <v/>
      </c>
      <c r="J39" s="161"/>
      <c r="K39" s="120"/>
      <c r="L39" s="24">
        <v>38</v>
      </c>
    </row>
    <row r="40" spans="1:12">
      <c r="A40" s="18" t="str">
        <f>IFERROR(IF(D40="","",INDEX('Open 2'!$A:$F,MATCH('Open 2 Results'!$E40,'Open 2'!$F:$F,0),1)),"")</f>
        <v/>
      </c>
      <c r="B40" s="84" t="str">
        <f>IFERROR(IF(D40="","",INDEX('Open 2'!$A:$F,MATCH('Open 2 Results'!$E40,'Open 2'!$F:$F,0),2)),"")</f>
        <v/>
      </c>
      <c r="C40" s="84" t="str">
        <f>IFERROR(IF(D40="","",INDEX('Open 2'!$A:$F,MATCH('Open 2 Results'!$E40,'Open 2'!$F:$F,0),3)),"")</f>
        <v/>
      </c>
      <c r="D40" s="85" t="str">
        <f>IFERROR(IF(AND(SMALL('Open 2'!F:F,L40)&gt;1000,SMALL('Open 2'!F:F,L40)&lt;3000),"nt",IF(SMALL('Open 2'!F:F,L40)&gt;3000,"",SMALL('Open 2'!F:F,L40))),"")</f>
        <v/>
      </c>
      <c r="E40" s="114" t="str">
        <f>IF(D40="nt",IFERROR(SMALL('Open 2'!F:F,L40),""),IF(D40&gt;3000,"",IFERROR(SMALL('Open 2'!F:F,L40),"")))</f>
        <v/>
      </c>
      <c r="F40" s="86" t="str">
        <f t="shared" si="0"/>
        <v/>
      </c>
      <c r="G40" s="91" t="str">
        <f t="shared" si="1"/>
        <v/>
      </c>
      <c r="J40" s="161"/>
      <c r="K40" s="120"/>
      <c r="L40" s="24">
        <v>39</v>
      </c>
    </row>
    <row r="41" spans="1:12">
      <c r="A41" s="18" t="str">
        <f>IFERROR(IF(D41="","",INDEX('Open 2'!$A:$F,MATCH('Open 2 Results'!$E41,'Open 2'!$F:$F,0),1)),"")</f>
        <v/>
      </c>
      <c r="B41" s="84" t="str">
        <f>IFERROR(IF(D41="","",INDEX('Open 2'!$A:$F,MATCH('Open 2 Results'!$E41,'Open 2'!$F:$F,0),2)),"")</f>
        <v/>
      </c>
      <c r="C41" s="84" t="str">
        <f>IFERROR(IF(D41="","",INDEX('Open 2'!$A:$F,MATCH('Open 2 Results'!$E41,'Open 2'!$F:$F,0),3)),"")</f>
        <v/>
      </c>
      <c r="D41" s="85" t="str">
        <f>IFERROR(IF(AND(SMALL('Open 2'!F:F,L41)&gt;1000,SMALL('Open 2'!F:F,L41)&lt;3000),"nt",IF(SMALL('Open 2'!F:F,L41)&gt;3000,"",SMALL('Open 2'!F:F,L41))),"")</f>
        <v/>
      </c>
      <c r="E41" s="114" t="str">
        <f>IF(D41="nt",IFERROR(SMALL('Open 2'!F:F,L41),""),IF(D41&gt;3000,"",IFERROR(SMALL('Open 2'!F:F,L41),"")))</f>
        <v/>
      </c>
      <c r="F41" s="86" t="str">
        <f t="shared" si="0"/>
        <v/>
      </c>
      <c r="G41" s="91" t="str">
        <f t="shared" si="1"/>
        <v/>
      </c>
      <c r="J41" s="161"/>
      <c r="K41" s="120"/>
      <c r="L41" s="24">
        <v>40</v>
      </c>
    </row>
    <row r="42" spans="1:12">
      <c r="A42" s="18" t="str">
        <f>IFERROR(IF(D42="","",INDEX('Open 2'!$A:$F,MATCH('Open 2 Results'!$E42,'Open 2'!$F:$F,0),1)),"")</f>
        <v/>
      </c>
      <c r="B42" s="84" t="str">
        <f>IFERROR(IF(D42="","",INDEX('Open 2'!$A:$F,MATCH('Open 2 Results'!$E42,'Open 2'!$F:$F,0),2)),"")</f>
        <v/>
      </c>
      <c r="C42" s="84" t="str">
        <f>IFERROR(IF(D42="","",INDEX('Open 2'!$A:$F,MATCH('Open 2 Results'!$E42,'Open 2'!$F:$F,0),3)),"")</f>
        <v/>
      </c>
      <c r="D42" s="85" t="str">
        <f>IFERROR(IF(AND(SMALL('Open 2'!F:F,L42)&gt;1000,SMALL('Open 2'!F:F,L42)&lt;3000),"nt",IF(SMALL('Open 2'!F:F,L42)&gt;3000,"",SMALL('Open 2'!F:F,L42))),"")</f>
        <v/>
      </c>
      <c r="E42" s="114" t="str">
        <f>IF(D42="nt",IFERROR(SMALL('Open 2'!F:F,L42),""),IF(D42&gt;3000,"",IFERROR(SMALL('Open 2'!F:F,L42),"")))</f>
        <v/>
      </c>
      <c r="F42" s="86" t="str">
        <f t="shared" si="0"/>
        <v/>
      </c>
      <c r="G42" s="91" t="str">
        <f t="shared" si="1"/>
        <v/>
      </c>
      <c r="J42" s="161"/>
      <c r="K42" s="120"/>
      <c r="L42" s="24">
        <v>41</v>
      </c>
    </row>
    <row r="43" spans="1:12">
      <c r="A43" s="18" t="str">
        <f>IFERROR(IF(D43="","",INDEX('Open 2'!$A:$F,MATCH('Open 2 Results'!$E43,'Open 2'!$F:$F,0),1)),"")</f>
        <v/>
      </c>
      <c r="B43" s="84" t="str">
        <f>IFERROR(IF(D43="","",INDEX('Open 2'!$A:$F,MATCH('Open 2 Results'!$E43,'Open 2'!$F:$F,0),2)),"")</f>
        <v/>
      </c>
      <c r="C43" s="84" t="str">
        <f>IFERROR(IF(D43="","",INDEX('Open 2'!$A:$F,MATCH('Open 2 Results'!$E43,'Open 2'!$F:$F,0),3)),"")</f>
        <v/>
      </c>
      <c r="D43" s="85" t="str">
        <f>IFERROR(IF(AND(SMALL('Open 2'!F:F,L43)&gt;1000,SMALL('Open 2'!F:F,L43)&lt;3000),"nt",IF(SMALL('Open 2'!F:F,L43)&gt;3000,"",SMALL('Open 2'!F:F,L43))),"")</f>
        <v/>
      </c>
      <c r="E43" s="114" t="str">
        <f>IF(D43="nt",IFERROR(SMALL('Open 2'!F:F,L43),""),IF(D43&gt;3000,"",IFERROR(SMALL('Open 2'!F:F,L43),"")))</f>
        <v/>
      </c>
      <c r="F43" s="86" t="str">
        <f t="shared" si="0"/>
        <v/>
      </c>
      <c r="G43" s="91" t="str">
        <f t="shared" si="1"/>
        <v/>
      </c>
      <c r="J43" s="161"/>
      <c r="K43" s="120"/>
      <c r="L43" s="24">
        <v>42</v>
      </c>
    </row>
    <row r="44" spans="1:12">
      <c r="A44" s="18" t="str">
        <f>IFERROR(IF(D44="","",INDEX('Open 2'!$A:$F,MATCH('Open 2 Results'!$E44,'Open 2'!$F:$F,0),1)),"")</f>
        <v/>
      </c>
      <c r="B44" s="84" t="str">
        <f>IFERROR(IF(D44="","",INDEX('Open 2'!$A:$F,MATCH('Open 2 Results'!$E44,'Open 2'!$F:$F,0),2)),"")</f>
        <v/>
      </c>
      <c r="C44" s="84" t="str">
        <f>IFERROR(IF(D44="","",INDEX('Open 2'!$A:$F,MATCH('Open 2 Results'!$E44,'Open 2'!$F:$F,0),3)),"")</f>
        <v/>
      </c>
      <c r="D44" s="85" t="str">
        <f>IFERROR(IF(AND(SMALL('Open 2'!F:F,L44)&gt;1000,SMALL('Open 2'!F:F,L44)&lt;3000),"nt",IF(SMALL('Open 2'!F:F,L44)&gt;3000,"",SMALL('Open 2'!F:F,L44))),"")</f>
        <v/>
      </c>
      <c r="E44" s="114" t="str">
        <f>IF(D44="nt",IFERROR(SMALL('Open 2'!F:F,L44),""),IF(D44&gt;3000,"",IFERROR(SMALL('Open 2'!F:F,L44),"")))</f>
        <v/>
      </c>
      <c r="F44" s="86" t="str">
        <f t="shared" si="0"/>
        <v/>
      </c>
      <c r="G44" s="91" t="str">
        <f t="shared" si="1"/>
        <v/>
      </c>
      <c r="J44" s="161"/>
      <c r="K44" s="120"/>
      <c r="L44" s="24">
        <v>43</v>
      </c>
    </row>
    <row r="45" spans="1:12">
      <c r="A45" s="18" t="str">
        <f>IFERROR(IF(D45="","",INDEX('Open 2'!$A:$F,MATCH('Open 2 Results'!$E45,'Open 2'!$F:$F,0),1)),"")</f>
        <v/>
      </c>
      <c r="B45" s="84" t="str">
        <f>IFERROR(IF(D45="","",INDEX('Open 2'!$A:$F,MATCH('Open 2 Results'!$E45,'Open 2'!$F:$F,0),2)),"")</f>
        <v/>
      </c>
      <c r="C45" s="84" t="str">
        <f>IFERROR(IF(D45="","",INDEX('Open 2'!$A:$F,MATCH('Open 2 Results'!$E45,'Open 2'!$F:$F,0),3)),"")</f>
        <v/>
      </c>
      <c r="D45" s="85" t="str">
        <f>IFERROR(IF(AND(SMALL('Open 2'!F:F,L45)&gt;1000,SMALL('Open 2'!F:F,L45)&lt;3000),"nt",IF(SMALL('Open 2'!F:F,L45)&gt;3000,"",SMALL('Open 2'!F:F,L45))),"")</f>
        <v/>
      </c>
      <c r="E45" s="114" t="str">
        <f>IF(D45="nt",IFERROR(SMALL('Open 2'!F:F,L45),""),IF(D45&gt;3000,"",IFERROR(SMALL('Open 2'!F:F,L45),"")))</f>
        <v/>
      </c>
      <c r="F45" s="86" t="str">
        <f t="shared" si="0"/>
        <v/>
      </c>
      <c r="G45" s="91" t="str">
        <f t="shared" si="1"/>
        <v/>
      </c>
      <c r="J45" s="161"/>
      <c r="K45" s="120"/>
      <c r="L45" s="24">
        <v>44</v>
      </c>
    </row>
    <row r="46" spans="1:12">
      <c r="A46" s="18" t="str">
        <f>IFERROR(IF(D46="","",INDEX('Open 2'!$A:$F,MATCH('Open 2 Results'!$E46,'Open 2'!$F:$F,0),1)),"")</f>
        <v/>
      </c>
      <c r="B46" s="84" t="str">
        <f>IFERROR(IF(D46="","",INDEX('Open 2'!$A:$F,MATCH('Open 2 Results'!$E46,'Open 2'!$F:$F,0),2)),"")</f>
        <v/>
      </c>
      <c r="C46" s="84" t="str">
        <f>IFERROR(IF(D46="","",INDEX('Open 2'!$A:$F,MATCH('Open 2 Results'!$E46,'Open 2'!$F:$F,0),3)),"")</f>
        <v/>
      </c>
      <c r="D46" s="85" t="str">
        <f>IFERROR(IF(AND(SMALL('Open 2'!F:F,L46)&gt;1000,SMALL('Open 2'!F:F,L46)&lt;3000),"nt",IF(SMALL('Open 2'!F:F,L46)&gt;3000,"",SMALL('Open 2'!F:F,L46))),"")</f>
        <v/>
      </c>
      <c r="E46" s="114" t="str">
        <f>IF(D46="nt",IFERROR(SMALL('Open 2'!F:F,L46),""),IF(D46&gt;3000,"",IFERROR(SMALL('Open 2'!F:F,L46),"")))</f>
        <v/>
      </c>
      <c r="F46" s="86" t="str">
        <f t="shared" si="0"/>
        <v/>
      </c>
      <c r="G46" s="91" t="str">
        <f t="shared" si="1"/>
        <v/>
      </c>
      <c r="J46" s="161"/>
      <c r="K46" s="120"/>
      <c r="L46" s="24">
        <v>45</v>
      </c>
    </row>
    <row r="47" spans="1:12">
      <c r="A47" s="18" t="str">
        <f>IFERROR(IF(D47="","",INDEX('Open 2'!$A:$F,MATCH('Open 2 Results'!$E47,'Open 2'!$F:$F,0),1)),"")</f>
        <v/>
      </c>
      <c r="B47" s="84" t="str">
        <f>IFERROR(IF(D47="","",INDEX('Open 2'!$A:$F,MATCH('Open 2 Results'!$E47,'Open 2'!$F:$F,0),2)),"")</f>
        <v/>
      </c>
      <c r="C47" s="84" t="str">
        <f>IFERROR(IF(D47="","",INDEX('Open 2'!$A:$F,MATCH('Open 2 Results'!$E47,'Open 2'!$F:$F,0),3)),"")</f>
        <v/>
      </c>
      <c r="D47" s="85" t="str">
        <f>IFERROR(IF(AND(SMALL('Open 2'!F:F,L47)&gt;1000,SMALL('Open 2'!F:F,L47)&lt;3000),"nt",IF(SMALL('Open 2'!F:F,L47)&gt;3000,"",SMALL('Open 2'!F:F,L47))),"")</f>
        <v/>
      </c>
      <c r="E47" s="114" t="str">
        <f>IF(D47="nt",IFERROR(SMALL('Open 2'!F:F,L47),""),IF(D47&gt;3000,"",IFERROR(SMALL('Open 2'!F:F,L47),"")))</f>
        <v/>
      </c>
      <c r="F47" s="86" t="str">
        <f t="shared" si="0"/>
        <v/>
      </c>
      <c r="G47" s="91" t="str">
        <f t="shared" si="1"/>
        <v/>
      </c>
      <c r="J47" s="161"/>
      <c r="K47" s="120"/>
      <c r="L47" s="24">
        <v>46</v>
      </c>
    </row>
    <row r="48" spans="1:12">
      <c r="A48" s="18" t="str">
        <f>IFERROR(IF(D48="","",INDEX('Open 2'!$A:$F,MATCH('Open 2 Results'!$E48,'Open 2'!$F:$F,0),1)),"")</f>
        <v/>
      </c>
      <c r="B48" s="84" t="str">
        <f>IFERROR(IF(D48="","",INDEX('Open 2'!$A:$F,MATCH('Open 2 Results'!$E48,'Open 2'!$F:$F,0),2)),"")</f>
        <v/>
      </c>
      <c r="C48" s="84" t="str">
        <f>IFERROR(IF(D48="","",INDEX('Open 2'!$A:$F,MATCH('Open 2 Results'!$E48,'Open 2'!$F:$F,0),3)),"")</f>
        <v/>
      </c>
      <c r="D48" s="85" t="str">
        <f>IFERROR(IF(AND(SMALL('Open 2'!F:F,L48)&gt;1000,SMALL('Open 2'!F:F,L48)&lt;3000),"nt",IF(SMALL('Open 2'!F:F,L48)&gt;3000,"",SMALL('Open 2'!F:F,L48))),"")</f>
        <v/>
      </c>
      <c r="E48" s="114" t="str">
        <f>IF(D48="nt",IFERROR(SMALL('Open 2'!F:F,L48),""),IF(D48&gt;3000,"",IFERROR(SMALL('Open 2'!F:F,L48),"")))</f>
        <v/>
      </c>
      <c r="F48" s="86" t="str">
        <f t="shared" si="0"/>
        <v/>
      </c>
      <c r="G48" s="91" t="str">
        <f t="shared" si="1"/>
        <v/>
      </c>
      <c r="J48" s="161"/>
      <c r="K48" s="120"/>
      <c r="L48" s="24">
        <v>47</v>
      </c>
    </row>
    <row r="49" spans="1:12">
      <c r="A49" s="18" t="str">
        <f>IFERROR(IF(D49="","",INDEX('Open 2'!$A:$F,MATCH('Open 2 Results'!$E49,'Open 2'!$F:$F,0),1)),"")</f>
        <v/>
      </c>
      <c r="B49" s="84" t="str">
        <f>IFERROR(IF(D49="","",INDEX('Open 2'!$A:$F,MATCH('Open 2 Results'!$E49,'Open 2'!$F:$F,0),2)),"")</f>
        <v/>
      </c>
      <c r="C49" s="84" t="str">
        <f>IFERROR(IF(D49="","",INDEX('Open 2'!$A:$F,MATCH('Open 2 Results'!$E49,'Open 2'!$F:$F,0),3)),"")</f>
        <v/>
      </c>
      <c r="D49" s="85" t="str">
        <f>IFERROR(IF(AND(SMALL('Open 2'!F:F,L49)&gt;1000,SMALL('Open 2'!F:F,L49)&lt;3000),"nt",IF(SMALL('Open 2'!F:F,L49)&gt;3000,"",SMALL('Open 2'!F:F,L49))),"")</f>
        <v/>
      </c>
      <c r="E49" s="114" t="str">
        <f>IF(D49="nt",IFERROR(SMALL('Open 2'!F:F,L49),""),IF(D49&gt;3000,"",IFERROR(SMALL('Open 2'!F:F,L49),"")))</f>
        <v/>
      </c>
      <c r="F49" s="86" t="str">
        <f t="shared" si="0"/>
        <v/>
      </c>
      <c r="G49" s="91" t="str">
        <f t="shared" si="1"/>
        <v/>
      </c>
      <c r="J49" s="161"/>
      <c r="K49" s="120"/>
      <c r="L49" s="24">
        <v>48</v>
      </c>
    </row>
    <row r="50" spans="1:12">
      <c r="A50" s="18" t="str">
        <f>IFERROR(IF(D50="","",INDEX('Open 2'!$A:$F,MATCH('Open 2 Results'!$E50,'Open 2'!$F:$F,0),1)),"")</f>
        <v/>
      </c>
      <c r="B50" s="84" t="str">
        <f>IFERROR(IF(D50="","",INDEX('Open 2'!$A:$F,MATCH('Open 2 Results'!$E50,'Open 2'!$F:$F,0),2)),"")</f>
        <v/>
      </c>
      <c r="C50" s="84" t="str">
        <f>IFERROR(IF(D50="","",INDEX('Open 2'!$A:$F,MATCH('Open 2 Results'!$E50,'Open 2'!$F:$F,0),3)),"")</f>
        <v/>
      </c>
      <c r="D50" s="85" t="str">
        <f>IFERROR(IF(AND(SMALL('Open 2'!F:F,L50)&gt;1000,SMALL('Open 2'!F:F,L50)&lt;3000),"nt",IF(SMALL('Open 2'!F:F,L50)&gt;3000,"",SMALL('Open 2'!F:F,L50))),"")</f>
        <v/>
      </c>
      <c r="E50" s="114" t="str">
        <f>IF(D50="nt",IFERROR(SMALL('Open 2'!F:F,L50),""),IF(D50&gt;3000,"",IFERROR(SMALL('Open 2'!F:F,L50),"")))</f>
        <v/>
      </c>
      <c r="F50" s="86" t="str">
        <f t="shared" si="0"/>
        <v/>
      </c>
      <c r="G50" s="91" t="str">
        <f t="shared" si="1"/>
        <v/>
      </c>
      <c r="J50" s="161"/>
      <c r="K50" s="120"/>
      <c r="L50" s="24">
        <v>49</v>
      </c>
    </row>
    <row r="51" spans="1:12">
      <c r="A51" s="18" t="str">
        <f>IFERROR(IF(D51="","",INDEX('Open 2'!$A:$F,MATCH('Open 2 Results'!$E51,'Open 2'!$F:$F,0),1)),"")</f>
        <v/>
      </c>
      <c r="B51" s="84" t="str">
        <f>IFERROR(IF(D51="","",INDEX('Open 2'!$A:$F,MATCH('Open 2 Results'!$E51,'Open 2'!$F:$F,0),2)),"")</f>
        <v/>
      </c>
      <c r="C51" s="84" t="str">
        <f>IFERROR(IF(D51="","",INDEX('Open 2'!$A:$F,MATCH('Open 2 Results'!$E51,'Open 2'!$F:$F,0),3)),"")</f>
        <v/>
      </c>
      <c r="D51" s="85" t="str">
        <f>IFERROR(IF(AND(SMALL('Open 2'!F:F,L51)&gt;1000,SMALL('Open 2'!F:F,L51)&lt;3000),"nt",IF(SMALL('Open 2'!F:F,L51)&gt;3000,"",SMALL('Open 2'!F:F,L51))),"")</f>
        <v/>
      </c>
      <c r="E51" s="114" t="str">
        <f>IF(D51="nt",IFERROR(SMALL('Open 2'!F:F,L51),""),IF(D51&gt;3000,"",IFERROR(SMALL('Open 2'!F:F,L51),"")))</f>
        <v/>
      </c>
      <c r="F51" s="86" t="str">
        <f t="shared" si="0"/>
        <v/>
      </c>
      <c r="G51" s="91" t="str">
        <f t="shared" si="1"/>
        <v/>
      </c>
      <c r="J51" s="161"/>
      <c r="K51" s="120"/>
      <c r="L51" s="24">
        <v>50</v>
      </c>
    </row>
    <row r="52" spans="1:12">
      <c r="A52" s="18" t="str">
        <f>IFERROR(IF(D52="","",INDEX('Open 2'!$A:$F,MATCH('Open 2 Results'!$E52,'Open 2'!$F:$F,0),1)),"")</f>
        <v/>
      </c>
      <c r="B52" s="84" t="str">
        <f>IFERROR(IF(D52="","",INDEX('Open 2'!$A:$F,MATCH('Open 2 Results'!$E52,'Open 2'!$F:$F,0),2)),"")</f>
        <v/>
      </c>
      <c r="C52" s="84" t="str">
        <f>IFERROR(IF(D52="","",INDEX('Open 2'!$A:$F,MATCH('Open 2 Results'!$E52,'Open 2'!$F:$F,0),3)),"")</f>
        <v/>
      </c>
      <c r="D52" s="85" t="str">
        <f>IFERROR(IF(AND(SMALL('Open 2'!F:F,L52)&gt;1000,SMALL('Open 2'!F:F,L52)&lt;3000),"nt",IF(SMALL('Open 2'!F:F,L52)&gt;3000,"",SMALL('Open 2'!F:F,L52))),"")</f>
        <v/>
      </c>
      <c r="E52" s="114" t="str">
        <f>IF(D52="nt",IFERROR(SMALL('Open 2'!F:F,L52),""),IF(D52&gt;3000,"",IFERROR(SMALL('Open 2'!F:F,L52),"")))</f>
        <v/>
      </c>
      <c r="G52" s="91" t="str">
        <f t="shared" si="1"/>
        <v/>
      </c>
      <c r="J52" s="161"/>
      <c r="K52" s="120"/>
      <c r="L52" s="24">
        <v>51</v>
      </c>
    </row>
    <row r="53" spans="1:12">
      <c r="A53" s="18" t="str">
        <f>IFERROR(IF(D53="","",INDEX('Open 2'!$A:$F,MATCH('Open 2 Results'!$E53,'Open 2'!$F:$F,0),1)),"")</f>
        <v/>
      </c>
      <c r="B53" s="84" t="str">
        <f>IFERROR(IF(D53="","",INDEX('Open 2'!$A:$F,MATCH('Open 2 Results'!$E53,'Open 2'!$F:$F,0),2)),"")</f>
        <v/>
      </c>
      <c r="C53" s="84" t="str">
        <f>IFERROR(IF(D53="","",INDEX('Open 2'!$A:$F,MATCH('Open 2 Results'!$E53,'Open 2'!$F:$F,0),3)),"")</f>
        <v/>
      </c>
      <c r="D53" s="85" t="str">
        <f>IFERROR(IF(AND(SMALL('Open 2'!F:F,L53)&gt;1000,SMALL('Open 2'!F:F,L53)&lt;3000),"nt",IF(SMALL('Open 2'!F:F,L53)&gt;3000,"",SMALL('Open 2'!F:F,L53))),"")</f>
        <v/>
      </c>
      <c r="E53" s="114" t="str">
        <f>IF(D53="nt",IFERROR(SMALL('Open 2'!F:F,L53),""),IF(D53&gt;3000,"",IFERROR(SMALL('Open 2'!F:F,L53),"")))</f>
        <v/>
      </c>
      <c r="G53" s="91" t="str">
        <f t="shared" si="1"/>
        <v/>
      </c>
      <c r="J53" s="161"/>
      <c r="K53" s="120"/>
      <c r="L53" s="24">
        <v>52</v>
      </c>
    </row>
    <row r="54" spans="1:12">
      <c r="A54" s="18" t="str">
        <f>IFERROR(IF(D54="","",INDEX('Open 2'!$A:$F,MATCH('Open 2 Results'!$E54,'Open 2'!$F:$F,0),1)),"")</f>
        <v/>
      </c>
      <c r="B54" s="84" t="str">
        <f>IFERROR(IF(D54="","",INDEX('Open 2'!$A:$F,MATCH('Open 2 Results'!$E54,'Open 2'!$F:$F,0),2)),"")</f>
        <v/>
      </c>
      <c r="C54" s="84" t="str">
        <f>IFERROR(IF(D54="","",INDEX('Open 2'!$A:$F,MATCH('Open 2 Results'!$E54,'Open 2'!$F:$F,0),3)),"")</f>
        <v/>
      </c>
      <c r="D54" s="85" t="str">
        <f>IFERROR(IF(AND(SMALL('Open 2'!F:F,L54)&gt;1000,SMALL('Open 2'!F:F,L54)&lt;3000),"nt",IF(SMALL('Open 2'!F:F,L54)&gt;3000,"",SMALL('Open 2'!F:F,L54))),"")</f>
        <v/>
      </c>
      <c r="E54" s="114" t="str">
        <f>IF(D54="nt",IFERROR(SMALL('Open 2'!F:F,L54),""),IF(D54&gt;3000,"",IFERROR(SMALL('Open 2'!F:F,L54),"")))</f>
        <v/>
      </c>
      <c r="G54" s="91" t="str">
        <f t="shared" si="1"/>
        <v/>
      </c>
      <c r="J54" s="161"/>
      <c r="K54" s="120"/>
      <c r="L54" s="24">
        <v>53</v>
      </c>
    </row>
    <row r="55" spans="1:12">
      <c r="A55" s="18" t="str">
        <f>IFERROR(IF(D55="","",INDEX('Open 2'!$A:$F,MATCH('Open 2 Results'!$E55,'Open 2'!$F:$F,0),1)),"")</f>
        <v/>
      </c>
      <c r="B55" s="84" t="str">
        <f>IFERROR(IF(D55="","",INDEX('Open 2'!$A:$F,MATCH('Open 2 Results'!$E55,'Open 2'!$F:$F,0),2)),"")</f>
        <v/>
      </c>
      <c r="C55" s="84" t="str">
        <f>IFERROR(IF(D55="","",INDEX('Open 2'!$A:$F,MATCH('Open 2 Results'!$E55,'Open 2'!$F:$F,0),3)),"")</f>
        <v/>
      </c>
      <c r="D55" s="85" t="str">
        <f>IFERROR(IF(AND(SMALL('Open 2'!F:F,L55)&gt;1000,SMALL('Open 2'!F:F,L55)&lt;3000),"nt",IF(SMALL('Open 2'!F:F,L55)&gt;3000,"",SMALL('Open 2'!F:F,L55))),"")</f>
        <v/>
      </c>
      <c r="E55" s="114" t="str">
        <f>IF(D55="nt",IFERROR(SMALL('Open 2'!F:F,L55),""),IF(D55&gt;3000,"",IFERROR(SMALL('Open 2'!F:F,L55),"")))</f>
        <v/>
      </c>
      <c r="G55" s="91" t="str">
        <f t="shared" si="1"/>
        <v/>
      </c>
      <c r="J55" s="161"/>
      <c r="K55" s="120"/>
      <c r="L55" s="24">
        <v>54</v>
      </c>
    </row>
    <row r="56" spans="1:12">
      <c r="A56" s="18" t="str">
        <f>IFERROR(IF(D56="","",INDEX('Open 2'!$A:$F,MATCH('Open 2 Results'!$E56,'Open 2'!$F:$F,0),1)),"")</f>
        <v/>
      </c>
      <c r="B56" s="84" t="str">
        <f>IFERROR(IF(D56="","",INDEX('Open 2'!$A:$F,MATCH('Open 2 Results'!$E56,'Open 2'!$F:$F,0),2)),"")</f>
        <v/>
      </c>
      <c r="C56" s="84" t="str">
        <f>IFERROR(IF(D56="","",INDEX('Open 2'!$A:$F,MATCH('Open 2 Results'!$E56,'Open 2'!$F:$F,0),3)),"")</f>
        <v/>
      </c>
      <c r="D56" s="85" t="str">
        <f>IFERROR(IF(AND(SMALL('Open 2'!F:F,L56)&gt;1000,SMALL('Open 2'!F:F,L56)&lt;3000),"nt",IF(SMALL('Open 2'!F:F,L56)&gt;3000,"",SMALL('Open 2'!F:F,L56))),"")</f>
        <v/>
      </c>
      <c r="E56" s="114" t="str">
        <f>IF(D56="nt",IFERROR(SMALL('Open 2'!F:F,L56),""),IF(D56&gt;3000,"",IFERROR(SMALL('Open 2'!F:F,L56),"")))</f>
        <v/>
      </c>
      <c r="G56" s="91" t="str">
        <f t="shared" si="1"/>
        <v/>
      </c>
      <c r="J56" s="161"/>
      <c r="K56" s="120"/>
      <c r="L56" s="24">
        <v>55</v>
      </c>
    </row>
    <row r="57" spans="1:12">
      <c r="A57" s="18" t="str">
        <f>IFERROR(IF(D57="","",INDEX('Open 2'!$A:$F,MATCH('Open 2 Results'!$E57,'Open 2'!$F:$F,0),1)),"")</f>
        <v/>
      </c>
      <c r="B57" s="84" t="str">
        <f>IFERROR(IF(D57="","",INDEX('Open 2'!$A:$F,MATCH('Open 2 Results'!$E57,'Open 2'!$F:$F,0),2)),"")</f>
        <v/>
      </c>
      <c r="C57" s="84" t="str">
        <f>IFERROR(IF(D57="","",INDEX('Open 2'!$A:$F,MATCH('Open 2 Results'!$E57,'Open 2'!$F:$F,0),3)),"")</f>
        <v/>
      </c>
      <c r="D57" s="85" t="str">
        <f>IFERROR(IF(AND(SMALL('Open 2'!F:F,L57)&gt;1000,SMALL('Open 2'!F:F,L57)&lt;3000),"nt",IF(SMALL('Open 2'!F:F,L57)&gt;3000,"",SMALL('Open 2'!F:F,L57))),"")</f>
        <v/>
      </c>
      <c r="E57" s="114" t="str">
        <f>IF(D57="nt",IFERROR(SMALL('Open 2'!F:F,L57),""),IF(D57&gt;3000,"",IFERROR(SMALL('Open 2'!F:F,L57),"")))</f>
        <v/>
      </c>
      <c r="G57" s="91" t="str">
        <f t="shared" si="1"/>
        <v/>
      </c>
      <c r="J57" s="161"/>
      <c r="K57" s="120"/>
      <c r="L57" s="24">
        <v>56</v>
      </c>
    </row>
    <row r="58" spans="1:12">
      <c r="A58" s="18" t="str">
        <f>IFERROR(IF(D58="","",INDEX('Open 2'!$A:$F,MATCH('Open 2 Results'!$E58,'Open 2'!$F:$F,0),1)),"")</f>
        <v/>
      </c>
      <c r="B58" s="84" t="str">
        <f>IFERROR(IF(D58="","",INDEX('Open 2'!$A:$F,MATCH('Open 2 Results'!$E58,'Open 2'!$F:$F,0),2)),"")</f>
        <v/>
      </c>
      <c r="C58" s="84" t="str">
        <f>IFERROR(IF(D58="","",INDEX('Open 2'!$A:$F,MATCH('Open 2 Results'!$E58,'Open 2'!$F:$F,0),3)),"")</f>
        <v/>
      </c>
      <c r="D58" s="85" t="str">
        <f>IFERROR(IF(AND(SMALL('Open 2'!F:F,L58)&gt;1000,SMALL('Open 2'!F:F,L58)&lt;3000),"nt",IF(SMALL('Open 2'!F:F,L58)&gt;3000,"",SMALL('Open 2'!F:F,L58))),"")</f>
        <v/>
      </c>
      <c r="E58" s="114" t="str">
        <f>IF(D58="nt",IFERROR(SMALL('Open 2'!F:F,L58),""),IF(D58&gt;3000,"",IFERROR(SMALL('Open 2'!F:F,L58),"")))</f>
        <v/>
      </c>
      <c r="G58" s="91" t="str">
        <f t="shared" si="1"/>
        <v/>
      </c>
      <c r="J58" s="161"/>
      <c r="K58" s="120"/>
      <c r="L58" s="24">
        <v>57</v>
      </c>
    </row>
    <row r="59" spans="1:12">
      <c r="A59" s="18" t="str">
        <f>IFERROR(IF(D59="","",INDEX('Open 2'!$A:$F,MATCH('Open 2 Results'!$E59,'Open 2'!$F:$F,0),1)),"")</f>
        <v/>
      </c>
      <c r="B59" s="84" t="str">
        <f>IFERROR(IF(D59="","",INDEX('Open 2'!$A:$F,MATCH('Open 2 Results'!$E59,'Open 2'!$F:$F,0),2)),"")</f>
        <v/>
      </c>
      <c r="C59" s="84" t="str">
        <f>IFERROR(IF(D59="","",INDEX('Open 2'!$A:$F,MATCH('Open 2 Results'!$E59,'Open 2'!$F:$F,0),3)),"")</f>
        <v/>
      </c>
      <c r="D59" s="85" t="str">
        <f>IFERROR(IF(AND(SMALL('Open 2'!F:F,L59)&gt;1000,SMALL('Open 2'!F:F,L59)&lt;3000),"nt",IF(SMALL('Open 2'!F:F,L59)&gt;3000,"",SMALL('Open 2'!F:F,L59))),"")</f>
        <v/>
      </c>
      <c r="E59" s="114" t="str">
        <f>IF(D59="nt",IFERROR(SMALL('Open 2'!F:F,L59),""),IF(D59&gt;3000,"",IFERROR(SMALL('Open 2'!F:F,L59),"")))</f>
        <v/>
      </c>
      <c r="G59" s="91" t="str">
        <f t="shared" si="1"/>
        <v/>
      </c>
      <c r="J59" s="161"/>
      <c r="K59" s="120"/>
      <c r="L59" s="24">
        <v>58</v>
      </c>
    </row>
    <row r="60" spans="1:12">
      <c r="A60" s="18" t="str">
        <f>IFERROR(IF(D60="","",INDEX('Open 2'!$A:$F,MATCH('Open 2 Results'!$E60,'Open 2'!$F:$F,0),1)),"")</f>
        <v/>
      </c>
      <c r="B60" s="84" t="str">
        <f>IFERROR(IF(D60="","",INDEX('Open 2'!$A:$F,MATCH('Open 2 Results'!$E60,'Open 2'!$F:$F,0),2)),"")</f>
        <v/>
      </c>
      <c r="C60" s="84" t="str">
        <f>IFERROR(IF(D60="","",INDEX('Open 2'!$A:$F,MATCH('Open 2 Results'!$E60,'Open 2'!$F:$F,0),3)),"")</f>
        <v/>
      </c>
      <c r="D60" s="85" t="str">
        <f>IFERROR(IF(AND(SMALL('Open 2'!F:F,L60)&gt;1000,SMALL('Open 2'!F:F,L60)&lt;3000),"nt",IF(SMALL('Open 2'!F:F,L60)&gt;3000,"",SMALL('Open 2'!F:F,L60))),"")</f>
        <v/>
      </c>
      <c r="E60" s="114" t="str">
        <f>IF(D60="nt",IFERROR(SMALL('Open 2'!F:F,L60),""),IF(D60&gt;3000,"",IFERROR(SMALL('Open 2'!F:F,L60),"")))</f>
        <v/>
      </c>
      <c r="G60" s="91" t="str">
        <f t="shared" si="1"/>
        <v/>
      </c>
      <c r="J60" s="161"/>
      <c r="K60" s="120"/>
      <c r="L60" s="24">
        <v>59</v>
      </c>
    </row>
    <row r="61" spans="1:12">
      <c r="A61" s="18" t="str">
        <f>IFERROR(IF(D61="","",INDEX('Open 2'!$A:$F,MATCH('Open 2 Results'!$E61,'Open 2'!$F:$F,0),1)),"")</f>
        <v/>
      </c>
      <c r="B61" s="84" t="str">
        <f>IFERROR(IF(D61="","",INDEX('Open 2'!$A:$F,MATCH('Open 2 Results'!$E61,'Open 2'!$F:$F,0),2)),"")</f>
        <v/>
      </c>
      <c r="C61" s="84" t="str">
        <f>IFERROR(IF(D61="","",INDEX('Open 2'!$A:$F,MATCH('Open 2 Results'!$E61,'Open 2'!$F:$F,0),3)),"")</f>
        <v/>
      </c>
      <c r="D61" s="85" t="str">
        <f>IFERROR(IF(AND(SMALL('Open 2'!F:F,L61)&gt;1000,SMALL('Open 2'!F:F,L61)&lt;3000),"nt",IF(SMALL('Open 2'!F:F,L61)&gt;3000,"",SMALL('Open 2'!F:F,L61))),"")</f>
        <v/>
      </c>
      <c r="E61" s="114" t="str">
        <f>IF(D61="nt",IFERROR(SMALL('Open 2'!F:F,L61),""),IF(D61&gt;3000,"",IFERROR(SMALL('Open 2'!F:F,L61),"")))</f>
        <v/>
      </c>
      <c r="G61" s="91" t="str">
        <f t="shared" si="1"/>
        <v/>
      </c>
      <c r="J61" s="161"/>
      <c r="K61" s="120"/>
      <c r="L61" s="24">
        <v>60</v>
      </c>
    </row>
    <row r="62" spans="1:12">
      <c r="A62" s="18" t="str">
        <f>IFERROR(IF(D62="","",INDEX('Open 2'!$A:$F,MATCH('Open 2 Results'!$E62,'Open 2'!$F:$F,0),1)),"")</f>
        <v/>
      </c>
      <c r="B62" s="84" t="str">
        <f>IFERROR(IF(D62="","",INDEX('Open 2'!$A:$F,MATCH('Open 2 Results'!$E62,'Open 2'!$F:$F,0),2)),"")</f>
        <v/>
      </c>
      <c r="C62" s="84" t="str">
        <f>IFERROR(IF(D62="","",INDEX('Open 2'!$A:$F,MATCH('Open 2 Results'!$E62,'Open 2'!$F:$F,0),3)),"")</f>
        <v/>
      </c>
      <c r="D62" s="85" t="str">
        <f>IFERROR(IF(AND(SMALL('Open 2'!F:F,L62)&gt;1000,SMALL('Open 2'!F:F,L62)&lt;3000),"nt",IF(SMALL('Open 2'!F:F,L62)&gt;3000,"",SMALL('Open 2'!F:F,L62))),"")</f>
        <v/>
      </c>
      <c r="E62" s="114" t="str">
        <f>IF(D62="nt",IFERROR(SMALL('Open 2'!F:F,L62),""),IF(D62&gt;3000,"",IFERROR(SMALL('Open 2'!F:F,L62),"")))</f>
        <v/>
      </c>
      <c r="G62" s="91" t="str">
        <f t="shared" si="1"/>
        <v/>
      </c>
      <c r="J62" s="161"/>
      <c r="K62" s="120"/>
      <c r="L62" s="24">
        <v>61</v>
      </c>
    </row>
    <row r="63" spans="1:12">
      <c r="A63" s="18" t="str">
        <f>IFERROR(IF(D63="","",INDEX('Open 2'!$A:$F,MATCH('Open 2 Results'!$E63,'Open 2'!$F:$F,0),1)),"")</f>
        <v/>
      </c>
      <c r="B63" s="84" t="str">
        <f>IFERROR(IF(D63="","",INDEX('Open 2'!$A:$F,MATCH('Open 2 Results'!$E63,'Open 2'!$F:$F,0),2)),"")</f>
        <v/>
      </c>
      <c r="C63" s="84" t="str">
        <f>IFERROR(IF(D63="","",INDEX('Open 2'!$A:$F,MATCH('Open 2 Results'!$E63,'Open 2'!$F:$F,0),3)),"")</f>
        <v/>
      </c>
      <c r="D63" s="85" t="str">
        <f>IFERROR(IF(AND(SMALL('Open 2'!F:F,L63)&gt;1000,SMALL('Open 2'!F:F,L63)&lt;3000),"nt",IF(SMALL('Open 2'!F:F,L63)&gt;3000,"",SMALL('Open 2'!F:F,L63))),"")</f>
        <v/>
      </c>
      <c r="E63" s="114" t="str">
        <f>IF(D63="nt",IFERROR(SMALL('Open 2'!F:F,L63),""),IF(D63&gt;3000,"",IFERROR(SMALL('Open 2'!F:F,L63),"")))</f>
        <v/>
      </c>
      <c r="G63" s="91" t="str">
        <f t="shared" si="1"/>
        <v/>
      </c>
      <c r="J63" s="161"/>
      <c r="K63" s="120"/>
      <c r="L63" s="24">
        <v>62</v>
      </c>
    </row>
    <row r="64" spans="1:12">
      <c r="A64" s="18" t="str">
        <f>IFERROR(IF(D64="","",INDEX('Open 2'!$A:$F,MATCH('Open 2 Results'!$E64,'Open 2'!$F:$F,0),1)),"")</f>
        <v/>
      </c>
      <c r="B64" s="84" t="str">
        <f>IFERROR(IF(D64="","",INDEX('Open 2'!$A:$F,MATCH('Open 2 Results'!$E64,'Open 2'!$F:$F,0),2)),"")</f>
        <v/>
      </c>
      <c r="C64" s="84" t="str">
        <f>IFERROR(IF(D64="","",INDEX('Open 2'!$A:$F,MATCH('Open 2 Results'!$E64,'Open 2'!$F:$F,0),3)),"")</f>
        <v/>
      </c>
      <c r="D64" s="85" t="str">
        <f>IFERROR(IF(AND(SMALL('Open 2'!F:F,L64)&gt;1000,SMALL('Open 2'!F:F,L64)&lt;3000),"nt",IF(SMALL('Open 2'!F:F,L64)&gt;3000,"",SMALL('Open 2'!F:F,L64))),"")</f>
        <v/>
      </c>
      <c r="E64" s="114" t="str">
        <f>IF(D64="nt",IFERROR(SMALL('Open 2'!F:F,L64),""),IF(D64&gt;3000,"",IFERROR(SMALL('Open 2'!F:F,L64),"")))</f>
        <v/>
      </c>
      <c r="G64" s="91" t="str">
        <f t="shared" si="1"/>
        <v/>
      </c>
      <c r="J64" s="161"/>
      <c r="K64" s="120"/>
      <c r="L64" s="24">
        <v>63</v>
      </c>
    </row>
    <row r="65" spans="1:12">
      <c r="A65" s="18" t="str">
        <f>IFERROR(IF(D65="","",INDEX('Open 2'!$A:$F,MATCH('Open 2 Results'!$E65,'Open 2'!$F:$F,0),1)),"")</f>
        <v/>
      </c>
      <c r="B65" s="84" t="str">
        <f>IFERROR(IF(D65="","",INDEX('Open 2'!$A:$F,MATCH('Open 2 Results'!$E65,'Open 2'!$F:$F,0),2)),"")</f>
        <v/>
      </c>
      <c r="C65" s="84" t="str">
        <f>IFERROR(IF(D65="","",INDEX('Open 2'!$A:$F,MATCH('Open 2 Results'!$E65,'Open 2'!$F:$F,0),3)),"")</f>
        <v/>
      </c>
      <c r="D65" s="85" t="str">
        <f>IFERROR(IF(AND(SMALL('Open 2'!F:F,L65)&gt;1000,SMALL('Open 2'!F:F,L65)&lt;3000),"nt",IF(SMALL('Open 2'!F:F,L65)&gt;3000,"",SMALL('Open 2'!F:F,L65))),"")</f>
        <v/>
      </c>
      <c r="E65" s="114" t="str">
        <f>IF(D65="nt",IFERROR(SMALL('Open 2'!F:F,L65),""),IF(D65&gt;3000,"",IFERROR(SMALL('Open 2'!F:F,L65),"")))</f>
        <v/>
      </c>
      <c r="G65" s="91" t="str">
        <f t="shared" si="1"/>
        <v/>
      </c>
      <c r="J65" s="161"/>
      <c r="K65" s="120"/>
      <c r="L65" s="24">
        <v>64</v>
      </c>
    </row>
    <row r="66" spans="1:12">
      <c r="A66" s="18" t="str">
        <f>IFERROR(IF(D66="","",INDEX('Open 2'!$A:$F,MATCH('Open 2 Results'!$E66,'Open 2'!$F:$F,0),1)),"")</f>
        <v/>
      </c>
      <c r="B66" s="84" t="str">
        <f>IFERROR(IF(D66="","",INDEX('Open 2'!$A:$F,MATCH('Open 2 Results'!$E66,'Open 2'!$F:$F,0),2)),"")</f>
        <v/>
      </c>
      <c r="C66" s="84" t="str">
        <f>IFERROR(IF(D66="","",INDEX('Open 2'!$A:$F,MATCH('Open 2 Results'!$E66,'Open 2'!$F:$F,0),3)),"")</f>
        <v/>
      </c>
      <c r="D66" s="85" t="str">
        <f>IFERROR(IF(AND(SMALL('Open 2'!F:F,L66)&gt;1000,SMALL('Open 2'!F:F,L66)&lt;3000),"nt",IF(SMALL('Open 2'!F:F,L66)&gt;3000,"",SMALL('Open 2'!F:F,L66))),"")</f>
        <v/>
      </c>
      <c r="E66" s="114" t="str">
        <f>IF(D66="nt",IFERROR(SMALL('Open 2'!F:F,L66),""),IF(D66&gt;3000,"",IFERROR(SMALL('Open 2'!F:F,L66),"")))</f>
        <v/>
      </c>
      <c r="G66" s="91" t="str">
        <f t="shared" si="1"/>
        <v/>
      </c>
      <c r="J66" s="161"/>
      <c r="K66" s="120"/>
      <c r="L66" s="24">
        <v>65</v>
      </c>
    </row>
    <row r="67" spans="1:12">
      <c r="A67" s="18" t="str">
        <f>IFERROR(IF(D67="","",INDEX('Open 2'!$A:$F,MATCH('Open 2 Results'!$E67,'Open 2'!$F:$F,0),1)),"")</f>
        <v/>
      </c>
      <c r="B67" s="84" t="str">
        <f>IFERROR(IF(D67="","",INDEX('Open 2'!$A:$F,MATCH('Open 2 Results'!$E67,'Open 2'!$F:$F,0),2)),"")</f>
        <v/>
      </c>
      <c r="C67" s="84" t="str">
        <f>IFERROR(IF(D67="","",INDEX('Open 2'!$A:$F,MATCH('Open 2 Results'!$E67,'Open 2'!$F:$F,0),3)),"")</f>
        <v/>
      </c>
      <c r="D67" s="85" t="str">
        <f>IFERROR(IF(AND(SMALL('Open 2'!F:F,L67)&gt;1000,SMALL('Open 2'!F:F,L67)&lt;3000),"nt",IF(SMALL('Open 2'!F:F,L67)&gt;3000,"",SMALL('Open 2'!F:F,L67))),"")</f>
        <v/>
      </c>
      <c r="E67" s="114" t="str">
        <f>IF(D67="nt",IFERROR(SMALL('Open 2'!F:F,L67),""),IF(D67&gt;3000,"",IFERROR(SMALL('Open 2'!F:F,L67),"")))</f>
        <v/>
      </c>
      <c r="G67" s="91" t="str">
        <f t="shared" ref="G67:G130" si="2">IFERROR(VLOOKUP(D67,$H$3:$I$7,2,FALSE),"")</f>
        <v/>
      </c>
      <c r="J67" s="161"/>
      <c r="K67" s="120"/>
      <c r="L67" s="24">
        <v>66</v>
      </c>
    </row>
    <row r="68" spans="1:12">
      <c r="A68" s="18" t="str">
        <f>IFERROR(IF(D68="","",INDEX('Open 2'!$A:$F,MATCH('Open 2 Results'!$E68,'Open 2'!$F:$F,0),1)),"")</f>
        <v/>
      </c>
      <c r="B68" s="84" t="str">
        <f>IFERROR(IF(D68="","",INDEX('Open 2'!$A:$F,MATCH('Open 2 Results'!$E68,'Open 2'!$F:$F,0),2)),"")</f>
        <v/>
      </c>
      <c r="C68" s="84" t="str">
        <f>IFERROR(IF(D68="","",INDEX('Open 2'!$A:$F,MATCH('Open 2 Results'!$E68,'Open 2'!$F:$F,0),3)),"")</f>
        <v/>
      </c>
      <c r="D68" s="85" t="str">
        <f>IFERROR(IF(AND(SMALL('Open 2'!F:F,L68)&gt;1000,SMALL('Open 2'!F:F,L68)&lt;3000),"nt",IF(SMALL('Open 2'!F:F,L68)&gt;3000,"",SMALL('Open 2'!F:F,L68))),"")</f>
        <v/>
      </c>
      <c r="E68" s="114" t="str">
        <f>IF(D68="nt",IFERROR(SMALL('Open 2'!F:F,L68),""),IF(D68&gt;3000,"",IFERROR(SMALL('Open 2'!F:F,L68),"")))</f>
        <v/>
      </c>
      <c r="G68" s="91" t="str">
        <f t="shared" si="2"/>
        <v/>
      </c>
      <c r="J68" s="161"/>
      <c r="K68" s="120"/>
      <c r="L68" s="24">
        <v>67</v>
      </c>
    </row>
    <row r="69" spans="1:12">
      <c r="A69" s="18" t="str">
        <f>IFERROR(IF(D69="","",INDEX('Open 2'!$A:$F,MATCH('Open 2 Results'!$E69,'Open 2'!$F:$F,0),1)),"")</f>
        <v/>
      </c>
      <c r="B69" s="84" t="str">
        <f>IFERROR(IF(D69="","",INDEX('Open 2'!$A:$F,MATCH('Open 2 Results'!$E69,'Open 2'!$F:$F,0),2)),"")</f>
        <v/>
      </c>
      <c r="C69" s="84" t="str">
        <f>IFERROR(IF(D69="","",INDEX('Open 2'!$A:$F,MATCH('Open 2 Results'!$E69,'Open 2'!$F:$F,0),3)),"")</f>
        <v/>
      </c>
      <c r="D69" s="85" t="str">
        <f>IFERROR(IF(AND(SMALL('Open 2'!F:F,L69)&gt;1000,SMALL('Open 2'!F:F,L69)&lt;3000),"nt",IF(SMALL('Open 2'!F:F,L69)&gt;3000,"",SMALL('Open 2'!F:F,L69))),"")</f>
        <v/>
      </c>
      <c r="E69" s="114" t="str">
        <f>IF(D69="nt",IFERROR(SMALL('Open 2'!F:F,L69),""),IF(D69&gt;3000,"",IFERROR(SMALL('Open 2'!F:F,L69),"")))</f>
        <v/>
      </c>
      <c r="G69" s="91" t="str">
        <f t="shared" si="2"/>
        <v/>
      </c>
      <c r="J69" s="161"/>
      <c r="K69" s="120"/>
      <c r="L69" s="24">
        <v>68</v>
      </c>
    </row>
    <row r="70" spans="1:12">
      <c r="A70" s="18" t="str">
        <f>IFERROR(IF(D70="","",INDEX('Open 2'!$A:$F,MATCH('Open 2 Results'!$E70,'Open 2'!$F:$F,0),1)),"")</f>
        <v/>
      </c>
      <c r="B70" s="84" t="str">
        <f>IFERROR(IF(D70="","",INDEX('Open 2'!$A:$F,MATCH('Open 2 Results'!$E70,'Open 2'!$F:$F,0),2)),"")</f>
        <v/>
      </c>
      <c r="C70" s="84" t="str">
        <f>IFERROR(IF(D70="","",INDEX('Open 2'!$A:$F,MATCH('Open 2 Results'!$E70,'Open 2'!$F:$F,0),3)),"")</f>
        <v/>
      </c>
      <c r="D70" s="85" t="str">
        <f>IFERROR(IF(AND(SMALL('Open 2'!F:F,L70)&gt;1000,SMALL('Open 2'!F:F,L70)&lt;3000),"nt",IF(SMALL('Open 2'!F:F,L70)&gt;3000,"",SMALL('Open 2'!F:F,L70))),"")</f>
        <v/>
      </c>
      <c r="E70" s="114" t="str">
        <f>IF(D70="nt",IFERROR(SMALL('Open 2'!F:F,L70),""),IF(D70&gt;3000,"",IFERROR(SMALL('Open 2'!F:F,L70),"")))</f>
        <v/>
      </c>
      <c r="G70" s="91" t="str">
        <f t="shared" si="2"/>
        <v/>
      </c>
      <c r="J70" s="161"/>
      <c r="K70" s="120"/>
      <c r="L70" s="24">
        <v>69</v>
      </c>
    </row>
    <row r="71" spans="1:12">
      <c r="A71" s="18" t="str">
        <f>IFERROR(IF(D71="","",INDEX('Open 2'!$A:$F,MATCH('Open 2 Results'!$E71,'Open 2'!$F:$F,0),1)),"")</f>
        <v/>
      </c>
      <c r="B71" s="84" t="str">
        <f>IFERROR(IF(D71="","",INDEX('Open 2'!$A:$F,MATCH('Open 2 Results'!$E71,'Open 2'!$F:$F,0),2)),"")</f>
        <v/>
      </c>
      <c r="C71" s="84" t="str">
        <f>IFERROR(IF(D71="","",INDEX('Open 2'!$A:$F,MATCH('Open 2 Results'!$E71,'Open 2'!$F:$F,0),3)),"")</f>
        <v/>
      </c>
      <c r="D71" s="85" t="str">
        <f>IFERROR(IF(AND(SMALL('Open 2'!F:F,L71)&gt;1000,SMALL('Open 2'!F:F,L71)&lt;3000),"nt",IF(SMALL('Open 2'!F:F,L71)&gt;3000,"",SMALL('Open 2'!F:F,L71))),"")</f>
        <v/>
      </c>
      <c r="E71" s="114" t="str">
        <f>IF(D71="nt",IFERROR(SMALL('Open 2'!F:F,L71),""),IF(D71&gt;3000,"",IFERROR(SMALL('Open 2'!F:F,L71),"")))</f>
        <v/>
      </c>
      <c r="G71" s="91" t="str">
        <f t="shared" si="2"/>
        <v/>
      </c>
      <c r="J71" s="161"/>
      <c r="K71" s="120"/>
      <c r="L71" s="24">
        <v>70</v>
      </c>
    </row>
    <row r="72" spans="1:12">
      <c r="A72" s="18" t="str">
        <f>IFERROR(IF(D72="","",INDEX('Open 2'!$A:$F,MATCH('Open 2 Results'!$E72,'Open 2'!$F:$F,0),1)),"")</f>
        <v/>
      </c>
      <c r="B72" s="84" t="str">
        <f>IFERROR(IF(D72="","",INDEX('Open 2'!$A:$F,MATCH('Open 2 Results'!$E72,'Open 2'!$F:$F,0),2)),"")</f>
        <v/>
      </c>
      <c r="C72" s="84" t="str">
        <f>IFERROR(IF(D72="","",INDEX('Open 2'!$A:$F,MATCH('Open 2 Results'!$E72,'Open 2'!$F:$F,0),3)),"")</f>
        <v/>
      </c>
      <c r="D72" s="85" t="str">
        <f>IFERROR(IF(AND(SMALL('Open 2'!F:F,L72)&gt;1000,SMALL('Open 2'!F:F,L72)&lt;3000),"nt",IF(SMALL('Open 2'!F:F,L72)&gt;3000,"",SMALL('Open 2'!F:F,L72))),"")</f>
        <v/>
      </c>
      <c r="E72" s="114" t="str">
        <f>IF(D72="nt",IFERROR(SMALL('Open 2'!F:F,L72),""),IF(D72&gt;3000,"",IFERROR(SMALL('Open 2'!F:F,L72),"")))</f>
        <v/>
      </c>
      <c r="G72" s="91" t="str">
        <f t="shared" si="2"/>
        <v/>
      </c>
      <c r="J72" s="161"/>
      <c r="K72" s="120"/>
      <c r="L72" s="24">
        <v>71</v>
      </c>
    </row>
    <row r="73" spans="1:12">
      <c r="A73" s="18" t="str">
        <f>IFERROR(IF(D73="","",INDEX('Open 2'!$A:$F,MATCH('Open 2 Results'!$E73,'Open 2'!$F:$F,0),1)),"")</f>
        <v/>
      </c>
      <c r="B73" s="84" t="str">
        <f>IFERROR(IF(D73="","",INDEX('Open 2'!$A:$F,MATCH('Open 2 Results'!$E73,'Open 2'!$F:$F,0),2)),"")</f>
        <v/>
      </c>
      <c r="C73" s="84" t="str">
        <f>IFERROR(IF(D73="","",INDEX('Open 2'!$A:$F,MATCH('Open 2 Results'!$E73,'Open 2'!$F:$F,0),3)),"")</f>
        <v/>
      </c>
      <c r="D73" s="85" t="str">
        <f>IFERROR(IF(AND(SMALL('Open 2'!F:F,L73)&gt;1000,SMALL('Open 2'!F:F,L73)&lt;3000),"nt",IF(SMALL('Open 2'!F:F,L73)&gt;3000,"",SMALL('Open 2'!F:F,L73))),"")</f>
        <v/>
      </c>
      <c r="E73" s="114" t="str">
        <f>IF(D73="nt",IFERROR(SMALL('Open 2'!F:F,L73),""),IF(D73&gt;3000,"",IFERROR(SMALL('Open 2'!F:F,L73),"")))</f>
        <v/>
      </c>
      <c r="G73" s="91" t="str">
        <f t="shared" si="2"/>
        <v/>
      </c>
      <c r="J73" s="161"/>
      <c r="K73" s="120"/>
      <c r="L73" s="24">
        <v>72</v>
      </c>
    </row>
    <row r="74" spans="1:12">
      <c r="A74" s="18" t="str">
        <f>IFERROR(IF(D74="","",INDEX('Open 2'!$A:$F,MATCH('Open 2 Results'!$E74,'Open 2'!$F:$F,0),1)),"")</f>
        <v/>
      </c>
      <c r="B74" s="84" t="str">
        <f>IFERROR(IF(D74="","",INDEX('Open 2'!$A:$F,MATCH('Open 2 Results'!$E74,'Open 2'!$F:$F,0),2)),"")</f>
        <v/>
      </c>
      <c r="C74" s="84" t="str">
        <f>IFERROR(IF(D74="","",INDEX('Open 2'!$A:$F,MATCH('Open 2 Results'!$E74,'Open 2'!$F:$F,0),3)),"")</f>
        <v/>
      </c>
      <c r="D74" s="85" t="str">
        <f>IFERROR(IF(AND(SMALL('Open 2'!F:F,L74)&gt;1000,SMALL('Open 2'!F:F,L74)&lt;3000),"nt",IF(SMALL('Open 2'!F:F,L74)&gt;3000,"",SMALL('Open 2'!F:F,L74))),"")</f>
        <v/>
      </c>
      <c r="E74" s="114" t="str">
        <f>IF(D74="nt",IFERROR(SMALL('Open 2'!F:F,L74),""),IF(D74&gt;3000,"",IFERROR(SMALL('Open 2'!F:F,L74),"")))</f>
        <v/>
      </c>
      <c r="G74" s="91" t="str">
        <f t="shared" si="2"/>
        <v/>
      </c>
      <c r="J74" s="161"/>
      <c r="K74" s="120"/>
      <c r="L74" s="24">
        <v>73</v>
      </c>
    </row>
    <row r="75" spans="1:12">
      <c r="A75" s="18" t="str">
        <f>IFERROR(IF(D75="","",INDEX('Open 2'!$A:$F,MATCH('Open 2 Results'!$E75,'Open 2'!$F:$F,0),1)),"")</f>
        <v/>
      </c>
      <c r="B75" s="84" t="str">
        <f>IFERROR(IF(D75="","",INDEX('Open 2'!$A:$F,MATCH('Open 2 Results'!$E75,'Open 2'!$F:$F,0),2)),"")</f>
        <v/>
      </c>
      <c r="C75" s="84" t="str">
        <f>IFERROR(IF(D75="","",INDEX('Open 2'!$A:$F,MATCH('Open 2 Results'!$E75,'Open 2'!$F:$F,0),3)),"")</f>
        <v/>
      </c>
      <c r="D75" s="85" t="str">
        <f>IFERROR(IF(AND(SMALL('Open 2'!F:F,L75)&gt;1000,SMALL('Open 2'!F:F,L75)&lt;3000),"nt",IF(SMALL('Open 2'!F:F,L75)&gt;3000,"",SMALL('Open 2'!F:F,L75))),"")</f>
        <v/>
      </c>
      <c r="E75" s="114" t="str">
        <f>IF(D75="nt",IFERROR(SMALL('Open 2'!F:F,L75),""),IF(D75&gt;3000,"",IFERROR(SMALL('Open 2'!F:F,L75),"")))</f>
        <v/>
      </c>
      <c r="G75" s="91" t="str">
        <f t="shared" si="2"/>
        <v/>
      </c>
      <c r="J75" s="161"/>
      <c r="K75" s="120"/>
      <c r="L75" s="24">
        <v>74</v>
      </c>
    </row>
    <row r="76" spans="1:12">
      <c r="A76" s="18" t="str">
        <f>IFERROR(IF(D76="","",INDEX('Open 2'!$A:$F,MATCH('Open 2 Results'!$E76,'Open 2'!$F:$F,0),1)),"")</f>
        <v/>
      </c>
      <c r="B76" s="84" t="str">
        <f>IFERROR(IF(D76="","",INDEX('Open 2'!$A:$F,MATCH('Open 2 Results'!$E76,'Open 2'!$F:$F,0),2)),"")</f>
        <v/>
      </c>
      <c r="C76" s="84" t="str">
        <f>IFERROR(IF(D76="","",INDEX('Open 2'!$A:$F,MATCH('Open 2 Results'!$E76,'Open 2'!$F:$F,0),3)),"")</f>
        <v/>
      </c>
      <c r="D76" s="85" t="str">
        <f>IFERROR(IF(AND(SMALL('Open 2'!F:F,L76)&gt;1000,SMALL('Open 2'!F:F,L76)&lt;3000),"nt",IF(SMALL('Open 2'!F:F,L76)&gt;3000,"",SMALL('Open 2'!F:F,L76))),"")</f>
        <v/>
      </c>
      <c r="E76" s="114" t="str">
        <f>IF(D76="nt",IFERROR(SMALL('Open 2'!F:F,L76),""),IF(D76&gt;3000,"",IFERROR(SMALL('Open 2'!F:F,L76),"")))</f>
        <v/>
      </c>
      <c r="G76" s="91" t="str">
        <f t="shared" si="2"/>
        <v/>
      </c>
      <c r="J76" s="161"/>
      <c r="K76" s="120"/>
      <c r="L76" s="24">
        <v>75</v>
      </c>
    </row>
    <row r="77" spans="1:12">
      <c r="A77" s="18" t="str">
        <f>IFERROR(IF(D77="","",INDEX('Open 2'!$A:$F,MATCH('Open 2 Results'!$E77,'Open 2'!$F:$F,0),1)),"")</f>
        <v/>
      </c>
      <c r="B77" s="84" t="str">
        <f>IFERROR(IF(D77="","",INDEX('Open 2'!$A:$F,MATCH('Open 2 Results'!$E77,'Open 2'!$F:$F,0),2)),"")</f>
        <v/>
      </c>
      <c r="C77" s="84" t="str">
        <f>IFERROR(IF(D77="","",INDEX('Open 2'!$A:$F,MATCH('Open 2 Results'!$E77,'Open 2'!$F:$F,0),3)),"")</f>
        <v/>
      </c>
      <c r="D77" s="85" t="str">
        <f>IFERROR(IF(AND(SMALL('Open 2'!F:F,L77)&gt;1000,SMALL('Open 2'!F:F,L77)&lt;3000),"nt",IF(SMALL('Open 2'!F:F,L77)&gt;3000,"",SMALL('Open 2'!F:F,L77))),"")</f>
        <v/>
      </c>
      <c r="E77" s="114" t="str">
        <f>IF(D77="nt",IFERROR(SMALL('Open 2'!F:F,L77),""),IF(D77&gt;3000,"",IFERROR(SMALL('Open 2'!F:F,L77),"")))</f>
        <v/>
      </c>
      <c r="G77" s="91" t="str">
        <f t="shared" si="2"/>
        <v/>
      </c>
      <c r="J77" s="161"/>
      <c r="K77" s="120"/>
      <c r="L77" s="24">
        <v>76</v>
      </c>
    </row>
    <row r="78" spans="1:12">
      <c r="A78" s="18" t="str">
        <f>IFERROR(IF(D78="","",INDEX('Open 2'!$A:$F,MATCH('Open 2 Results'!$E78,'Open 2'!$F:$F,0),1)),"")</f>
        <v/>
      </c>
      <c r="B78" s="84" t="str">
        <f>IFERROR(IF(D78="","",INDEX('Open 2'!$A:$F,MATCH('Open 2 Results'!$E78,'Open 2'!$F:$F,0),2)),"")</f>
        <v/>
      </c>
      <c r="C78" s="84" t="str">
        <f>IFERROR(IF(D78="","",INDEX('Open 2'!$A:$F,MATCH('Open 2 Results'!$E78,'Open 2'!$F:$F,0),3)),"")</f>
        <v/>
      </c>
      <c r="D78" s="85" t="str">
        <f>IFERROR(IF(AND(SMALL('Open 2'!F:F,L78)&gt;1000,SMALL('Open 2'!F:F,L78)&lt;3000),"nt",IF(SMALL('Open 2'!F:F,L78)&gt;3000,"",SMALL('Open 2'!F:F,L78))),"")</f>
        <v/>
      </c>
      <c r="E78" s="114" t="str">
        <f>IF(D78="nt",IFERROR(SMALL('Open 2'!F:F,L78),""),IF(D78&gt;3000,"",IFERROR(SMALL('Open 2'!F:F,L78),"")))</f>
        <v/>
      </c>
      <c r="G78" s="91" t="str">
        <f t="shared" si="2"/>
        <v/>
      </c>
      <c r="J78" s="161"/>
      <c r="K78" s="120"/>
      <c r="L78" s="24">
        <v>77</v>
      </c>
    </row>
    <row r="79" spans="1:12">
      <c r="A79" s="18" t="str">
        <f>IFERROR(IF(D79="","",INDEX('Open 2'!$A:$F,MATCH('Open 2 Results'!$E79,'Open 2'!$F:$F,0),1)),"")</f>
        <v/>
      </c>
      <c r="B79" s="84" t="str">
        <f>IFERROR(IF(D79="","",INDEX('Open 2'!$A:$F,MATCH('Open 2 Results'!$E79,'Open 2'!$F:$F,0),2)),"")</f>
        <v/>
      </c>
      <c r="C79" s="84" t="str">
        <f>IFERROR(IF(D79="","",INDEX('Open 2'!$A:$F,MATCH('Open 2 Results'!$E79,'Open 2'!$F:$F,0),3)),"")</f>
        <v/>
      </c>
      <c r="D79" s="85" t="str">
        <f>IFERROR(IF(AND(SMALL('Open 2'!F:F,L79)&gt;1000,SMALL('Open 2'!F:F,L79)&lt;3000),"nt",IF(SMALL('Open 2'!F:F,L79)&gt;3000,"",SMALL('Open 2'!F:F,L79))),"")</f>
        <v/>
      </c>
      <c r="E79" s="114" t="str">
        <f>IF(D79="nt",IFERROR(SMALL('Open 2'!F:F,L79),""),IF(D79&gt;3000,"",IFERROR(SMALL('Open 2'!F:F,L79),"")))</f>
        <v/>
      </c>
      <c r="G79" s="91" t="str">
        <f t="shared" si="2"/>
        <v/>
      </c>
      <c r="J79" s="161"/>
      <c r="K79" s="120"/>
      <c r="L79" s="24">
        <v>78</v>
      </c>
    </row>
    <row r="80" spans="1:12">
      <c r="A80" s="18" t="str">
        <f>IFERROR(IF(D80="","",INDEX('Open 2'!$A:$F,MATCH('Open 2 Results'!$E80,'Open 2'!$F:$F,0),1)),"")</f>
        <v/>
      </c>
      <c r="B80" s="84" t="str">
        <f>IFERROR(IF(D80="","",INDEX('Open 2'!$A:$F,MATCH('Open 2 Results'!$E80,'Open 2'!$F:$F,0),2)),"")</f>
        <v/>
      </c>
      <c r="C80" s="84" t="str">
        <f>IFERROR(IF(D80="","",INDEX('Open 2'!$A:$F,MATCH('Open 2 Results'!$E80,'Open 2'!$F:$F,0),3)),"")</f>
        <v/>
      </c>
      <c r="D80" s="85" t="str">
        <f>IFERROR(IF(AND(SMALL('Open 2'!F:F,L80)&gt;1000,SMALL('Open 2'!F:F,L80)&lt;3000),"nt",IF(SMALL('Open 2'!F:F,L80)&gt;3000,"",SMALL('Open 2'!F:F,L80))),"")</f>
        <v/>
      </c>
      <c r="E80" s="114" t="str">
        <f>IF(D80="nt",IFERROR(SMALL('Open 2'!F:F,L80),""),IF(D80&gt;3000,"",IFERROR(SMALL('Open 2'!F:F,L80),"")))</f>
        <v/>
      </c>
      <c r="G80" s="91" t="str">
        <f t="shared" si="2"/>
        <v/>
      </c>
      <c r="J80" s="161"/>
      <c r="K80" s="120"/>
      <c r="L80" s="24">
        <v>79</v>
      </c>
    </row>
    <row r="81" spans="1:12">
      <c r="A81" s="18" t="str">
        <f>IFERROR(IF(D81="","",INDEX('Open 2'!$A:$F,MATCH('Open 2 Results'!$E81,'Open 2'!$F:$F,0),1)),"")</f>
        <v/>
      </c>
      <c r="B81" s="84" t="str">
        <f>IFERROR(IF(D81="","",INDEX('Open 2'!$A:$F,MATCH('Open 2 Results'!$E81,'Open 2'!$F:$F,0),2)),"")</f>
        <v/>
      </c>
      <c r="C81" s="84" t="str">
        <f>IFERROR(IF(D81="","",INDEX('Open 2'!$A:$F,MATCH('Open 2 Results'!$E81,'Open 2'!$F:$F,0),3)),"")</f>
        <v/>
      </c>
      <c r="D81" s="85" t="str">
        <f>IFERROR(IF(AND(SMALL('Open 2'!F:F,L81)&gt;1000,SMALL('Open 2'!F:F,L81)&lt;3000),"nt",IF(SMALL('Open 2'!F:F,L81)&gt;3000,"",SMALL('Open 2'!F:F,L81))),"")</f>
        <v/>
      </c>
      <c r="E81" s="114" t="str">
        <f>IF(D81="nt",IFERROR(SMALL('Open 2'!F:F,L81),""),IF(D81&gt;3000,"",IFERROR(SMALL('Open 2'!F:F,L81),"")))</f>
        <v/>
      </c>
      <c r="G81" s="91" t="str">
        <f t="shared" si="2"/>
        <v/>
      </c>
      <c r="J81" s="161"/>
      <c r="K81" s="120"/>
      <c r="L81" s="24">
        <v>80</v>
      </c>
    </row>
    <row r="82" spans="1:12">
      <c r="A82" s="18" t="str">
        <f>IFERROR(IF(D82="","",INDEX('Open 2'!$A:$F,MATCH('Open 2 Results'!$E82,'Open 2'!$F:$F,0),1)),"")</f>
        <v/>
      </c>
      <c r="B82" s="84" t="str">
        <f>IFERROR(IF(D82="","",INDEX('Open 2'!$A:$F,MATCH('Open 2 Results'!$E82,'Open 2'!$F:$F,0),2)),"")</f>
        <v/>
      </c>
      <c r="C82" s="84" t="str">
        <f>IFERROR(IF(D82="","",INDEX('Open 2'!$A:$F,MATCH('Open 2 Results'!$E82,'Open 2'!$F:$F,0),3)),"")</f>
        <v/>
      </c>
      <c r="D82" s="85" t="str">
        <f>IFERROR(IF(AND(SMALL('Open 2'!F:F,L82)&gt;1000,SMALL('Open 2'!F:F,L82)&lt;3000),"nt",IF(SMALL('Open 2'!F:F,L82)&gt;3000,"",SMALL('Open 2'!F:F,L82))),"")</f>
        <v/>
      </c>
      <c r="E82" s="114" t="str">
        <f>IF(D82="nt",IFERROR(SMALL('Open 2'!F:F,L82),""),IF(D82&gt;3000,"",IFERROR(SMALL('Open 2'!F:F,L82),"")))</f>
        <v/>
      </c>
      <c r="G82" s="91" t="str">
        <f t="shared" si="2"/>
        <v/>
      </c>
      <c r="J82" s="161"/>
      <c r="K82" s="120"/>
      <c r="L82" s="24">
        <v>81</v>
      </c>
    </row>
    <row r="83" spans="1:12">
      <c r="A83" s="18" t="str">
        <f>IFERROR(IF(D83="","",INDEX('Open 2'!$A:$F,MATCH('Open 2 Results'!$E83,'Open 2'!$F:$F,0),1)),"")</f>
        <v/>
      </c>
      <c r="B83" s="84" t="str">
        <f>IFERROR(IF(D83="","",INDEX('Open 2'!$A:$F,MATCH('Open 2 Results'!$E83,'Open 2'!$F:$F,0),2)),"")</f>
        <v/>
      </c>
      <c r="C83" s="84" t="str">
        <f>IFERROR(IF(D83="","",INDEX('Open 2'!$A:$F,MATCH('Open 2 Results'!$E83,'Open 2'!$F:$F,0),3)),"")</f>
        <v/>
      </c>
      <c r="D83" s="85" t="str">
        <f>IFERROR(IF(AND(SMALL('Open 2'!F:F,L83)&gt;1000,SMALL('Open 2'!F:F,L83)&lt;3000),"nt",IF(SMALL('Open 2'!F:F,L83)&gt;3000,"",SMALL('Open 2'!F:F,L83))),"")</f>
        <v/>
      </c>
      <c r="E83" s="114" t="str">
        <f>IF(D83="nt",IFERROR(SMALL('Open 2'!F:F,L83),""),IF(D83&gt;3000,"",IFERROR(SMALL('Open 2'!F:F,L83),"")))</f>
        <v/>
      </c>
      <c r="G83" s="91" t="str">
        <f t="shared" si="2"/>
        <v/>
      </c>
      <c r="J83" s="161"/>
      <c r="K83" s="120"/>
      <c r="L83" s="24">
        <v>82</v>
      </c>
    </row>
    <row r="84" spans="1:12">
      <c r="A84" s="18" t="str">
        <f>IFERROR(IF(D84="","",INDEX('Open 2'!$A:$F,MATCH('Open 2 Results'!$E84,'Open 2'!$F:$F,0),1)),"")</f>
        <v/>
      </c>
      <c r="B84" s="84" t="str">
        <f>IFERROR(IF(D84="","",INDEX('Open 2'!$A:$F,MATCH('Open 2 Results'!$E84,'Open 2'!$F:$F,0),2)),"")</f>
        <v/>
      </c>
      <c r="C84" s="84" t="str">
        <f>IFERROR(IF(D84="","",INDEX('Open 2'!$A:$F,MATCH('Open 2 Results'!$E84,'Open 2'!$F:$F,0),3)),"")</f>
        <v/>
      </c>
      <c r="D84" s="85" t="str">
        <f>IFERROR(IF(AND(SMALL('Open 2'!F:F,L84)&gt;1000,SMALL('Open 2'!F:F,L84)&lt;3000),"nt",IF(SMALL('Open 2'!F:F,L84)&gt;3000,"",SMALL('Open 2'!F:F,L84))),"")</f>
        <v/>
      </c>
      <c r="E84" s="114" t="str">
        <f>IF(D84="nt",IFERROR(SMALL('Open 2'!F:F,L84),""),IF(D84&gt;3000,"",IFERROR(SMALL('Open 2'!F:F,L84),"")))</f>
        <v/>
      </c>
      <c r="G84" s="91" t="str">
        <f t="shared" si="2"/>
        <v/>
      </c>
      <c r="J84" s="161"/>
      <c r="K84" s="120"/>
      <c r="L84" s="24">
        <v>83</v>
      </c>
    </row>
    <row r="85" spans="1:12">
      <c r="A85" s="18" t="str">
        <f>IFERROR(IF(D85="","",INDEX('Open 2'!$A:$F,MATCH('Open 2 Results'!$E85,'Open 2'!$F:$F,0),1)),"")</f>
        <v/>
      </c>
      <c r="B85" s="84" t="str">
        <f>IFERROR(IF(D85="","",INDEX('Open 2'!$A:$F,MATCH('Open 2 Results'!$E85,'Open 2'!$F:$F,0),2)),"")</f>
        <v/>
      </c>
      <c r="C85" s="84" t="str">
        <f>IFERROR(IF(D85="","",INDEX('Open 2'!$A:$F,MATCH('Open 2 Results'!$E85,'Open 2'!$F:$F,0),3)),"")</f>
        <v/>
      </c>
      <c r="D85" s="85" t="str">
        <f>IFERROR(IF(AND(SMALL('Open 2'!F:F,L85)&gt;1000,SMALL('Open 2'!F:F,L85)&lt;3000),"nt",IF(SMALL('Open 2'!F:F,L85)&gt;3000,"",SMALL('Open 2'!F:F,L85))),"")</f>
        <v/>
      </c>
      <c r="E85" s="114" t="str">
        <f>IF(D85="nt",IFERROR(SMALL('Open 2'!F:F,L85),""),IF(D85&gt;3000,"",IFERROR(SMALL('Open 2'!F:F,L85),"")))</f>
        <v/>
      </c>
      <c r="G85" s="91" t="str">
        <f t="shared" si="2"/>
        <v/>
      </c>
      <c r="J85" s="161"/>
      <c r="K85" s="120"/>
      <c r="L85" s="24">
        <v>84</v>
      </c>
    </row>
    <row r="86" spans="1:12">
      <c r="A86" s="18" t="str">
        <f>IFERROR(IF(D86="","",INDEX('Open 2'!$A:$F,MATCH('Open 2 Results'!$E86,'Open 2'!$F:$F,0),1)),"")</f>
        <v/>
      </c>
      <c r="B86" s="84" t="str">
        <f>IFERROR(IF(D86="","",INDEX('Open 2'!$A:$F,MATCH('Open 2 Results'!$E86,'Open 2'!$F:$F,0),2)),"")</f>
        <v/>
      </c>
      <c r="C86" s="84" t="str">
        <f>IFERROR(IF(D86="","",INDEX('Open 2'!$A:$F,MATCH('Open 2 Results'!$E86,'Open 2'!$F:$F,0),3)),"")</f>
        <v/>
      </c>
      <c r="D86" s="85" t="str">
        <f>IFERROR(IF(AND(SMALL('Open 2'!F:F,L86)&gt;1000,SMALL('Open 2'!F:F,L86)&lt;3000),"nt",IF(SMALL('Open 2'!F:F,L86)&gt;3000,"",SMALL('Open 2'!F:F,L86))),"")</f>
        <v/>
      </c>
      <c r="E86" s="114" t="str">
        <f>IF(D86="nt",IFERROR(SMALL('Open 2'!F:F,L86),""),IF(D86&gt;3000,"",IFERROR(SMALL('Open 2'!F:F,L86),"")))</f>
        <v/>
      </c>
      <c r="G86" s="91" t="str">
        <f t="shared" si="2"/>
        <v/>
      </c>
      <c r="J86" s="161"/>
      <c r="K86" s="120"/>
      <c r="L86" s="24">
        <v>85</v>
      </c>
    </row>
    <row r="87" spans="1:12">
      <c r="A87" s="18" t="str">
        <f>IFERROR(IF(D87="","",INDEX('Open 2'!$A:$F,MATCH('Open 2 Results'!$E87,'Open 2'!$F:$F,0),1)),"")</f>
        <v/>
      </c>
      <c r="B87" s="84" t="str">
        <f>IFERROR(IF(D87="","",INDEX('Open 2'!$A:$F,MATCH('Open 2 Results'!$E87,'Open 2'!$F:$F,0),2)),"")</f>
        <v/>
      </c>
      <c r="C87" s="84" t="str">
        <f>IFERROR(IF(D87="","",INDEX('Open 2'!$A:$F,MATCH('Open 2 Results'!$E87,'Open 2'!$F:$F,0),3)),"")</f>
        <v/>
      </c>
      <c r="D87" s="85" t="str">
        <f>IFERROR(IF(AND(SMALL('Open 2'!F:F,L87)&gt;1000,SMALL('Open 2'!F:F,L87)&lt;3000),"nt",IF(SMALL('Open 2'!F:F,L87)&gt;3000,"",SMALL('Open 2'!F:F,L87))),"")</f>
        <v/>
      </c>
      <c r="E87" s="114" t="str">
        <f>IF(D87="nt",IFERROR(SMALL('Open 2'!F:F,L87),""),IF(D87&gt;3000,"",IFERROR(SMALL('Open 2'!F:F,L87),"")))</f>
        <v/>
      </c>
      <c r="G87" s="91" t="str">
        <f t="shared" si="2"/>
        <v/>
      </c>
      <c r="J87" s="161"/>
      <c r="K87" s="120"/>
      <c r="L87" s="24">
        <v>86</v>
      </c>
    </row>
    <row r="88" spans="1:12">
      <c r="A88" s="18" t="str">
        <f>IFERROR(IF(D88="","",INDEX('Open 2'!$A:$F,MATCH('Open 2 Results'!$E88,'Open 2'!$F:$F,0),1)),"")</f>
        <v/>
      </c>
      <c r="B88" s="84" t="str">
        <f>IFERROR(IF(D88="","",INDEX('Open 2'!$A:$F,MATCH('Open 2 Results'!$E88,'Open 2'!$F:$F,0),2)),"")</f>
        <v/>
      </c>
      <c r="C88" s="84" t="str">
        <f>IFERROR(IF(D88="","",INDEX('Open 2'!$A:$F,MATCH('Open 2 Results'!$E88,'Open 2'!$F:$F,0),3)),"")</f>
        <v/>
      </c>
      <c r="D88" s="85" t="str">
        <f>IFERROR(IF(AND(SMALL('Open 2'!F:F,L88)&gt;1000,SMALL('Open 2'!F:F,L88)&lt;3000),"nt",IF(SMALL('Open 2'!F:F,L88)&gt;3000,"",SMALL('Open 2'!F:F,L88))),"")</f>
        <v/>
      </c>
      <c r="E88" s="114" t="str">
        <f>IF(D88="nt",IFERROR(SMALL('Open 2'!F:F,L88),""),IF(D88&gt;3000,"",IFERROR(SMALL('Open 2'!F:F,L88),"")))</f>
        <v/>
      </c>
      <c r="G88" s="91" t="str">
        <f t="shared" si="2"/>
        <v/>
      </c>
      <c r="J88" s="161"/>
      <c r="K88" s="120"/>
      <c r="L88" s="24">
        <v>87</v>
      </c>
    </row>
    <row r="89" spans="1:12">
      <c r="A89" s="18" t="str">
        <f>IFERROR(IF(D89="","",INDEX('Open 2'!$A:$F,MATCH('Open 2 Results'!$E89,'Open 2'!$F:$F,0),1)),"")</f>
        <v/>
      </c>
      <c r="B89" s="84" t="str">
        <f>IFERROR(IF(D89="","",INDEX('Open 2'!$A:$F,MATCH('Open 2 Results'!$E89,'Open 2'!$F:$F,0),2)),"")</f>
        <v/>
      </c>
      <c r="C89" s="84" t="str">
        <f>IFERROR(IF(D89="","",INDEX('Open 2'!$A:$F,MATCH('Open 2 Results'!$E89,'Open 2'!$F:$F,0),3)),"")</f>
        <v/>
      </c>
      <c r="D89" s="85" t="str">
        <f>IFERROR(IF(AND(SMALL('Open 2'!F:F,L89)&gt;1000,SMALL('Open 2'!F:F,L89)&lt;3000),"nt",IF(SMALL('Open 2'!F:F,L89)&gt;3000,"",SMALL('Open 2'!F:F,L89))),"")</f>
        <v/>
      </c>
      <c r="E89" s="114" t="str">
        <f>IF(D89="nt",IFERROR(SMALL('Open 2'!F:F,L89),""),IF(D89&gt;3000,"",IFERROR(SMALL('Open 2'!F:F,L89),"")))</f>
        <v/>
      </c>
      <c r="G89" s="91" t="str">
        <f t="shared" si="2"/>
        <v/>
      </c>
      <c r="J89" s="161"/>
      <c r="K89" s="120"/>
      <c r="L89" s="24">
        <v>88</v>
      </c>
    </row>
    <row r="90" spans="1:12">
      <c r="A90" s="18" t="str">
        <f>IFERROR(IF(D90="","",INDEX('Open 2'!$A:$F,MATCH('Open 2 Results'!$E90,'Open 2'!$F:$F,0),1)),"")</f>
        <v/>
      </c>
      <c r="B90" s="84" t="str">
        <f>IFERROR(IF(D90="","",INDEX('Open 2'!$A:$F,MATCH('Open 2 Results'!$E90,'Open 2'!$F:$F,0),2)),"")</f>
        <v/>
      </c>
      <c r="C90" s="84" t="str">
        <f>IFERROR(IF(D90="","",INDEX('Open 2'!$A:$F,MATCH('Open 2 Results'!$E90,'Open 2'!$F:$F,0),3)),"")</f>
        <v/>
      </c>
      <c r="D90" s="85" t="str">
        <f>IFERROR(IF(AND(SMALL('Open 2'!F:F,L90)&gt;1000,SMALL('Open 2'!F:F,L90)&lt;3000),"nt",IF(SMALL('Open 2'!F:F,L90)&gt;3000,"",SMALL('Open 2'!F:F,L90))),"")</f>
        <v/>
      </c>
      <c r="E90" s="114" t="str">
        <f>IF(D90="nt",IFERROR(SMALL('Open 2'!F:F,L90),""),IF(D90&gt;3000,"",IFERROR(SMALL('Open 2'!F:F,L90),"")))</f>
        <v/>
      </c>
      <c r="G90" s="91" t="str">
        <f t="shared" si="2"/>
        <v/>
      </c>
      <c r="J90" s="161"/>
      <c r="K90" s="120"/>
      <c r="L90" s="24">
        <v>89</v>
      </c>
    </row>
    <row r="91" spans="1:12">
      <c r="A91" s="18" t="str">
        <f>IFERROR(IF(D91="","",INDEX('Open 2'!$A:$F,MATCH('Open 2 Results'!$E91,'Open 2'!$F:$F,0),1)),"")</f>
        <v/>
      </c>
      <c r="B91" s="84" t="str">
        <f>IFERROR(IF(D91="","",INDEX('Open 2'!$A:$F,MATCH('Open 2 Results'!$E91,'Open 2'!$F:$F,0),2)),"")</f>
        <v/>
      </c>
      <c r="C91" s="84" t="str">
        <f>IFERROR(IF(D91="","",INDEX('Open 2'!$A:$F,MATCH('Open 2 Results'!$E91,'Open 2'!$F:$F,0),3)),"")</f>
        <v/>
      </c>
      <c r="D91" s="85" t="str">
        <f>IFERROR(IF(AND(SMALL('Open 2'!F:F,L91)&gt;1000,SMALL('Open 2'!F:F,L91)&lt;3000),"nt",IF(SMALL('Open 2'!F:F,L91)&gt;3000,"",SMALL('Open 2'!F:F,L91))),"")</f>
        <v/>
      </c>
      <c r="E91" s="114" t="str">
        <f>IF(D91="nt",IFERROR(SMALL('Open 2'!F:F,L91),""),IF(D91&gt;3000,"",IFERROR(SMALL('Open 2'!F:F,L91),"")))</f>
        <v/>
      </c>
      <c r="G91" s="91" t="str">
        <f t="shared" si="2"/>
        <v/>
      </c>
      <c r="J91" s="161"/>
      <c r="K91" s="120"/>
      <c r="L91" s="24">
        <v>90</v>
      </c>
    </row>
    <row r="92" spans="1:12">
      <c r="A92" s="18" t="str">
        <f>IFERROR(IF(D92="","",INDEX('Open 2'!$A:$F,MATCH('Open 2 Results'!$E92,'Open 2'!$F:$F,0),1)),"")</f>
        <v/>
      </c>
      <c r="B92" s="84" t="str">
        <f>IFERROR(IF(D92="","",INDEX('Open 2'!$A:$F,MATCH('Open 2 Results'!$E92,'Open 2'!$F:$F,0),2)),"")</f>
        <v/>
      </c>
      <c r="C92" s="84" t="str">
        <f>IFERROR(IF(D92="","",INDEX('Open 2'!$A:$F,MATCH('Open 2 Results'!$E92,'Open 2'!$F:$F,0),3)),"")</f>
        <v/>
      </c>
      <c r="D92" s="85" t="str">
        <f>IFERROR(IF(AND(SMALL('Open 2'!F:F,L92)&gt;1000,SMALL('Open 2'!F:F,L92)&lt;3000),"nt",IF(SMALL('Open 2'!F:F,L92)&gt;3000,"",SMALL('Open 2'!F:F,L92))),"")</f>
        <v/>
      </c>
      <c r="E92" s="114" t="str">
        <f>IF(D92="nt",IFERROR(SMALL('Open 2'!F:F,L92),""),IF(D92&gt;3000,"",IFERROR(SMALL('Open 2'!F:F,L92),"")))</f>
        <v/>
      </c>
      <c r="G92" s="91" t="str">
        <f t="shared" si="2"/>
        <v/>
      </c>
      <c r="J92" s="161"/>
      <c r="K92" s="120"/>
      <c r="L92" s="24">
        <v>91</v>
      </c>
    </row>
    <row r="93" spans="1:12">
      <c r="A93" s="18" t="str">
        <f>IFERROR(IF(D93="","",INDEX('Open 2'!$A:$F,MATCH('Open 2 Results'!$E93,'Open 2'!$F:$F,0),1)),"")</f>
        <v/>
      </c>
      <c r="B93" s="84" t="str">
        <f>IFERROR(IF(D93="","",INDEX('Open 2'!$A:$F,MATCH('Open 2 Results'!$E93,'Open 2'!$F:$F,0),2)),"")</f>
        <v/>
      </c>
      <c r="C93" s="84" t="str">
        <f>IFERROR(IF(D93="","",INDEX('Open 2'!$A:$F,MATCH('Open 2 Results'!$E93,'Open 2'!$F:$F,0),3)),"")</f>
        <v/>
      </c>
      <c r="D93" s="85" t="str">
        <f>IFERROR(IF(AND(SMALL('Open 2'!F:F,L93)&gt;1000,SMALL('Open 2'!F:F,L93)&lt;3000),"nt",IF(SMALL('Open 2'!F:F,L93)&gt;3000,"",SMALL('Open 2'!F:F,L93))),"")</f>
        <v/>
      </c>
      <c r="E93" s="114" t="str">
        <f>IF(D93="nt",IFERROR(SMALL('Open 2'!F:F,L93),""),IF(D93&gt;3000,"",IFERROR(SMALL('Open 2'!F:F,L93),"")))</f>
        <v/>
      </c>
      <c r="G93" s="91" t="str">
        <f t="shared" si="2"/>
        <v/>
      </c>
      <c r="J93" s="161"/>
      <c r="K93" s="120"/>
      <c r="L93" s="24">
        <v>92</v>
      </c>
    </row>
    <row r="94" spans="1:12">
      <c r="A94" s="18" t="str">
        <f>IFERROR(IF(D94="","",INDEX('Open 2'!$A:$F,MATCH('Open 2 Results'!$E94,'Open 2'!$F:$F,0),1)),"")</f>
        <v/>
      </c>
      <c r="B94" s="84" t="str">
        <f>IFERROR(IF(D94="","",INDEX('Open 2'!$A:$F,MATCH('Open 2 Results'!$E94,'Open 2'!$F:$F,0),2)),"")</f>
        <v/>
      </c>
      <c r="C94" s="84" t="str">
        <f>IFERROR(IF(D94="","",INDEX('Open 2'!$A:$F,MATCH('Open 2 Results'!$E94,'Open 2'!$F:$F,0),3)),"")</f>
        <v/>
      </c>
      <c r="D94" s="85" t="str">
        <f>IFERROR(IF(AND(SMALL('Open 2'!F:F,L94)&gt;1000,SMALL('Open 2'!F:F,L94)&lt;3000),"nt",IF(SMALL('Open 2'!F:F,L94)&gt;3000,"",SMALL('Open 2'!F:F,L94))),"")</f>
        <v/>
      </c>
      <c r="E94" s="114" t="str">
        <f>IF(D94="nt",IFERROR(SMALL('Open 2'!F:F,L94),""),IF(D94&gt;3000,"",IFERROR(SMALL('Open 2'!F:F,L94),"")))</f>
        <v/>
      </c>
      <c r="G94" s="91" t="str">
        <f t="shared" si="2"/>
        <v/>
      </c>
      <c r="J94" s="161"/>
      <c r="K94" s="120"/>
      <c r="L94" s="24">
        <v>93</v>
      </c>
    </row>
    <row r="95" spans="1:12">
      <c r="A95" s="18" t="str">
        <f>IFERROR(IF(D95="","",INDEX('Open 2'!$A:$F,MATCH('Open 2 Results'!$E95,'Open 2'!$F:$F,0),1)),"")</f>
        <v/>
      </c>
      <c r="B95" s="84" t="str">
        <f>IFERROR(IF(D95="","",INDEX('Open 2'!$A:$F,MATCH('Open 2 Results'!$E95,'Open 2'!$F:$F,0),2)),"")</f>
        <v/>
      </c>
      <c r="C95" s="84" t="str">
        <f>IFERROR(IF(D95="","",INDEX('Open 2'!$A:$F,MATCH('Open 2 Results'!$E95,'Open 2'!$F:$F,0),3)),"")</f>
        <v/>
      </c>
      <c r="D95" s="85" t="str">
        <f>IFERROR(IF(AND(SMALL('Open 2'!F:F,L95)&gt;1000,SMALL('Open 2'!F:F,L95)&lt;3000),"nt",IF(SMALL('Open 2'!F:F,L95)&gt;3000,"",SMALL('Open 2'!F:F,L95))),"")</f>
        <v/>
      </c>
      <c r="E95" s="114" t="str">
        <f>IF(D95="nt",IFERROR(SMALL('Open 2'!F:F,L95),""),IF(D95&gt;3000,"",IFERROR(SMALL('Open 2'!F:F,L95),"")))</f>
        <v/>
      </c>
      <c r="G95" s="91" t="str">
        <f t="shared" si="2"/>
        <v/>
      </c>
      <c r="J95" s="161"/>
      <c r="K95" s="120"/>
      <c r="L95" s="24">
        <v>94</v>
      </c>
    </row>
    <row r="96" spans="1:12">
      <c r="A96" s="18" t="str">
        <f>IFERROR(IF(D96="","",INDEX('Open 2'!$A:$F,MATCH('Open 2 Results'!$E96,'Open 2'!$F:$F,0),1)),"")</f>
        <v/>
      </c>
      <c r="B96" s="84" t="str">
        <f>IFERROR(IF(D96="","",INDEX('Open 2'!$A:$F,MATCH('Open 2 Results'!$E96,'Open 2'!$F:$F,0),2)),"")</f>
        <v/>
      </c>
      <c r="C96" s="84" t="str">
        <f>IFERROR(IF(D96="","",INDEX('Open 2'!$A:$F,MATCH('Open 2 Results'!$E96,'Open 2'!$F:$F,0),3)),"")</f>
        <v/>
      </c>
      <c r="D96" s="85" t="str">
        <f>IFERROR(IF(AND(SMALL('Open 2'!F:F,L96)&gt;1000,SMALL('Open 2'!F:F,L96)&lt;3000),"nt",IF(SMALL('Open 2'!F:F,L96)&gt;3000,"",SMALL('Open 2'!F:F,L96))),"")</f>
        <v/>
      </c>
      <c r="E96" s="114" t="str">
        <f>IF(D96="nt",IFERROR(SMALL('Open 2'!F:F,L96),""),IF(D96&gt;3000,"",IFERROR(SMALL('Open 2'!F:F,L96),"")))</f>
        <v/>
      </c>
      <c r="G96" s="91" t="str">
        <f t="shared" si="2"/>
        <v/>
      </c>
      <c r="J96" s="161"/>
      <c r="K96" s="120"/>
      <c r="L96" s="24">
        <v>95</v>
      </c>
    </row>
    <row r="97" spans="1:12">
      <c r="A97" s="18" t="str">
        <f>IFERROR(IF(D97="","",INDEX('Open 2'!$A:$F,MATCH('Open 2 Results'!$E97,'Open 2'!$F:$F,0),1)),"")</f>
        <v/>
      </c>
      <c r="B97" s="84" t="str">
        <f>IFERROR(IF(D97="","",INDEX('Open 2'!$A:$F,MATCH('Open 2 Results'!$E97,'Open 2'!$F:$F,0),2)),"")</f>
        <v/>
      </c>
      <c r="C97" s="84" t="str">
        <f>IFERROR(IF(D97="","",INDEX('Open 2'!$A:$F,MATCH('Open 2 Results'!$E97,'Open 2'!$F:$F,0),3)),"")</f>
        <v/>
      </c>
      <c r="D97" s="85" t="str">
        <f>IFERROR(IF(AND(SMALL('Open 2'!F:F,L97)&gt;1000,SMALL('Open 2'!F:F,L97)&lt;3000),"nt",IF(SMALL('Open 2'!F:F,L97)&gt;3000,"",SMALL('Open 2'!F:F,L97))),"")</f>
        <v/>
      </c>
      <c r="E97" s="114" t="str">
        <f>IF(D97="nt",IFERROR(SMALL('Open 2'!F:F,L97),""),IF(D97&gt;3000,"",IFERROR(SMALL('Open 2'!F:F,L97),"")))</f>
        <v/>
      </c>
      <c r="G97" s="91" t="str">
        <f t="shared" si="2"/>
        <v/>
      </c>
      <c r="J97" s="161"/>
      <c r="K97" s="120"/>
      <c r="L97" s="24">
        <v>96</v>
      </c>
    </row>
    <row r="98" spans="1:12">
      <c r="A98" s="18" t="str">
        <f>IFERROR(IF(D98="","",INDEX('Open 2'!$A:$F,MATCH('Open 2 Results'!$E98,'Open 2'!$F:$F,0),1)),"")</f>
        <v/>
      </c>
      <c r="B98" s="84" t="str">
        <f>IFERROR(IF(D98="","",INDEX('Open 2'!$A:$F,MATCH('Open 2 Results'!$E98,'Open 2'!$F:$F,0),2)),"")</f>
        <v/>
      </c>
      <c r="C98" s="84" t="str">
        <f>IFERROR(IF(D98="","",INDEX('Open 2'!$A:$F,MATCH('Open 2 Results'!$E98,'Open 2'!$F:$F,0),3)),"")</f>
        <v/>
      </c>
      <c r="D98" s="85" t="str">
        <f>IFERROR(IF(AND(SMALL('Open 2'!F:F,L98)&gt;1000,SMALL('Open 2'!F:F,L98)&lt;3000),"nt",IF(SMALL('Open 2'!F:F,L98)&gt;3000,"",SMALL('Open 2'!F:F,L98))),"")</f>
        <v/>
      </c>
      <c r="E98" s="114" t="str">
        <f>IF(D98="nt",IFERROR(SMALL('Open 2'!F:F,L98),""),IF(D98&gt;3000,"",IFERROR(SMALL('Open 2'!F:F,L98),"")))</f>
        <v/>
      </c>
      <c r="G98" s="91" t="str">
        <f t="shared" si="2"/>
        <v/>
      </c>
      <c r="J98" s="161"/>
      <c r="K98" s="120"/>
      <c r="L98" s="24">
        <v>97</v>
      </c>
    </row>
    <row r="99" spans="1:12">
      <c r="A99" s="18" t="str">
        <f>IFERROR(IF(D99="","",INDEX('Open 2'!$A:$F,MATCH('Open 2 Results'!$E99,'Open 2'!$F:$F,0),1)),"")</f>
        <v/>
      </c>
      <c r="B99" s="84" t="str">
        <f>IFERROR(IF(D99="","",INDEX('Open 2'!$A:$F,MATCH('Open 2 Results'!$E99,'Open 2'!$F:$F,0),2)),"")</f>
        <v/>
      </c>
      <c r="C99" s="84" t="str">
        <f>IFERROR(IF(D99="","",INDEX('Open 2'!$A:$F,MATCH('Open 2 Results'!$E99,'Open 2'!$F:$F,0),3)),"")</f>
        <v/>
      </c>
      <c r="D99" s="85" t="str">
        <f>IFERROR(IF(AND(SMALL('Open 2'!F:F,L99)&gt;1000,SMALL('Open 2'!F:F,L99)&lt;3000),"nt",IF(SMALL('Open 2'!F:F,L99)&gt;3000,"",SMALL('Open 2'!F:F,L99))),"")</f>
        <v/>
      </c>
      <c r="E99" s="114" t="str">
        <f>IF(D99="nt",IFERROR(SMALL('Open 2'!F:F,L99),""),IF(D99&gt;3000,"",IFERROR(SMALL('Open 2'!F:F,L99),"")))</f>
        <v/>
      </c>
      <c r="G99" s="91" t="str">
        <f t="shared" si="2"/>
        <v/>
      </c>
      <c r="J99" s="161"/>
      <c r="K99" s="120"/>
      <c r="L99" s="24">
        <v>98</v>
      </c>
    </row>
    <row r="100" spans="1:12">
      <c r="A100" s="18" t="str">
        <f>IFERROR(IF(D100="","",INDEX('Open 2'!$A:$F,MATCH('Open 2 Results'!$E100,'Open 2'!$F:$F,0),1)),"")</f>
        <v/>
      </c>
      <c r="B100" s="84" t="str">
        <f>IFERROR(IF(D100="","",INDEX('Open 2'!$A:$F,MATCH('Open 2 Results'!$E100,'Open 2'!$F:$F,0),2)),"")</f>
        <v/>
      </c>
      <c r="C100" s="84" t="str">
        <f>IFERROR(IF(D100="","",INDEX('Open 2'!$A:$F,MATCH('Open 2 Results'!$E100,'Open 2'!$F:$F,0),3)),"")</f>
        <v/>
      </c>
      <c r="D100" s="85" t="str">
        <f>IFERROR(IF(AND(SMALL('Open 2'!F:F,L100)&gt;1000,SMALL('Open 2'!F:F,L100)&lt;3000),"nt",IF(SMALL('Open 2'!F:F,L100)&gt;3000,"",SMALL('Open 2'!F:F,L100))),"")</f>
        <v/>
      </c>
      <c r="E100" s="114" t="str">
        <f>IF(D100="nt",IFERROR(SMALL('Open 2'!F:F,L100),""),IF(D100&gt;3000,"",IFERROR(SMALL('Open 2'!F:F,L100),"")))</f>
        <v/>
      </c>
      <c r="G100" s="91" t="str">
        <f t="shared" si="2"/>
        <v/>
      </c>
      <c r="J100" s="161"/>
      <c r="K100" s="120"/>
      <c r="L100" s="24">
        <v>99</v>
      </c>
    </row>
    <row r="101" spans="1:12">
      <c r="A101" s="18" t="str">
        <f>IFERROR(IF(D101="","",INDEX('Open 2'!$A:$F,MATCH('Open 2 Results'!$E101,'Open 2'!$F:$F,0),1)),"")</f>
        <v/>
      </c>
      <c r="B101" s="84" t="str">
        <f>IFERROR(IF(D101="","",INDEX('Open 2'!$A:$F,MATCH('Open 2 Results'!$E101,'Open 2'!$F:$F,0),2)),"")</f>
        <v/>
      </c>
      <c r="C101" s="84" t="str">
        <f>IFERROR(IF(D101="","",INDEX('Open 2'!$A:$F,MATCH('Open 2 Results'!$E101,'Open 2'!$F:$F,0),3)),"")</f>
        <v/>
      </c>
      <c r="D101" s="85" t="str">
        <f>IFERROR(IF(AND(SMALL('Open 2'!F:F,L101)&gt;1000,SMALL('Open 2'!F:F,L101)&lt;3000),"nt",IF(SMALL('Open 2'!F:F,L101)&gt;3000,"",SMALL('Open 2'!F:F,L101))),"")</f>
        <v/>
      </c>
      <c r="E101" s="114" t="str">
        <f>IF(D101="nt",IFERROR(SMALL('Open 2'!F:F,L101),""),IF(D101&gt;3000,"",IFERROR(SMALL('Open 2'!F:F,L101),"")))</f>
        <v/>
      </c>
      <c r="G101" s="91" t="str">
        <f t="shared" si="2"/>
        <v/>
      </c>
      <c r="J101" s="161"/>
      <c r="K101" s="120"/>
      <c r="L101" s="24">
        <v>100</v>
      </c>
    </row>
    <row r="102" spans="1:12">
      <c r="A102" s="18" t="str">
        <f>IFERROR(IF(D102="","",INDEX('Open 2'!$A:$F,MATCH('Open 2 Results'!$E102,'Open 2'!$F:$F,0),1)),"")</f>
        <v/>
      </c>
      <c r="B102" s="84" t="str">
        <f>IFERROR(IF(D102="","",INDEX('Open 2'!$A:$F,MATCH('Open 2 Results'!$E102,'Open 2'!$F:$F,0),2)),"")</f>
        <v/>
      </c>
      <c r="C102" s="84" t="str">
        <f>IFERROR(IF(D102="","",INDEX('Open 2'!$A:$F,MATCH('Open 2 Results'!$E102,'Open 2'!$F:$F,0),3)),"")</f>
        <v/>
      </c>
      <c r="D102" s="85" t="str">
        <f>IFERROR(IF(AND(SMALL('Open 2'!F:F,L102)&gt;1000,SMALL('Open 2'!F:F,L102)&lt;3000),"nt",IF(SMALL('Open 2'!F:F,L102)&gt;3000,"",SMALL('Open 2'!F:F,L102))),"")</f>
        <v/>
      </c>
      <c r="E102" s="114" t="str">
        <f>IF(D102="nt",IFERROR(SMALL('Open 2'!F:F,L102),""),IF(D102&gt;3000,"",IFERROR(SMALL('Open 2'!F:F,L102),"")))</f>
        <v/>
      </c>
      <c r="G102" s="91" t="str">
        <f t="shared" si="2"/>
        <v/>
      </c>
      <c r="J102" s="161"/>
      <c r="K102" s="120"/>
      <c r="L102" s="24">
        <v>101</v>
      </c>
    </row>
    <row r="103" spans="1:12">
      <c r="A103" s="18" t="str">
        <f>IFERROR(IF(D103="","",INDEX('Open 2'!$A:$F,MATCH('Open 2 Results'!$E103,'Open 2'!$F:$F,0),1)),"")</f>
        <v/>
      </c>
      <c r="B103" s="84" t="str">
        <f>IFERROR(IF(D103="","",INDEX('Open 2'!$A:$F,MATCH('Open 2 Results'!$E103,'Open 2'!$F:$F,0),2)),"")</f>
        <v/>
      </c>
      <c r="C103" s="84" t="str">
        <f>IFERROR(IF(D103="","",INDEX('Open 2'!$A:$F,MATCH('Open 2 Results'!$E103,'Open 2'!$F:$F,0),3)),"")</f>
        <v/>
      </c>
      <c r="D103" s="85" t="str">
        <f>IFERROR(IF(AND(SMALL('Open 2'!F:F,L103)&gt;1000,SMALL('Open 2'!F:F,L103)&lt;3000),"nt",IF(SMALL('Open 2'!F:F,L103)&gt;3000,"",SMALL('Open 2'!F:F,L103))),"")</f>
        <v/>
      </c>
      <c r="E103" s="114" t="str">
        <f>IF(D103="nt",IFERROR(SMALL('Open 2'!F:F,L103),""),IF(D103&gt;3000,"",IFERROR(SMALL('Open 2'!F:F,L103),"")))</f>
        <v/>
      </c>
      <c r="G103" s="91" t="str">
        <f t="shared" si="2"/>
        <v/>
      </c>
      <c r="J103" s="161"/>
      <c r="K103" s="120"/>
      <c r="L103" s="24">
        <v>102</v>
      </c>
    </row>
    <row r="104" spans="1:12">
      <c r="A104" s="18" t="str">
        <f>IFERROR(IF(D104="","",INDEX('Open 2'!$A:$F,MATCH('Open 2 Results'!$E104,'Open 2'!$F:$F,0),1)),"")</f>
        <v/>
      </c>
      <c r="B104" s="84" t="str">
        <f>IFERROR(IF(D104="","",INDEX('Open 2'!$A:$F,MATCH('Open 2 Results'!$E104,'Open 2'!$F:$F,0),2)),"")</f>
        <v/>
      </c>
      <c r="C104" s="84" t="str">
        <f>IFERROR(IF(D104="","",INDEX('Open 2'!$A:$F,MATCH('Open 2 Results'!$E104,'Open 2'!$F:$F,0),3)),"")</f>
        <v/>
      </c>
      <c r="D104" s="85" t="str">
        <f>IFERROR(IF(AND(SMALL('Open 2'!F:F,L104)&gt;1000,SMALL('Open 2'!F:F,L104)&lt;3000),"nt",IF(SMALL('Open 2'!F:F,L104)&gt;3000,"",SMALL('Open 2'!F:F,L104))),"")</f>
        <v/>
      </c>
      <c r="E104" s="114" t="str">
        <f>IF(D104="nt",IFERROR(SMALL('Open 2'!F:F,L104),""),IF(D104&gt;3000,"",IFERROR(SMALL('Open 2'!F:F,L104),"")))</f>
        <v/>
      </c>
      <c r="G104" s="91" t="str">
        <f t="shared" si="2"/>
        <v/>
      </c>
      <c r="J104" s="161"/>
      <c r="K104" s="120"/>
      <c r="L104" s="24">
        <v>103</v>
      </c>
    </row>
    <row r="105" spans="1:12">
      <c r="A105" s="18" t="str">
        <f>IFERROR(IF(D105="","",INDEX('Open 2'!$A:$F,MATCH('Open 2 Results'!$E105,'Open 2'!$F:$F,0),1)),"")</f>
        <v/>
      </c>
      <c r="B105" s="84" t="str">
        <f>IFERROR(IF(D105="","",INDEX('Open 2'!$A:$F,MATCH('Open 2 Results'!$E105,'Open 2'!$F:$F,0),2)),"")</f>
        <v/>
      </c>
      <c r="C105" s="84" t="str">
        <f>IFERROR(IF(D105="","",INDEX('Open 2'!$A:$F,MATCH('Open 2 Results'!$E105,'Open 2'!$F:$F,0),3)),"")</f>
        <v/>
      </c>
      <c r="D105" s="85" t="str">
        <f>IFERROR(IF(AND(SMALL('Open 2'!F:F,L105)&gt;1000,SMALL('Open 2'!F:F,L105)&lt;3000),"nt",IF(SMALL('Open 2'!F:F,L105)&gt;3000,"",SMALL('Open 2'!F:F,L105))),"")</f>
        <v/>
      </c>
      <c r="E105" s="114" t="str">
        <f>IF(D105="nt",IFERROR(SMALL('Open 2'!F:F,L105),""),IF(D105&gt;3000,"",IFERROR(SMALL('Open 2'!F:F,L105),"")))</f>
        <v/>
      </c>
      <c r="G105" s="91" t="str">
        <f t="shared" si="2"/>
        <v/>
      </c>
      <c r="J105" s="161"/>
      <c r="K105" s="120"/>
      <c r="L105" s="24">
        <v>104</v>
      </c>
    </row>
    <row r="106" spans="1:12">
      <c r="A106" s="18" t="str">
        <f>IFERROR(IF(D106="","",INDEX('Open 2'!$A:$F,MATCH('Open 2 Results'!$E106,'Open 2'!$F:$F,0),1)),"")</f>
        <v/>
      </c>
      <c r="B106" s="84" t="str">
        <f>IFERROR(IF(D106="","",INDEX('Open 2'!$A:$F,MATCH('Open 2 Results'!$E106,'Open 2'!$F:$F,0),2)),"")</f>
        <v/>
      </c>
      <c r="C106" s="84" t="str">
        <f>IFERROR(IF(D106="","",INDEX('Open 2'!$A:$F,MATCH('Open 2 Results'!$E106,'Open 2'!$F:$F,0),3)),"")</f>
        <v/>
      </c>
      <c r="D106" s="85" t="str">
        <f>IFERROR(IF(AND(SMALL('Open 2'!F:F,L106)&gt;1000,SMALL('Open 2'!F:F,L106)&lt;3000),"nt",IF(SMALL('Open 2'!F:F,L106)&gt;3000,"",SMALL('Open 2'!F:F,L106))),"")</f>
        <v/>
      </c>
      <c r="E106" s="114" t="str">
        <f>IF(D106="nt",IFERROR(SMALL('Open 2'!F:F,L106),""),IF(D106&gt;3000,"",IFERROR(SMALL('Open 2'!F:F,L106),"")))</f>
        <v/>
      </c>
      <c r="G106" s="91" t="str">
        <f>IFERROR(VLOOKUP(D106,$H$3:$I$7,2,FALSE),"")</f>
        <v/>
      </c>
      <c r="J106" s="161"/>
      <c r="K106" s="120"/>
      <c r="L106" s="24">
        <v>105</v>
      </c>
    </row>
    <row r="107" spans="1:12">
      <c r="A107" s="18" t="str">
        <f>IFERROR(IF(D107="","",INDEX('Open 2'!$A:$F,MATCH('Open 2 Results'!$E107,'Open 2'!$F:$F,0),1)),"")</f>
        <v/>
      </c>
      <c r="B107" s="84" t="str">
        <f>IFERROR(IF(D107="","",INDEX('Open 2'!$A:$F,MATCH('Open 2 Results'!$E107,'Open 2'!$F:$F,0),2)),"")</f>
        <v/>
      </c>
      <c r="C107" s="84" t="str">
        <f>IFERROR(IF(D107="","",INDEX('Open 2'!$A:$F,MATCH('Open 2 Results'!$E107,'Open 2'!$F:$F,0),3)),"")</f>
        <v/>
      </c>
      <c r="D107" s="85" t="str">
        <f>IFERROR(IF(AND(SMALL('Open 2'!F:F,L107)&gt;1000,SMALL('Open 2'!F:F,L107)&lt;3000),"nt",IF(SMALL('Open 2'!F:F,L107)&gt;3000,"",SMALL('Open 2'!F:F,L107))),"")</f>
        <v/>
      </c>
      <c r="E107" s="114" t="str">
        <f>IF(D107="nt",IFERROR(SMALL('Open 2'!F:F,L107),""),IF(D107&gt;3000,"",IFERROR(SMALL('Open 2'!F:F,L107),"")))</f>
        <v/>
      </c>
      <c r="G107" s="91" t="str">
        <f t="shared" si="2"/>
        <v/>
      </c>
      <c r="J107" s="161"/>
      <c r="K107" s="120"/>
      <c r="L107" s="24">
        <v>106</v>
      </c>
    </row>
    <row r="108" spans="1:12">
      <c r="A108" s="18" t="str">
        <f>IFERROR(IF(D108="","",INDEX('Open 2'!$A:$F,MATCH('Open 2 Results'!$E108,'Open 2'!$F:$F,0),1)),"")</f>
        <v/>
      </c>
      <c r="B108" s="84" t="str">
        <f>IFERROR(IF(D108="","",INDEX('Open 2'!$A:$F,MATCH('Open 2 Results'!$E108,'Open 2'!$F:$F,0),2)),"")</f>
        <v/>
      </c>
      <c r="C108" s="84" t="str">
        <f>IFERROR(IF(D108="","",INDEX('Open 2'!$A:$F,MATCH('Open 2 Results'!$E108,'Open 2'!$F:$F,0),3)),"")</f>
        <v/>
      </c>
      <c r="D108" s="85" t="str">
        <f>IFERROR(IF(AND(SMALL('Open 2'!F:F,L108)&gt;1000,SMALL('Open 2'!F:F,L108)&lt;3000),"nt",IF(SMALL('Open 2'!F:F,L108)&gt;3000,"",SMALL('Open 2'!F:F,L108))),"")</f>
        <v/>
      </c>
      <c r="E108" s="114" t="str">
        <f>IF(D108="nt",IFERROR(SMALL('Open 2'!F:F,L108),""),IF(D108&gt;3000,"",IFERROR(SMALL('Open 2'!F:F,L108),"")))</f>
        <v/>
      </c>
      <c r="G108" s="91" t="str">
        <f t="shared" si="2"/>
        <v/>
      </c>
      <c r="J108" s="161"/>
      <c r="K108" s="120"/>
      <c r="L108" s="24">
        <v>107</v>
      </c>
    </row>
    <row r="109" spans="1:12">
      <c r="A109" s="18" t="str">
        <f>IFERROR(IF(D109="","",INDEX('Open 2'!$A:$F,MATCH('Open 2 Results'!$E109,'Open 2'!$F:$F,0),1)),"")</f>
        <v/>
      </c>
      <c r="B109" s="84" t="str">
        <f>IFERROR(IF(D109="","",INDEX('Open 2'!$A:$F,MATCH('Open 2 Results'!$E109,'Open 2'!$F:$F,0),2)),"")</f>
        <v/>
      </c>
      <c r="C109" s="84" t="str">
        <f>IFERROR(IF(D109="","",INDEX('Open 2'!$A:$F,MATCH('Open 2 Results'!$E109,'Open 2'!$F:$F,0),3)),"")</f>
        <v/>
      </c>
      <c r="D109" s="85" t="str">
        <f>IFERROR(IF(AND(SMALL('Open 2'!F:F,L109)&gt;1000,SMALL('Open 2'!F:F,L109)&lt;3000),"nt",IF(SMALL('Open 2'!F:F,L109)&gt;3000,"",SMALL('Open 2'!F:F,L109))),"")</f>
        <v/>
      </c>
      <c r="E109" s="114" t="str">
        <f>IF(D109="nt",IFERROR(SMALL('Open 2'!F:F,L109),""),IF(D109&gt;3000,"",IFERROR(SMALL('Open 2'!F:F,L109),"")))</f>
        <v/>
      </c>
      <c r="G109" s="91" t="str">
        <f t="shared" si="2"/>
        <v/>
      </c>
      <c r="J109" s="161"/>
      <c r="K109" s="120"/>
      <c r="L109" s="24">
        <v>108</v>
      </c>
    </row>
    <row r="110" spans="1:12">
      <c r="A110" s="18" t="str">
        <f>IFERROR(IF(D110="","",INDEX('Open 2'!$A:$F,MATCH('Open 2 Results'!$E110,'Open 2'!$F:$F,0),1)),"")</f>
        <v/>
      </c>
      <c r="B110" s="84" t="str">
        <f>IFERROR(IF(D110="","",INDEX('Open 2'!$A:$F,MATCH('Open 2 Results'!$E110,'Open 2'!$F:$F,0),2)),"")</f>
        <v/>
      </c>
      <c r="C110" s="84" t="str">
        <f>IFERROR(IF(D110="","",INDEX('Open 2'!$A:$F,MATCH('Open 2 Results'!$E110,'Open 2'!$F:$F,0),3)),"")</f>
        <v/>
      </c>
      <c r="D110" s="85" t="str">
        <f>IFERROR(IF(AND(SMALL('Open 2'!F:F,L110)&gt;1000,SMALL('Open 2'!F:F,L110)&lt;3000),"nt",IF(SMALL('Open 2'!F:F,L110)&gt;3000,"",SMALL('Open 2'!F:F,L110))),"")</f>
        <v/>
      </c>
      <c r="E110" s="114" t="str">
        <f>IF(D110="nt",IFERROR(SMALL('Open 2'!F:F,L110),""),IF(D110&gt;3000,"",IFERROR(SMALL('Open 2'!F:F,L110),"")))</f>
        <v/>
      </c>
      <c r="G110" s="91" t="str">
        <f t="shared" si="2"/>
        <v/>
      </c>
      <c r="J110" s="161"/>
      <c r="K110" s="120"/>
      <c r="L110" s="24">
        <v>109</v>
      </c>
    </row>
    <row r="111" spans="1:12">
      <c r="A111" s="18" t="str">
        <f>IFERROR(IF(D111="","",INDEX('Open 2'!$A:$F,MATCH('Open 2 Results'!$E111,'Open 2'!$F:$F,0),1)),"")</f>
        <v/>
      </c>
      <c r="B111" s="84" t="str">
        <f>IFERROR(IF(D111="","",INDEX('Open 2'!$A:$F,MATCH('Open 2 Results'!$E111,'Open 2'!$F:$F,0),2)),"")</f>
        <v/>
      </c>
      <c r="C111" s="84" t="str">
        <f>IFERROR(IF(D111="","",INDEX('Open 2'!$A:$F,MATCH('Open 2 Results'!$E111,'Open 2'!$F:$F,0),3)),"")</f>
        <v/>
      </c>
      <c r="D111" s="85" t="str">
        <f>IFERROR(IF(AND(SMALL('Open 2'!F:F,L111)&gt;1000,SMALL('Open 2'!F:F,L111)&lt;3000),"nt",IF(SMALL('Open 2'!F:F,L111)&gt;3000,"",SMALL('Open 2'!F:F,L111))),"")</f>
        <v/>
      </c>
      <c r="E111" s="114" t="str">
        <f>IF(D111="nt",IFERROR(SMALL('Open 2'!F:F,L111),""),IF(D111&gt;3000,"",IFERROR(SMALL('Open 2'!F:F,L111),"")))</f>
        <v/>
      </c>
      <c r="G111" s="91" t="str">
        <f t="shared" si="2"/>
        <v/>
      </c>
      <c r="J111" s="161"/>
      <c r="K111" s="120"/>
      <c r="L111" s="24">
        <v>110</v>
      </c>
    </row>
    <row r="112" spans="1:12">
      <c r="A112" s="18" t="str">
        <f>IFERROR(IF(D112="","",INDEX('Open 2'!$A:$F,MATCH('Open 2 Results'!$E112,'Open 2'!$F:$F,0),1)),"")</f>
        <v/>
      </c>
      <c r="B112" s="84" t="str">
        <f>IFERROR(IF(D112="","",INDEX('Open 2'!$A:$F,MATCH('Open 2 Results'!$E112,'Open 2'!$F:$F,0),2)),"")</f>
        <v/>
      </c>
      <c r="C112" s="84" t="str">
        <f>IFERROR(IF(D112="","",INDEX('Open 2'!$A:$F,MATCH('Open 2 Results'!$E112,'Open 2'!$F:$F,0),3)),"")</f>
        <v/>
      </c>
      <c r="D112" s="85" t="str">
        <f>IFERROR(IF(AND(SMALL('Open 2'!F:F,L112)&gt;1000,SMALL('Open 2'!F:F,L112)&lt;3000),"nt",IF(SMALL('Open 2'!F:F,L112)&gt;3000,"",SMALL('Open 2'!F:F,L112))),"")</f>
        <v/>
      </c>
      <c r="E112" s="114" t="str">
        <f>IF(D112="nt",IFERROR(SMALL('Open 2'!F:F,L112),""),IF(D112&gt;3000,"",IFERROR(SMALL('Open 2'!F:F,L112),"")))</f>
        <v/>
      </c>
      <c r="G112" s="91" t="str">
        <f t="shared" si="2"/>
        <v/>
      </c>
      <c r="J112" s="161"/>
      <c r="K112" s="120"/>
      <c r="L112" s="24">
        <v>111</v>
      </c>
    </row>
    <row r="113" spans="1:12">
      <c r="A113" s="18" t="str">
        <f>IFERROR(IF(D113="","",INDEX('Open 2'!$A:$F,MATCH('Open 2 Results'!$E113,'Open 2'!$F:$F,0),1)),"")</f>
        <v/>
      </c>
      <c r="B113" s="84" t="str">
        <f>IFERROR(IF(D113="","",INDEX('Open 2'!$A:$F,MATCH('Open 2 Results'!$E113,'Open 2'!$F:$F,0),2)),"")</f>
        <v/>
      </c>
      <c r="C113" s="84" t="str">
        <f>IFERROR(IF(D113="","",INDEX('Open 2'!$A:$F,MATCH('Open 2 Results'!$E113,'Open 2'!$F:$F,0),3)),"")</f>
        <v/>
      </c>
      <c r="D113" s="85" t="str">
        <f>IFERROR(IF(AND(SMALL('Open 2'!F:F,L113)&gt;1000,SMALL('Open 2'!F:F,L113)&lt;3000),"nt",IF(SMALL('Open 2'!F:F,L113)&gt;3000,"",SMALL('Open 2'!F:F,L113))),"")</f>
        <v/>
      </c>
      <c r="E113" s="114" t="str">
        <f>IF(D113="nt",IFERROR(SMALL('Open 2'!F:F,L113),""),IF(D113&gt;3000,"",IFERROR(SMALL('Open 2'!F:F,L113),"")))</f>
        <v/>
      </c>
      <c r="G113" s="91" t="str">
        <f t="shared" si="2"/>
        <v/>
      </c>
      <c r="J113" s="161"/>
      <c r="K113" s="120"/>
      <c r="L113" s="24">
        <v>112</v>
      </c>
    </row>
    <row r="114" spans="1:12">
      <c r="A114" s="18" t="str">
        <f>IFERROR(IF(D114="","",INDEX('Open 2'!$A:$F,MATCH('Open 2 Results'!$E114,'Open 2'!$F:$F,0),1)),"")</f>
        <v/>
      </c>
      <c r="B114" s="84" t="str">
        <f>IFERROR(IF(D114="","",INDEX('Open 2'!$A:$F,MATCH('Open 2 Results'!$E114,'Open 2'!$F:$F,0),2)),"")</f>
        <v/>
      </c>
      <c r="C114" s="84" t="str">
        <f>IFERROR(IF(D114="","",INDEX('Open 2'!$A:$F,MATCH('Open 2 Results'!$E114,'Open 2'!$F:$F,0),3)),"")</f>
        <v/>
      </c>
      <c r="D114" s="85" t="str">
        <f>IFERROR(IF(AND(SMALL('Open 2'!F:F,L114)&gt;1000,SMALL('Open 2'!F:F,L114)&lt;3000),"nt",IF(SMALL('Open 2'!F:F,L114)&gt;3000,"",SMALL('Open 2'!F:F,L114))),"")</f>
        <v/>
      </c>
      <c r="E114" s="114" t="str">
        <f>IF(D114="nt",IFERROR(SMALL('Open 2'!F:F,L114),""),IF(D114&gt;3000,"",IFERROR(SMALL('Open 2'!F:F,L114),"")))</f>
        <v/>
      </c>
      <c r="G114" s="91" t="str">
        <f t="shared" si="2"/>
        <v/>
      </c>
      <c r="J114" s="161"/>
      <c r="K114" s="120"/>
      <c r="L114" s="24">
        <v>113</v>
      </c>
    </row>
    <row r="115" spans="1:12">
      <c r="A115" s="18" t="str">
        <f>IFERROR(IF(D115="","",INDEX('Open 2'!$A:$F,MATCH('Open 2 Results'!$E115,'Open 2'!$F:$F,0),1)),"")</f>
        <v/>
      </c>
      <c r="B115" s="84" t="str">
        <f>IFERROR(IF(D115="","",INDEX('Open 2'!$A:$F,MATCH('Open 2 Results'!$E115,'Open 2'!$F:$F,0),2)),"")</f>
        <v/>
      </c>
      <c r="C115" s="84" t="str">
        <f>IFERROR(IF(D115="","",INDEX('Open 2'!$A:$F,MATCH('Open 2 Results'!$E115,'Open 2'!$F:$F,0),3)),"")</f>
        <v/>
      </c>
      <c r="D115" s="85" t="str">
        <f>IFERROR(IF(AND(SMALL('Open 2'!F:F,L115)&gt;1000,SMALL('Open 2'!F:F,L115)&lt;3000),"nt",IF(SMALL('Open 2'!F:F,L115)&gt;3000,"",SMALL('Open 2'!F:F,L115))),"")</f>
        <v/>
      </c>
      <c r="E115" s="114" t="str">
        <f>IF(D115="nt",IFERROR(SMALL('Open 2'!F:F,L115),""),IF(D115&gt;3000,"",IFERROR(SMALL('Open 2'!F:F,L115),"")))</f>
        <v/>
      </c>
      <c r="G115" s="91" t="str">
        <f t="shared" si="2"/>
        <v/>
      </c>
      <c r="J115" s="161"/>
      <c r="K115" s="120"/>
      <c r="L115" s="24">
        <v>114</v>
      </c>
    </row>
    <row r="116" spans="1:12">
      <c r="A116" s="18" t="str">
        <f>IFERROR(IF(D116="","",INDEX('Open 2'!$A:$F,MATCH('Open 2 Results'!$E116,'Open 2'!$F:$F,0),1)),"")</f>
        <v/>
      </c>
      <c r="B116" s="84" t="str">
        <f>IFERROR(IF(D116="","",INDEX('Open 2'!$A:$F,MATCH('Open 2 Results'!$E116,'Open 2'!$F:$F,0),2)),"")</f>
        <v/>
      </c>
      <c r="C116" s="84" t="str">
        <f>IFERROR(IF(D116="","",INDEX('Open 2'!$A:$F,MATCH('Open 2 Results'!$E116,'Open 2'!$F:$F,0),3)),"")</f>
        <v/>
      </c>
      <c r="D116" s="85" t="str">
        <f>IFERROR(IF(AND(SMALL('Open 2'!F:F,L116)&gt;1000,SMALL('Open 2'!F:F,L116)&lt;3000),"nt",IF(SMALL('Open 2'!F:F,L116)&gt;3000,"",SMALL('Open 2'!F:F,L116))),"")</f>
        <v/>
      </c>
      <c r="E116" s="114" t="str">
        <f>IF(D116="nt",IFERROR(SMALL('Open 2'!F:F,L116),""),IF(D116&gt;3000,"",IFERROR(SMALL('Open 2'!F:F,L116),"")))</f>
        <v/>
      </c>
      <c r="G116" s="91" t="str">
        <f t="shared" si="2"/>
        <v/>
      </c>
      <c r="J116" s="161"/>
      <c r="K116" s="120"/>
      <c r="L116" s="24">
        <v>115</v>
      </c>
    </row>
    <row r="117" spans="1:12">
      <c r="A117" s="18" t="str">
        <f>IFERROR(IF(D117="","",INDEX('Open 2'!$A:$F,MATCH('Open 2 Results'!$E117,'Open 2'!$F:$F,0),1)),"")</f>
        <v/>
      </c>
      <c r="B117" s="84" t="str">
        <f>IFERROR(IF(D117="","",INDEX('Open 2'!$A:$F,MATCH('Open 2 Results'!$E117,'Open 2'!$F:$F,0),2)),"")</f>
        <v/>
      </c>
      <c r="C117" s="84" t="str">
        <f>IFERROR(IF(D117="","",INDEX('Open 2'!$A:$F,MATCH('Open 2 Results'!$E117,'Open 2'!$F:$F,0),3)),"")</f>
        <v/>
      </c>
      <c r="D117" s="85" t="str">
        <f>IFERROR(IF(AND(SMALL('Open 2'!F:F,L117)&gt;1000,SMALL('Open 2'!F:F,L117)&lt;3000),"nt",IF(SMALL('Open 2'!F:F,L117)&gt;3000,"",SMALL('Open 2'!F:F,L117))),"")</f>
        <v/>
      </c>
      <c r="E117" s="114" t="str">
        <f>IF(D117="nt",IFERROR(SMALL('Open 2'!F:F,L117),""),IF(D117&gt;3000,"",IFERROR(SMALL('Open 2'!F:F,L117),"")))</f>
        <v/>
      </c>
      <c r="G117" s="91" t="str">
        <f t="shared" si="2"/>
        <v/>
      </c>
      <c r="J117" s="161"/>
      <c r="K117" s="120"/>
      <c r="L117" s="24">
        <v>116</v>
      </c>
    </row>
    <row r="118" spans="1:12">
      <c r="A118" s="18" t="str">
        <f>IFERROR(IF(D118="","",INDEX('Open 2'!$A:$F,MATCH('Open 2 Results'!$E118,'Open 2'!$F:$F,0),1)),"")</f>
        <v/>
      </c>
      <c r="B118" s="84" t="str">
        <f>IFERROR(IF(D118="","",INDEX('Open 2'!$A:$F,MATCH('Open 2 Results'!$E118,'Open 2'!$F:$F,0),2)),"")</f>
        <v/>
      </c>
      <c r="C118" s="84" t="str">
        <f>IFERROR(IF(D118="","",INDEX('Open 2'!$A:$F,MATCH('Open 2 Results'!$E118,'Open 2'!$F:$F,0),3)),"")</f>
        <v/>
      </c>
      <c r="D118" s="85" t="str">
        <f>IFERROR(IF(AND(SMALL('Open 2'!F:F,L118)&gt;1000,SMALL('Open 2'!F:F,L118)&lt;3000),"nt",IF(SMALL('Open 2'!F:F,L118)&gt;3000,"",SMALL('Open 2'!F:F,L118))),"")</f>
        <v/>
      </c>
      <c r="E118" s="114" t="str">
        <f>IF(D118="nt",IFERROR(SMALL('Open 2'!F:F,L118),""),IF(D118&gt;3000,"",IFERROR(SMALL('Open 2'!F:F,L118),"")))</f>
        <v/>
      </c>
      <c r="G118" s="91" t="str">
        <f t="shared" si="2"/>
        <v/>
      </c>
      <c r="J118" s="161"/>
      <c r="K118" s="120"/>
      <c r="L118" s="24">
        <v>117</v>
      </c>
    </row>
    <row r="119" spans="1:12">
      <c r="A119" s="18" t="str">
        <f>IFERROR(IF(D119="","",INDEX('Open 2'!$A:$F,MATCH('Open 2 Results'!$E119,'Open 2'!$F:$F,0),1)),"")</f>
        <v/>
      </c>
      <c r="B119" s="84" t="str">
        <f>IFERROR(IF(D119="","",INDEX('Open 2'!$A:$F,MATCH('Open 2 Results'!$E119,'Open 2'!$F:$F,0),2)),"")</f>
        <v/>
      </c>
      <c r="C119" s="84" t="str">
        <f>IFERROR(IF(D119="","",INDEX('Open 2'!$A:$F,MATCH('Open 2 Results'!$E119,'Open 2'!$F:$F,0),3)),"")</f>
        <v/>
      </c>
      <c r="D119" s="85" t="str">
        <f>IFERROR(IF(AND(SMALL('Open 2'!F:F,L119)&gt;1000,SMALL('Open 2'!F:F,L119)&lt;3000),"nt",IF(SMALL('Open 2'!F:F,L119)&gt;3000,"",SMALL('Open 2'!F:F,L119))),"")</f>
        <v/>
      </c>
      <c r="E119" s="114" t="str">
        <f>IF(D119="nt",IFERROR(SMALL('Open 2'!F:F,L119),""),IF(D119&gt;3000,"",IFERROR(SMALL('Open 2'!F:F,L119),"")))</f>
        <v/>
      </c>
      <c r="G119" s="91" t="str">
        <f t="shared" si="2"/>
        <v/>
      </c>
      <c r="J119" s="161"/>
      <c r="K119" s="120"/>
      <c r="L119" s="24">
        <v>118</v>
      </c>
    </row>
    <row r="120" spans="1:12">
      <c r="A120" s="18" t="str">
        <f>IFERROR(IF(D120="","",INDEX('Open 2'!$A:$F,MATCH('Open 2 Results'!$E120,'Open 2'!$F:$F,0),1)),"")</f>
        <v/>
      </c>
      <c r="B120" s="84" t="str">
        <f>IFERROR(IF(D120="","",INDEX('Open 2'!$A:$F,MATCH('Open 2 Results'!$E120,'Open 2'!$F:$F,0),2)),"")</f>
        <v/>
      </c>
      <c r="C120" s="84" t="str">
        <f>IFERROR(IF(D120="","",INDEX('Open 2'!$A:$F,MATCH('Open 2 Results'!$E120,'Open 2'!$F:$F,0),3)),"")</f>
        <v/>
      </c>
      <c r="D120" s="85" t="str">
        <f>IFERROR(IF(AND(SMALL('Open 2'!F:F,L120)&gt;1000,SMALL('Open 2'!F:F,L120)&lt;3000),"nt",IF(SMALL('Open 2'!F:F,L120)&gt;3000,"",SMALL('Open 2'!F:F,L120))),"")</f>
        <v/>
      </c>
      <c r="E120" s="114" t="str">
        <f>IF(D120="nt",IFERROR(SMALL('Open 2'!F:F,L120),""),IF(D120&gt;3000,"",IFERROR(SMALL('Open 2'!F:F,L120),"")))</f>
        <v/>
      </c>
      <c r="G120" s="91" t="str">
        <f t="shared" si="2"/>
        <v/>
      </c>
      <c r="J120" s="161"/>
      <c r="K120" s="120"/>
      <c r="L120" s="24">
        <v>119</v>
      </c>
    </row>
    <row r="121" spans="1:12">
      <c r="A121" s="18" t="str">
        <f>IFERROR(IF(D121="","",INDEX('Open 2'!$A:$F,MATCH('Open 2 Results'!$E121,'Open 2'!$F:$F,0),1)),"")</f>
        <v/>
      </c>
      <c r="B121" s="84" t="str">
        <f>IFERROR(IF(D121="","",INDEX('Open 2'!$A:$F,MATCH('Open 2 Results'!$E121,'Open 2'!$F:$F,0),2)),"")</f>
        <v/>
      </c>
      <c r="C121" s="84" t="str">
        <f>IFERROR(IF(D121="","",INDEX('Open 2'!$A:$F,MATCH('Open 2 Results'!$E121,'Open 2'!$F:$F,0),3)),"")</f>
        <v/>
      </c>
      <c r="D121" s="85" t="str">
        <f>IFERROR(IF(AND(SMALL('Open 2'!F:F,L121)&gt;1000,SMALL('Open 2'!F:F,L121)&lt;3000),"nt",IF(SMALL('Open 2'!F:F,L121)&gt;3000,"",SMALL('Open 2'!F:F,L121))),"")</f>
        <v/>
      </c>
      <c r="E121" s="114" t="str">
        <f>IF(D121="nt",IFERROR(SMALL('Open 2'!F:F,L121),""),IF(D121&gt;3000,"",IFERROR(SMALL('Open 2'!F:F,L121),"")))</f>
        <v/>
      </c>
      <c r="G121" s="91" t="str">
        <f t="shared" si="2"/>
        <v/>
      </c>
      <c r="J121" s="161"/>
      <c r="K121" s="120"/>
      <c r="L121" s="24">
        <v>120</v>
      </c>
    </row>
    <row r="122" spans="1:12">
      <c r="A122" s="18" t="str">
        <f>IFERROR(IF(D122="","",INDEX('Open 2'!$A:$F,MATCH('Open 2 Results'!$E122,'Open 2'!$F:$F,0),1)),"")</f>
        <v/>
      </c>
      <c r="B122" s="84" t="str">
        <f>IFERROR(IF(D122="","",INDEX('Open 2'!$A:$F,MATCH('Open 2 Results'!$E122,'Open 2'!$F:$F,0),2)),"")</f>
        <v/>
      </c>
      <c r="C122" s="84" t="str">
        <f>IFERROR(IF(D122="","",INDEX('Open 2'!$A:$F,MATCH('Open 2 Results'!$E122,'Open 2'!$F:$F,0),3)),"")</f>
        <v/>
      </c>
      <c r="D122" s="85" t="str">
        <f>IFERROR(IF(AND(SMALL('Open 2'!F:F,L122)&gt;1000,SMALL('Open 2'!F:F,L122)&lt;3000),"nt",IF(SMALL('Open 2'!F:F,L122)&gt;3000,"",SMALL('Open 2'!F:F,L122))),"")</f>
        <v/>
      </c>
      <c r="E122" s="114" t="str">
        <f>IF(D122="nt",IFERROR(SMALL('Open 2'!F:F,L122),""),IF(D122&gt;3000,"",IFERROR(SMALL('Open 2'!F:F,L122),"")))</f>
        <v/>
      </c>
      <c r="G122" s="91" t="str">
        <f t="shared" si="2"/>
        <v/>
      </c>
      <c r="J122" s="161"/>
      <c r="K122" s="120"/>
      <c r="L122" s="24">
        <v>121</v>
      </c>
    </row>
    <row r="123" spans="1:12">
      <c r="A123" s="18" t="str">
        <f>IFERROR(IF(D123="","",INDEX('Open 2'!$A:$F,MATCH('Open 2 Results'!$E123,'Open 2'!$F:$F,0),1)),"")</f>
        <v/>
      </c>
      <c r="B123" s="84" t="str">
        <f>IFERROR(IF(D123="","",INDEX('Open 2'!$A:$F,MATCH('Open 2 Results'!$E123,'Open 2'!$F:$F,0),2)),"")</f>
        <v/>
      </c>
      <c r="C123" s="84" t="str">
        <f>IFERROR(IF(D123="","",INDEX('Open 2'!$A:$F,MATCH('Open 2 Results'!$E123,'Open 2'!$F:$F,0),3)),"")</f>
        <v/>
      </c>
      <c r="D123" s="85" t="str">
        <f>IFERROR(IF(AND(SMALL('Open 2'!F:F,L123)&gt;1000,SMALL('Open 2'!F:F,L123)&lt;3000),"nt",IF(SMALL('Open 2'!F:F,L123)&gt;3000,"",SMALL('Open 2'!F:F,L123))),"")</f>
        <v/>
      </c>
      <c r="E123" s="114" t="str">
        <f>IF(D123="nt",IFERROR(SMALL('Open 2'!F:F,L123),""),IF(D123&gt;3000,"",IFERROR(SMALL('Open 2'!F:F,L123),"")))</f>
        <v/>
      </c>
      <c r="G123" s="91" t="str">
        <f t="shared" si="2"/>
        <v/>
      </c>
      <c r="J123" s="161"/>
      <c r="K123" s="120"/>
      <c r="L123" s="24">
        <v>122</v>
      </c>
    </row>
    <row r="124" spans="1:12">
      <c r="A124" s="18" t="str">
        <f>IFERROR(IF(D124="","",INDEX('Open 2'!$A:$F,MATCH('Open 2 Results'!$E124,'Open 2'!$F:$F,0),1)),"")</f>
        <v/>
      </c>
      <c r="B124" s="84" t="str">
        <f>IFERROR(IF(D124="","",INDEX('Open 2'!$A:$F,MATCH('Open 2 Results'!$E124,'Open 2'!$F:$F,0),2)),"")</f>
        <v/>
      </c>
      <c r="C124" s="84" t="str">
        <f>IFERROR(IF(D124="","",INDEX('Open 2'!$A:$F,MATCH('Open 2 Results'!$E124,'Open 2'!$F:$F,0),3)),"")</f>
        <v/>
      </c>
      <c r="D124" s="85" t="str">
        <f>IFERROR(IF(AND(SMALL('Open 2'!F:F,L124)&gt;1000,SMALL('Open 2'!F:F,L124)&lt;3000),"nt",IF(SMALL('Open 2'!F:F,L124)&gt;3000,"",SMALL('Open 2'!F:F,L124))),"")</f>
        <v/>
      </c>
      <c r="E124" s="114" t="str">
        <f>IF(D124="nt",IFERROR(SMALL('Open 2'!F:F,L124),""),IF(D124&gt;3000,"",IFERROR(SMALL('Open 2'!F:F,L124),"")))</f>
        <v/>
      </c>
      <c r="G124" s="91" t="str">
        <f t="shared" si="2"/>
        <v/>
      </c>
      <c r="J124" s="161"/>
      <c r="K124" s="120"/>
      <c r="L124" s="24">
        <v>123</v>
      </c>
    </row>
    <row r="125" spans="1:12">
      <c r="A125" s="18" t="str">
        <f>IFERROR(IF(D125="","",INDEX('Open 2'!$A:$F,MATCH('Open 2 Results'!$E125,'Open 2'!$F:$F,0),1)),"")</f>
        <v/>
      </c>
      <c r="B125" s="84" t="str">
        <f>IFERROR(IF(D125="","",INDEX('Open 2'!$A:$F,MATCH('Open 2 Results'!$E125,'Open 2'!$F:$F,0),2)),"")</f>
        <v/>
      </c>
      <c r="C125" s="84" t="str">
        <f>IFERROR(IF(D125="","",INDEX('Open 2'!$A:$F,MATCH('Open 2 Results'!$E125,'Open 2'!$F:$F,0),3)),"")</f>
        <v/>
      </c>
      <c r="D125" s="85" t="str">
        <f>IFERROR(IF(AND(SMALL('Open 2'!F:F,L125)&gt;1000,SMALL('Open 2'!F:F,L125)&lt;3000),"nt",IF(SMALL('Open 2'!F:F,L125)&gt;3000,"",SMALL('Open 2'!F:F,L125))),"")</f>
        <v/>
      </c>
      <c r="E125" s="114" t="str">
        <f>IF(D125="nt",IFERROR(SMALL('Open 2'!F:F,L125),""),IF(D125&gt;3000,"",IFERROR(SMALL('Open 2'!F:F,L125),"")))</f>
        <v/>
      </c>
      <c r="G125" s="91" t="str">
        <f t="shared" si="2"/>
        <v/>
      </c>
      <c r="J125" s="161"/>
      <c r="K125" s="120"/>
      <c r="L125" s="24">
        <v>124</v>
      </c>
    </row>
    <row r="126" spans="1:12">
      <c r="A126" s="18" t="str">
        <f>IFERROR(IF(D126="","",INDEX('Open 2'!$A:$F,MATCH('Open 2 Results'!$E126,'Open 2'!$F:$F,0),1)),"")</f>
        <v/>
      </c>
      <c r="B126" s="84" t="str">
        <f>IFERROR(IF(D126="","",INDEX('Open 2'!$A:$F,MATCH('Open 2 Results'!$E126,'Open 2'!$F:$F,0),2)),"")</f>
        <v/>
      </c>
      <c r="C126" s="84" t="str">
        <f>IFERROR(IF(D126="","",INDEX('Open 2'!$A:$F,MATCH('Open 2 Results'!$E126,'Open 2'!$F:$F,0),3)),"")</f>
        <v/>
      </c>
      <c r="D126" s="85" t="str">
        <f>IFERROR(IF(AND(SMALL('Open 2'!F:F,L126)&gt;1000,SMALL('Open 2'!F:F,L126)&lt;3000),"nt",IF(SMALL('Open 2'!F:F,L126)&gt;3000,"",SMALL('Open 2'!F:F,L126))),"")</f>
        <v/>
      </c>
      <c r="E126" s="114" t="str">
        <f>IF(D126="nt",IFERROR(SMALL('Open 2'!F:F,L126),""),IF(D126&gt;3000,"",IFERROR(SMALL('Open 2'!F:F,L126),"")))</f>
        <v/>
      </c>
      <c r="G126" s="91" t="str">
        <f t="shared" si="2"/>
        <v/>
      </c>
      <c r="J126" s="161"/>
      <c r="K126" s="120"/>
      <c r="L126" s="24">
        <v>125</v>
      </c>
    </row>
    <row r="127" spans="1:12">
      <c r="A127" s="18" t="str">
        <f>IFERROR(IF(D127="","",INDEX('Open 2'!$A:$F,MATCH('Open 2 Results'!$E127,'Open 2'!$F:$F,0),1)),"")</f>
        <v/>
      </c>
      <c r="B127" s="84" t="str">
        <f>IFERROR(IF(D127="","",INDEX('Open 2'!$A:$F,MATCH('Open 2 Results'!$E127,'Open 2'!$F:$F,0),2)),"")</f>
        <v/>
      </c>
      <c r="C127" s="84" t="str">
        <f>IFERROR(IF(D127="","",INDEX('Open 2'!$A:$F,MATCH('Open 2 Results'!$E127,'Open 2'!$F:$F,0),3)),"")</f>
        <v/>
      </c>
      <c r="D127" s="85" t="str">
        <f>IFERROR(IF(AND(SMALL('Open 2'!F:F,L127)&gt;1000,SMALL('Open 2'!F:F,L127)&lt;3000),"nt",IF(SMALL('Open 2'!F:F,L127)&gt;3000,"",SMALL('Open 2'!F:F,L127))),"")</f>
        <v/>
      </c>
      <c r="E127" s="114" t="str">
        <f>IF(D127="nt",IFERROR(SMALL('Open 2'!F:F,L127),""),IF(D127&gt;3000,"",IFERROR(SMALL('Open 2'!F:F,L127),"")))</f>
        <v/>
      </c>
      <c r="G127" s="91" t="str">
        <f t="shared" si="2"/>
        <v/>
      </c>
      <c r="J127" s="161"/>
      <c r="K127" s="120"/>
      <c r="L127" s="24">
        <v>126</v>
      </c>
    </row>
    <row r="128" spans="1:12">
      <c r="A128" s="18" t="str">
        <f>IFERROR(IF(D128="","",INDEX('Open 2'!$A:$F,MATCH('Open 2 Results'!$E128,'Open 2'!$F:$F,0),1)),"")</f>
        <v/>
      </c>
      <c r="B128" s="84" t="str">
        <f>IFERROR(IF(D128="","",INDEX('Open 2'!$A:$F,MATCH('Open 2 Results'!$E128,'Open 2'!$F:$F,0),2)),"")</f>
        <v/>
      </c>
      <c r="C128" s="84" t="str">
        <f>IFERROR(IF(D128="","",INDEX('Open 2'!$A:$F,MATCH('Open 2 Results'!$E128,'Open 2'!$F:$F,0),3)),"")</f>
        <v/>
      </c>
      <c r="D128" s="85" t="str">
        <f>IFERROR(IF(AND(SMALL('Open 2'!F:F,L128)&gt;1000,SMALL('Open 2'!F:F,L128)&lt;3000),"nt",IF(SMALL('Open 2'!F:F,L128)&gt;3000,"",SMALL('Open 2'!F:F,L128))),"")</f>
        <v/>
      </c>
      <c r="E128" s="114" t="str">
        <f>IF(D128="nt",IFERROR(SMALL('Open 2'!F:F,L128),""),IF(D128&gt;3000,"",IFERROR(SMALL('Open 2'!F:F,L128),"")))</f>
        <v/>
      </c>
      <c r="G128" s="91" t="str">
        <f t="shared" si="2"/>
        <v/>
      </c>
      <c r="J128" s="161"/>
      <c r="K128" s="120"/>
      <c r="L128" s="24">
        <v>127</v>
      </c>
    </row>
    <row r="129" spans="1:12">
      <c r="A129" s="18" t="str">
        <f>IFERROR(IF(D129="","",INDEX('Open 2'!$A:$F,MATCH('Open 2 Results'!$E129,'Open 2'!$F:$F,0),1)),"")</f>
        <v/>
      </c>
      <c r="B129" s="84" t="str">
        <f>IFERROR(IF(D129="","",INDEX('Open 2'!$A:$F,MATCH('Open 2 Results'!$E129,'Open 2'!$F:$F,0),2)),"")</f>
        <v/>
      </c>
      <c r="C129" s="84" t="str">
        <f>IFERROR(IF(D129="","",INDEX('Open 2'!$A:$F,MATCH('Open 2 Results'!$E129,'Open 2'!$F:$F,0),3)),"")</f>
        <v/>
      </c>
      <c r="D129" s="85" t="str">
        <f>IFERROR(IF(AND(SMALL('Open 2'!F:F,L129)&gt;1000,SMALL('Open 2'!F:F,L129)&lt;3000),"nt",IF(SMALL('Open 2'!F:F,L129)&gt;3000,"",SMALL('Open 2'!F:F,L129))),"")</f>
        <v/>
      </c>
      <c r="E129" s="114" t="str">
        <f>IF(D129="nt",IFERROR(SMALL('Open 2'!F:F,L129),""),IF(D129&gt;3000,"",IFERROR(SMALL('Open 2'!F:F,L129),"")))</f>
        <v/>
      </c>
      <c r="G129" s="91" t="str">
        <f t="shared" si="2"/>
        <v/>
      </c>
      <c r="J129" s="161"/>
      <c r="K129" s="120"/>
      <c r="L129" s="24">
        <v>128</v>
      </c>
    </row>
    <row r="130" spans="1:12">
      <c r="A130" s="18" t="str">
        <f>IFERROR(IF(D130="","",INDEX('Open 2'!$A:$F,MATCH('Open 2 Results'!$E130,'Open 2'!$F:$F,0),1)),"")</f>
        <v/>
      </c>
      <c r="B130" s="84" t="str">
        <f>IFERROR(IF(D130="","",INDEX('Open 2'!$A:$F,MATCH('Open 2 Results'!$E130,'Open 2'!$F:$F,0),2)),"")</f>
        <v/>
      </c>
      <c r="C130" s="84" t="str">
        <f>IFERROR(IF(D130="","",INDEX('Open 2'!$A:$F,MATCH('Open 2 Results'!$E130,'Open 2'!$F:$F,0),3)),"")</f>
        <v/>
      </c>
      <c r="D130" s="85" t="str">
        <f>IFERROR(IF(AND(SMALL('Open 2'!F:F,L130)&gt;1000,SMALL('Open 2'!F:F,L130)&lt;3000),"nt",IF(SMALL('Open 2'!F:F,L130)&gt;3000,"",SMALL('Open 2'!F:F,L130))),"")</f>
        <v/>
      </c>
      <c r="E130" s="114" t="str">
        <f>IF(D130="nt",IFERROR(SMALL('Open 2'!F:F,L130),""),IF(D130&gt;3000,"",IFERROR(SMALL('Open 2'!F:F,L130),"")))</f>
        <v/>
      </c>
      <c r="G130" s="91" t="str">
        <f t="shared" si="2"/>
        <v/>
      </c>
      <c r="J130" s="161"/>
      <c r="K130" s="120"/>
      <c r="L130" s="24">
        <v>129</v>
      </c>
    </row>
    <row r="131" spans="1:12">
      <c r="A131" s="18" t="str">
        <f>IFERROR(IF(D131="","",INDEX('Open 2'!$A:$F,MATCH('Open 2 Results'!$E131,'Open 2'!$F:$F,0),1)),"")</f>
        <v/>
      </c>
      <c r="B131" s="84" t="str">
        <f>IFERROR(IF(D131="","",INDEX('Open 2'!$A:$F,MATCH('Open 2 Results'!$E131,'Open 2'!$F:$F,0),2)),"")</f>
        <v/>
      </c>
      <c r="C131" s="84" t="str">
        <f>IFERROR(IF(D131="","",INDEX('Open 2'!$A:$F,MATCH('Open 2 Results'!$E131,'Open 2'!$F:$F,0),3)),"")</f>
        <v/>
      </c>
      <c r="D131" s="85" t="str">
        <f>IFERROR(IF(AND(SMALL('Open 2'!F:F,L131)&gt;1000,SMALL('Open 2'!F:F,L131)&lt;3000),"nt",IF(SMALL('Open 2'!F:F,L131)&gt;3000,"",SMALL('Open 2'!F:F,L131))),"")</f>
        <v/>
      </c>
      <c r="E131" s="114" t="str">
        <f>IF(D131="nt",IFERROR(SMALL('Open 2'!F:F,L131),""),IF(D131&gt;3000,"",IFERROR(SMALL('Open 2'!F:F,L131),"")))</f>
        <v/>
      </c>
      <c r="G131" s="91" t="str">
        <f t="shared" ref="G131:G194" si="3">IFERROR(VLOOKUP(D131,$H$3:$I$7,2,FALSE),"")</f>
        <v/>
      </c>
      <c r="J131" s="161"/>
      <c r="K131" s="120"/>
      <c r="L131" s="24">
        <v>130</v>
      </c>
    </row>
    <row r="132" spans="1:12">
      <c r="A132" s="18" t="str">
        <f>IFERROR(IF(D132="","",INDEX('Open 2'!$A:$F,MATCH('Open 2 Results'!$E132,'Open 2'!$F:$F,0),1)),"")</f>
        <v/>
      </c>
      <c r="B132" s="84" t="str">
        <f>IFERROR(IF(D132="","",INDEX('Open 2'!$A:$F,MATCH('Open 2 Results'!$E132,'Open 2'!$F:$F,0),2)),"")</f>
        <v/>
      </c>
      <c r="C132" s="84" t="str">
        <f>IFERROR(IF(D132="","",INDEX('Open 2'!$A:$F,MATCH('Open 2 Results'!$E132,'Open 2'!$F:$F,0),3)),"")</f>
        <v/>
      </c>
      <c r="D132" s="85" t="str">
        <f>IFERROR(IF(AND(SMALL('Open 2'!F:F,L132)&gt;1000,SMALL('Open 2'!F:F,L132)&lt;3000),"nt",IF(SMALL('Open 2'!F:F,L132)&gt;3000,"",SMALL('Open 2'!F:F,L132))),"")</f>
        <v/>
      </c>
      <c r="E132" s="114" t="str">
        <f>IF(D132="nt",IFERROR(SMALL('Open 2'!F:F,L132),""),IF(D132&gt;3000,"",IFERROR(SMALL('Open 2'!F:F,L132),"")))</f>
        <v/>
      </c>
      <c r="G132" s="91" t="str">
        <f t="shared" si="3"/>
        <v/>
      </c>
      <c r="J132" s="161"/>
      <c r="K132" s="120"/>
      <c r="L132" s="24">
        <v>131</v>
      </c>
    </row>
    <row r="133" spans="1:12">
      <c r="A133" s="18" t="str">
        <f>IFERROR(IF(D133="","",INDEX('Open 2'!$A:$F,MATCH('Open 2 Results'!$E133,'Open 2'!$F:$F,0),1)),"")</f>
        <v/>
      </c>
      <c r="B133" s="84" t="str">
        <f>IFERROR(IF(D133="","",INDEX('Open 2'!$A:$F,MATCH('Open 2 Results'!$E133,'Open 2'!$F:$F,0),2)),"")</f>
        <v/>
      </c>
      <c r="C133" s="84" t="str">
        <f>IFERROR(IF(D133="","",INDEX('Open 2'!$A:$F,MATCH('Open 2 Results'!$E133,'Open 2'!$F:$F,0),3)),"")</f>
        <v/>
      </c>
      <c r="D133" s="85" t="str">
        <f>IFERROR(IF(AND(SMALL('Open 2'!F:F,L133)&gt;1000,SMALL('Open 2'!F:F,L133)&lt;3000),"nt",IF(SMALL('Open 2'!F:F,L133)&gt;3000,"",SMALL('Open 2'!F:F,L133))),"")</f>
        <v/>
      </c>
      <c r="E133" s="114" t="str">
        <f>IF(D133="nt",IFERROR(SMALL('Open 2'!F:F,L133),""),IF(D133&gt;3000,"",IFERROR(SMALL('Open 2'!F:F,L133),"")))</f>
        <v/>
      </c>
      <c r="G133" s="91" t="str">
        <f t="shared" si="3"/>
        <v/>
      </c>
      <c r="J133" s="161"/>
      <c r="K133" s="120"/>
      <c r="L133" s="24">
        <v>132</v>
      </c>
    </row>
    <row r="134" spans="1:12">
      <c r="A134" s="18" t="str">
        <f>IFERROR(IF(D134="","",INDEX('Open 2'!$A:$F,MATCH('Open 2 Results'!$E134,'Open 2'!$F:$F,0),1)),"")</f>
        <v/>
      </c>
      <c r="B134" s="84" t="str">
        <f>IFERROR(IF(D134="","",INDEX('Open 2'!$A:$F,MATCH('Open 2 Results'!$E134,'Open 2'!$F:$F,0),2)),"")</f>
        <v/>
      </c>
      <c r="C134" s="84" t="str">
        <f>IFERROR(IF(D134="","",INDEX('Open 2'!$A:$F,MATCH('Open 2 Results'!$E134,'Open 2'!$F:$F,0),3)),"")</f>
        <v/>
      </c>
      <c r="D134" s="85" t="str">
        <f>IFERROR(IF(AND(SMALL('Open 2'!F:F,L134)&gt;1000,SMALL('Open 2'!F:F,L134)&lt;3000),"nt",IF(SMALL('Open 2'!F:F,L134)&gt;3000,"",SMALL('Open 2'!F:F,L134))),"")</f>
        <v/>
      </c>
      <c r="E134" s="114" t="str">
        <f>IF(D134="nt",IFERROR(SMALL('Open 2'!F:F,L134),""),IF(D134&gt;3000,"",IFERROR(SMALL('Open 2'!F:F,L134),"")))</f>
        <v/>
      </c>
      <c r="G134" s="91" t="str">
        <f t="shared" si="3"/>
        <v/>
      </c>
      <c r="J134" s="161"/>
      <c r="K134" s="120"/>
      <c r="L134" s="24">
        <v>133</v>
      </c>
    </row>
    <row r="135" spans="1:12">
      <c r="A135" s="18" t="str">
        <f>IFERROR(IF(D135="","",INDEX('Open 2'!$A:$F,MATCH('Open 2 Results'!$E135,'Open 2'!$F:$F,0),1)),"")</f>
        <v/>
      </c>
      <c r="B135" s="84" t="str">
        <f>IFERROR(IF(D135="","",INDEX('Open 2'!$A:$F,MATCH('Open 2 Results'!$E135,'Open 2'!$F:$F,0),2)),"")</f>
        <v/>
      </c>
      <c r="C135" s="84" t="str">
        <f>IFERROR(IF(D135="","",INDEX('Open 2'!$A:$F,MATCH('Open 2 Results'!$E135,'Open 2'!$F:$F,0),3)),"")</f>
        <v/>
      </c>
      <c r="D135" s="85" t="str">
        <f>IFERROR(IF(AND(SMALL('Open 2'!F:F,L135)&gt;1000,SMALL('Open 2'!F:F,L135)&lt;3000),"nt",IF(SMALL('Open 2'!F:F,L135)&gt;3000,"",SMALL('Open 2'!F:F,L135))),"")</f>
        <v/>
      </c>
      <c r="E135" s="114" t="str">
        <f>IF(D135="nt",IFERROR(SMALL('Open 2'!F:F,L135),""),IF(D135&gt;3000,"",IFERROR(SMALL('Open 2'!F:F,L135),"")))</f>
        <v/>
      </c>
      <c r="G135" s="91" t="str">
        <f t="shared" si="3"/>
        <v/>
      </c>
      <c r="J135" s="161"/>
      <c r="K135" s="120"/>
      <c r="L135" s="24">
        <v>134</v>
      </c>
    </row>
    <row r="136" spans="1:12">
      <c r="A136" s="18" t="str">
        <f>IFERROR(IF(D136="","",INDEX('Open 2'!$A:$F,MATCH('Open 2 Results'!$E136,'Open 2'!$F:$F,0),1)),"")</f>
        <v/>
      </c>
      <c r="B136" s="84" t="str">
        <f>IFERROR(IF(D136="","",INDEX('Open 2'!$A:$F,MATCH('Open 2 Results'!$E136,'Open 2'!$F:$F,0),2)),"")</f>
        <v/>
      </c>
      <c r="C136" s="84" t="str">
        <f>IFERROR(IF(D136="","",INDEX('Open 2'!$A:$F,MATCH('Open 2 Results'!$E136,'Open 2'!$F:$F,0),3)),"")</f>
        <v/>
      </c>
      <c r="D136" s="85" t="str">
        <f>IFERROR(IF(AND(SMALL('Open 2'!F:F,L136)&gt;1000,SMALL('Open 2'!F:F,L136)&lt;3000),"nt",IF(SMALL('Open 2'!F:F,L136)&gt;3000,"",SMALL('Open 2'!F:F,L136))),"")</f>
        <v/>
      </c>
      <c r="E136" s="114" t="str">
        <f>IF(D136="nt",IFERROR(SMALL('Open 2'!F:F,L136),""),IF(D136&gt;3000,"",IFERROR(SMALL('Open 2'!F:F,L136),"")))</f>
        <v/>
      </c>
      <c r="G136" s="91" t="str">
        <f t="shared" si="3"/>
        <v/>
      </c>
      <c r="J136" s="161"/>
      <c r="K136" s="120"/>
      <c r="L136" s="24">
        <v>135</v>
      </c>
    </row>
    <row r="137" spans="1:12">
      <c r="A137" s="18" t="str">
        <f>IFERROR(IF(D137="","",INDEX('Open 2'!$A:$F,MATCH('Open 2 Results'!$E137,'Open 2'!$F:$F,0),1)),"")</f>
        <v/>
      </c>
      <c r="B137" s="84" t="str">
        <f>IFERROR(IF(D137="","",INDEX('Open 2'!$A:$F,MATCH('Open 2 Results'!$E137,'Open 2'!$F:$F,0),2)),"")</f>
        <v/>
      </c>
      <c r="C137" s="84" t="str">
        <f>IFERROR(IF(D137="","",INDEX('Open 2'!$A:$F,MATCH('Open 2 Results'!$E137,'Open 2'!$F:$F,0),3)),"")</f>
        <v/>
      </c>
      <c r="D137" s="85" t="str">
        <f>IFERROR(IF(AND(SMALL('Open 2'!F:F,L137)&gt;1000,SMALL('Open 2'!F:F,L137)&lt;3000),"nt",IF(SMALL('Open 2'!F:F,L137)&gt;3000,"",SMALL('Open 2'!F:F,L137))),"")</f>
        <v/>
      </c>
      <c r="E137" s="114" t="str">
        <f>IF(D137="nt",IFERROR(SMALL('Open 2'!F:F,L137),""),IF(D137&gt;3000,"",IFERROR(SMALL('Open 2'!F:F,L137),"")))</f>
        <v/>
      </c>
      <c r="G137" s="91" t="str">
        <f t="shared" si="3"/>
        <v/>
      </c>
      <c r="J137" s="161"/>
      <c r="K137" s="120"/>
      <c r="L137" s="24">
        <v>136</v>
      </c>
    </row>
    <row r="138" spans="1:12">
      <c r="A138" s="18" t="str">
        <f>IFERROR(IF(D138="","",INDEX('Open 2'!$A:$F,MATCH('Open 2 Results'!$E138,'Open 2'!$F:$F,0),1)),"")</f>
        <v/>
      </c>
      <c r="B138" s="84" t="str">
        <f>IFERROR(IF(D138="","",INDEX('Open 2'!$A:$F,MATCH('Open 2 Results'!$E138,'Open 2'!$F:$F,0),2)),"")</f>
        <v/>
      </c>
      <c r="C138" s="84" t="str">
        <f>IFERROR(IF(D138="","",INDEX('Open 2'!$A:$F,MATCH('Open 2 Results'!$E138,'Open 2'!$F:$F,0),3)),"")</f>
        <v/>
      </c>
      <c r="D138" s="85" t="str">
        <f>IFERROR(IF(AND(SMALL('Open 2'!F:F,L138)&gt;1000,SMALL('Open 2'!F:F,L138)&lt;3000),"nt",IF(SMALL('Open 2'!F:F,L138)&gt;3000,"",SMALL('Open 2'!F:F,L138))),"")</f>
        <v/>
      </c>
      <c r="E138" s="114" t="str">
        <f>IF(D138="nt",IFERROR(SMALL('Open 2'!F:F,L138),""),IF(D138&gt;3000,"",IFERROR(SMALL('Open 2'!F:F,L138),"")))</f>
        <v/>
      </c>
      <c r="G138" s="91" t="str">
        <f t="shared" si="3"/>
        <v/>
      </c>
      <c r="J138" s="161"/>
      <c r="K138" s="120"/>
      <c r="L138" s="24">
        <v>137</v>
      </c>
    </row>
    <row r="139" spans="1:12">
      <c r="A139" s="18" t="str">
        <f>IFERROR(IF(D139="","",INDEX('Open 2'!$A:$F,MATCH('Open 2 Results'!$E139,'Open 2'!$F:$F,0),1)),"")</f>
        <v/>
      </c>
      <c r="B139" s="84" t="str">
        <f>IFERROR(IF(D139="","",INDEX('Open 2'!$A:$F,MATCH('Open 2 Results'!$E139,'Open 2'!$F:$F,0),2)),"")</f>
        <v/>
      </c>
      <c r="C139" s="84" t="str">
        <f>IFERROR(IF(D139="","",INDEX('Open 2'!$A:$F,MATCH('Open 2 Results'!$E139,'Open 2'!$F:$F,0),3)),"")</f>
        <v/>
      </c>
      <c r="D139" s="85" t="str">
        <f>IFERROR(IF(AND(SMALL('Open 2'!F:F,L139)&gt;1000,SMALL('Open 2'!F:F,L139)&lt;3000),"nt",IF(SMALL('Open 2'!F:F,L139)&gt;3000,"",SMALL('Open 2'!F:F,L139))),"")</f>
        <v/>
      </c>
      <c r="E139" s="114" t="str">
        <f>IF(D139="nt",IFERROR(SMALL('Open 2'!F:F,L139),""),IF(D139&gt;3000,"",IFERROR(SMALL('Open 2'!F:F,L139),"")))</f>
        <v/>
      </c>
      <c r="G139" s="91" t="str">
        <f t="shared" si="3"/>
        <v/>
      </c>
      <c r="J139" s="161"/>
      <c r="K139" s="120"/>
      <c r="L139" s="24">
        <v>138</v>
      </c>
    </row>
    <row r="140" spans="1:12">
      <c r="A140" s="18" t="str">
        <f>IFERROR(IF(D140="","",INDEX('Open 2'!$A:$F,MATCH('Open 2 Results'!$E140,'Open 2'!$F:$F,0),1)),"")</f>
        <v/>
      </c>
      <c r="B140" s="84" t="str">
        <f>IFERROR(IF(D140="","",INDEX('Open 2'!$A:$F,MATCH('Open 2 Results'!$E140,'Open 2'!$F:$F,0),2)),"")</f>
        <v/>
      </c>
      <c r="C140" s="84" t="str">
        <f>IFERROR(IF(D140="","",INDEX('Open 2'!$A:$F,MATCH('Open 2 Results'!$E140,'Open 2'!$F:$F,0),3)),"")</f>
        <v/>
      </c>
      <c r="D140" s="85" t="str">
        <f>IFERROR(IF(AND(SMALL('Open 2'!F:F,L140)&gt;1000,SMALL('Open 2'!F:F,L140)&lt;3000),"nt",IF(SMALL('Open 2'!F:F,L140)&gt;3000,"",SMALL('Open 2'!F:F,L140))),"")</f>
        <v/>
      </c>
      <c r="E140" s="114" t="str">
        <f>IF(D140="nt",IFERROR(SMALL('Open 2'!F:F,L140),""),IF(D140&gt;3000,"",IFERROR(SMALL('Open 2'!F:F,L140),"")))</f>
        <v/>
      </c>
      <c r="G140" s="91" t="str">
        <f t="shared" si="3"/>
        <v/>
      </c>
      <c r="J140" s="161"/>
      <c r="K140" s="120"/>
      <c r="L140" s="24">
        <v>139</v>
      </c>
    </row>
    <row r="141" spans="1:12">
      <c r="A141" s="18" t="str">
        <f>IFERROR(IF(D141="","",INDEX('Open 2'!$A:$F,MATCH('Open 2 Results'!$E141,'Open 2'!$F:$F,0),1)),"")</f>
        <v/>
      </c>
      <c r="B141" s="84" t="str">
        <f>IFERROR(IF(D141="","",INDEX('Open 2'!$A:$F,MATCH('Open 2 Results'!$E141,'Open 2'!$F:$F,0),2)),"")</f>
        <v/>
      </c>
      <c r="C141" s="84" t="str">
        <f>IFERROR(IF(D141="","",INDEX('Open 2'!$A:$F,MATCH('Open 2 Results'!$E141,'Open 2'!$F:$F,0),3)),"")</f>
        <v/>
      </c>
      <c r="D141" s="85" t="str">
        <f>IFERROR(IF(AND(SMALL('Open 2'!F:F,L141)&gt;1000,SMALL('Open 2'!F:F,L141)&lt;3000),"nt",IF(SMALL('Open 2'!F:F,L141)&gt;3000,"",SMALL('Open 2'!F:F,L141))),"")</f>
        <v/>
      </c>
      <c r="E141" s="114" t="str">
        <f>IF(D141="nt",IFERROR(SMALL('Open 2'!F:F,L141),""),IF(D141&gt;3000,"",IFERROR(SMALL('Open 2'!F:F,L141),"")))</f>
        <v/>
      </c>
      <c r="G141" s="91" t="str">
        <f t="shared" si="3"/>
        <v/>
      </c>
      <c r="J141" s="161"/>
      <c r="K141" s="120"/>
      <c r="L141" s="24">
        <v>140</v>
      </c>
    </row>
    <row r="142" spans="1:12">
      <c r="A142" s="18" t="str">
        <f>IFERROR(IF(D142="","",INDEX('Open 2'!$A:$F,MATCH('Open 2 Results'!$E142,'Open 2'!$F:$F,0),1)),"")</f>
        <v/>
      </c>
      <c r="B142" s="84" t="str">
        <f>IFERROR(IF(D142="","",INDEX('Open 2'!$A:$F,MATCH('Open 2 Results'!$E142,'Open 2'!$F:$F,0),2)),"")</f>
        <v/>
      </c>
      <c r="C142" s="84" t="str">
        <f>IFERROR(IF(D142="","",INDEX('Open 2'!$A:$F,MATCH('Open 2 Results'!$E142,'Open 2'!$F:$F,0),3)),"")</f>
        <v/>
      </c>
      <c r="D142" s="85" t="str">
        <f>IFERROR(IF(AND(SMALL('Open 2'!F:F,L142)&gt;1000,SMALL('Open 2'!F:F,L142)&lt;3000),"nt",IF(SMALL('Open 2'!F:F,L142)&gt;3000,"",SMALL('Open 2'!F:F,L142))),"")</f>
        <v/>
      </c>
      <c r="E142" s="114" t="str">
        <f>IF(D142="nt",IFERROR(SMALL('Open 2'!F:F,L142),""),IF(D142&gt;3000,"",IFERROR(SMALL('Open 2'!F:F,L142),"")))</f>
        <v/>
      </c>
      <c r="G142" s="91" t="str">
        <f t="shared" si="3"/>
        <v/>
      </c>
      <c r="J142" s="161"/>
      <c r="K142" s="120"/>
      <c r="L142" s="24">
        <v>141</v>
      </c>
    </row>
    <row r="143" spans="1:12">
      <c r="A143" s="18" t="str">
        <f>IFERROR(IF(D143="","",INDEX('Open 2'!$A:$F,MATCH('Open 2 Results'!$E143,'Open 2'!$F:$F,0),1)),"")</f>
        <v/>
      </c>
      <c r="B143" s="84" t="str">
        <f>IFERROR(IF(D143="","",INDEX('Open 2'!$A:$F,MATCH('Open 2 Results'!$E143,'Open 2'!$F:$F,0),2)),"")</f>
        <v/>
      </c>
      <c r="C143" s="84" t="str">
        <f>IFERROR(IF(D143="","",INDEX('Open 2'!$A:$F,MATCH('Open 2 Results'!$E143,'Open 2'!$F:$F,0),3)),"")</f>
        <v/>
      </c>
      <c r="D143" s="85" t="str">
        <f>IFERROR(IF(AND(SMALL('Open 2'!F:F,L143)&gt;1000,SMALL('Open 2'!F:F,L143)&lt;3000),"nt",IF(SMALL('Open 2'!F:F,L143)&gt;3000,"",SMALL('Open 2'!F:F,L143))),"")</f>
        <v/>
      </c>
      <c r="E143" s="114" t="str">
        <f>IF(D143="nt",IFERROR(SMALL('Open 2'!F:F,L143),""),IF(D143&gt;3000,"",IFERROR(SMALL('Open 2'!F:F,L143),"")))</f>
        <v/>
      </c>
      <c r="G143" s="91" t="str">
        <f t="shared" si="3"/>
        <v/>
      </c>
      <c r="J143" s="161"/>
      <c r="K143" s="120"/>
      <c r="L143" s="24">
        <v>142</v>
      </c>
    </row>
    <row r="144" spans="1:12">
      <c r="A144" s="18" t="str">
        <f>IFERROR(IF(D144="","",INDEX('Open 2'!$A:$F,MATCH('Open 2 Results'!$E144,'Open 2'!$F:$F,0),1)),"")</f>
        <v/>
      </c>
      <c r="B144" s="84" t="str">
        <f>IFERROR(IF(D144="","",INDEX('Open 2'!$A:$F,MATCH('Open 2 Results'!$E144,'Open 2'!$F:$F,0),2)),"")</f>
        <v/>
      </c>
      <c r="C144" s="84" t="str">
        <f>IFERROR(IF(D144="","",INDEX('Open 2'!$A:$F,MATCH('Open 2 Results'!$E144,'Open 2'!$F:$F,0),3)),"")</f>
        <v/>
      </c>
      <c r="D144" s="85" t="str">
        <f>IFERROR(IF(AND(SMALL('Open 2'!F:F,L144)&gt;1000,SMALL('Open 2'!F:F,L144)&lt;3000),"nt",IF(SMALL('Open 2'!F:F,L144)&gt;3000,"",SMALL('Open 2'!F:F,L144))),"")</f>
        <v/>
      </c>
      <c r="E144" s="114" t="str">
        <f>IF(D144="nt",IFERROR(SMALL('Open 2'!F:F,L144),""),IF(D144&gt;3000,"",IFERROR(SMALL('Open 2'!F:F,L144),"")))</f>
        <v/>
      </c>
      <c r="G144" s="91" t="str">
        <f t="shared" si="3"/>
        <v/>
      </c>
      <c r="J144" s="161"/>
      <c r="K144" s="120"/>
      <c r="L144" s="24">
        <v>143</v>
      </c>
    </row>
    <row r="145" spans="1:12">
      <c r="A145" s="18" t="str">
        <f>IFERROR(IF(D145="","",INDEX('Open 2'!$A:$F,MATCH('Open 2 Results'!$E145,'Open 2'!$F:$F,0),1)),"")</f>
        <v/>
      </c>
      <c r="B145" s="84" t="str">
        <f>IFERROR(IF(D145="","",INDEX('Open 2'!$A:$F,MATCH('Open 2 Results'!$E145,'Open 2'!$F:$F,0),2)),"")</f>
        <v/>
      </c>
      <c r="C145" s="84" t="str">
        <f>IFERROR(IF(D145="","",INDEX('Open 2'!$A:$F,MATCH('Open 2 Results'!$E145,'Open 2'!$F:$F,0),3)),"")</f>
        <v/>
      </c>
      <c r="D145" s="85" t="str">
        <f>IFERROR(IF(AND(SMALL('Open 2'!F:F,L145)&gt;1000,SMALL('Open 2'!F:F,L145)&lt;3000),"nt",IF(SMALL('Open 2'!F:F,L145)&gt;3000,"",SMALL('Open 2'!F:F,L145))),"")</f>
        <v/>
      </c>
      <c r="E145" s="114" t="str">
        <f>IF(D145="nt",IFERROR(SMALL('Open 2'!F:F,L145),""),IF(D145&gt;3000,"",IFERROR(SMALL('Open 2'!F:F,L145),"")))</f>
        <v/>
      </c>
      <c r="G145" s="91" t="str">
        <f t="shared" si="3"/>
        <v/>
      </c>
      <c r="J145" s="161"/>
      <c r="K145" s="120"/>
      <c r="L145" s="24">
        <v>144</v>
      </c>
    </row>
    <row r="146" spans="1:12">
      <c r="A146" s="18" t="str">
        <f>IFERROR(IF(D146="","",INDEX('Open 2'!$A:$F,MATCH('Open 2 Results'!$E146,'Open 2'!$F:$F,0),1)),"")</f>
        <v/>
      </c>
      <c r="B146" s="84" t="str">
        <f>IFERROR(IF(D146="","",INDEX('Open 2'!$A:$F,MATCH('Open 2 Results'!$E146,'Open 2'!$F:$F,0),2)),"")</f>
        <v/>
      </c>
      <c r="C146" s="84" t="str">
        <f>IFERROR(IF(D146="","",INDEX('Open 2'!$A:$F,MATCH('Open 2 Results'!$E146,'Open 2'!$F:$F,0),3)),"")</f>
        <v/>
      </c>
      <c r="D146" s="85" t="str">
        <f>IFERROR(IF(AND(SMALL('Open 2'!F:F,L146)&gt;1000,SMALL('Open 2'!F:F,L146)&lt;3000),"nt",IF(SMALL('Open 2'!F:F,L146)&gt;3000,"",SMALL('Open 2'!F:F,L146))),"")</f>
        <v/>
      </c>
      <c r="E146" s="114" t="str">
        <f>IF(D146="nt",IFERROR(SMALL('Open 2'!F:F,L146),""),IF(D146&gt;3000,"",IFERROR(SMALL('Open 2'!F:F,L146),"")))</f>
        <v/>
      </c>
      <c r="G146" s="91" t="str">
        <f t="shared" si="3"/>
        <v/>
      </c>
      <c r="J146" s="161"/>
      <c r="K146" s="120"/>
      <c r="L146" s="24">
        <v>145</v>
      </c>
    </row>
    <row r="147" spans="1:12">
      <c r="A147" s="18" t="str">
        <f>IFERROR(IF(D147="","",INDEX('Open 2'!$A:$F,MATCH('Open 2 Results'!$E147,'Open 2'!$F:$F,0),1)),"")</f>
        <v/>
      </c>
      <c r="B147" s="84" t="str">
        <f>IFERROR(IF(D147="","",INDEX('Open 2'!$A:$F,MATCH('Open 2 Results'!$E147,'Open 2'!$F:$F,0),2)),"")</f>
        <v/>
      </c>
      <c r="C147" s="84" t="str">
        <f>IFERROR(IF(D147="","",INDEX('Open 2'!$A:$F,MATCH('Open 2 Results'!$E147,'Open 2'!$F:$F,0),3)),"")</f>
        <v/>
      </c>
      <c r="D147" s="85" t="str">
        <f>IFERROR(IF(AND(SMALL('Open 2'!F:F,L147)&gt;1000,SMALL('Open 2'!F:F,L147)&lt;3000),"nt",IF(SMALL('Open 2'!F:F,L147)&gt;3000,"",SMALL('Open 2'!F:F,L147))),"")</f>
        <v/>
      </c>
      <c r="E147" s="114" t="str">
        <f>IF(D147="nt",IFERROR(SMALL('Open 2'!F:F,L147),""),IF(D147&gt;3000,"",IFERROR(SMALL('Open 2'!F:F,L147),"")))</f>
        <v/>
      </c>
      <c r="G147" s="91" t="str">
        <f t="shared" si="3"/>
        <v/>
      </c>
      <c r="J147" s="161"/>
      <c r="K147" s="120"/>
      <c r="L147" s="24">
        <v>146</v>
      </c>
    </row>
    <row r="148" spans="1:12">
      <c r="A148" s="18" t="str">
        <f>IFERROR(IF(D148="","",INDEX('Open 2'!$A:$F,MATCH('Open 2 Results'!$E148,'Open 2'!$F:$F,0),1)),"")</f>
        <v/>
      </c>
      <c r="B148" s="84" t="str">
        <f>IFERROR(IF(D148="","",INDEX('Open 2'!$A:$F,MATCH('Open 2 Results'!$E148,'Open 2'!$F:$F,0),2)),"")</f>
        <v/>
      </c>
      <c r="C148" s="84" t="str">
        <f>IFERROR(IF(D148="","",INDEX('Open 2'!$A:$F,MATCH('Open 2 Results'!$E148,'Open 2'!$F:$F,0),3)),"")</f>
        <v/>
      </c>
      <c r="D148" s="85" t="str">
        <f>IFERROR(IF(AND(SMALL('Open 2'!F:F,L148)&gt;1000,SMALL('Open 2'!F:F,L148)&lt;3000),"nt",IF(SMALL('Open 2'!F:F,L148)&gt;3000,"",SMALL('Open 2'!F:F,L148))),"")</f>
        <v/>
      </c>
      <c r="E148" s="114" t="str">
        <f>IF(D148="nt",IFERROR(SMALL('Open 2'!F:F,L148),""),IF(D148&gt;3000,"",IFERROR(SMALL('Open 2'!F:F,L148),"")))</f>
        <v/>
      </c>
      <c r="G148" s="91" t="str">
        <f t="shared" si="3"/>
        <v/>
      </c>
      <c r="J148" s="161"/>
      <c r="K148" s="120"/>
      <c r="L148" s="24">
        <v>147</v>
      </c>
    </row>
    <row r="149" spans="1:12">
      <c r="A149" s="18" t="str">
        <f>IFERROR(IF(D149="","",INDEX('Open 2'!$A:$F,MATCH('Open 2 Results'!$E149,'Open 2'!$F:$F,0),1)),"")</f>
        <v/>
      </c>
      <c r="B149" s="84" t="str">
        <f>IFERROR(IF(D149="","",INDEX('Open 2'!$A:$F,MATCH('Open 2 Results'!$E149,'Open 2'!$F:$F,0),2)),"")</f>
        <v/>
      </c>
      <c r="C149" s="84" t="str">
        <f>IFERROR(IF(D149="","",INDEX('Open 2'!$A:$F,MATCH('Open 2 Results'!$E149,'Open 2'!$F:$F,0),3)),"")</f>
        <v/>
      </c>
      <c r="D149" s="85" t="str">
        <f>IFERROR(IF(AND(SMALL('Open 2'!F:F,L149)&gt;1000,SMALL('Open 2'!F:F,L149)&lt;3000),"nt",IF(SMALL('Open 2'!F:F,L149)&gt;3000,"",SMALL('Open 2'!F:F,L149))),"")</f>
        <v/>
      </c>
      <c r="E149" s="114" t="str">
        <f>IF(D149="nt",IFERROR(SMALL('Open 2'!F:F,L149),""),IF(D149&gt;3000,"",IFERROR(SMALL('Open 2'!F:F,L149),"")))</f>
        <v/>
      </c>
      <c r="G149" s="91" t="str">
        <f t="shared" si="3"/>
        <v/>
      </c>
      <c r="J149" s="161"/>
      <c r="K149" s="120"/>
      <c r="L149" s="24">
        <v>148</v>
      </c>
    </row>
    <row r="150" spans="1:12">
      <c r="A150" s="18" t="str">
        <f>IFERROR(IF(D150="","",INDEX('Open 2'!$A:$F,MATCH('Open 2 Results'!$E150,'Open 2'!$F:$F,0),1)),"")</f>
        <v/>
      </c>
      <c r="B150" s="84" t="str">
        <f>IFERROR(IF(D150="","",INDEX('Open 2'!$A:$F,MATCH('Open 2 Results'!$E150,'Open 2'!$F:$F,0),2)),"")</f>
        <v/>
      </c>
      <c r="C150" s="84" t="str">
        <f>IFERROR(IF(D150="","",INDEX('Open 2'!$A:$F,MATCH('Open 2 Results'!$E150,'Open 2'!$F:$F,0),3)),"")</f>
        <v/>
      </c>
      <c r="D150" s="85" t="str">
        <f>IFERROR(IF(AND(SMALL('Open 2'!F:F,L150)&gt;1000,SMALL('Open 2'!F:F,L150)&lt;3000),"nt",IF(SMALL('Open 2'!F:F,L150)&gt;3000,"",SMALL('Open 2'!F:F,L150))),"")</f>
        <v/>
      </c>
      <c r="E150" s="114" t="str">
        <f>IF(D150="nt",IFERROR(SMALL('Open 2'!F:F,L150),""),IF(D150&gt;3000,"",IFERROR(SMALL('Open 2'!F:F,L150),"")))</f>
        <v/>
      </c>
      <c r="G150" s="91" t="str">
        <f t="shared" si="3"/>
        <v/>
      </c>
      <c r="J150" s="161"/>
      <c r="K150" s="120"/>
      <c r="L150" s="24">
        <v>149</v>
      </c>
    </row>
    <row r="151" spans="1:12">
      <c r="A151" s="18" t="str">
        <f>IFERROR(IF(D151="","",INDEX('Open 2'!$A:$F,MATCH('Open 2 Results'!$E151,'Open 2'!$F:$F,0),1)),"")</f>
        <v/>
      </c>
      <c r="B151" s="84" t="str">
        <f>IFERROR(IF(D151="","",INDEX('Open 2'!$A:$F,MATCH('Open 2 Results'!$E151,'Open 2'!$F:$F,0),2)),"")</f>
        <v/>
      </c>
      <c r="C151" s="84" t="str">
        <f>IFERROR(IF(D151="","",INDEX('Open 2'!$A:$F,MATCH('Open 2 Results'!$E151,'Open 2'!$F:$F,0),3)),"")</f>
        <v/>
      </c>
      <c r="D151" s="85" t="str">
        <f>IFERROR(IF(AND(SMALL('Open 2'!F:F,L151)&gt;1000,SMALL('Open 2'!F:F,L151)&lt;3000),"nt",IF(SMALL('Open 2'!F:F,L151)&gt;3000,"",SMALL('Open 2'!F:F,L151))),"")</f>
        <v/>
      </c>
      <c r="E151" s="114" t="str">
        <f>IF(D151="nt",IFERROR(SMALL('Open 2'!F:F,L151),""),IF(D151&gt;3000,"",IFERROR(SMALL('Open 2'!F:F,L151),"")))</f>
        <v/>
      </c>
      <c r="G151" s="91" t="str">
        <f t="shared" si="3"/>
        <v/>
      </c>
      <c r="J151" s="161"/>
      <c r="K151" s="120"/>
      <c r="L151" s="24">
        <v>150</v>
      </c>
    </row>
    <row r="152" spans="1:12">
      <c r="A152" s="18" t="str">
        <f>IFERROR(IF(D152="","",INDEX('Open 2'!$A:$F,MATCH('Open 2 Results'!$E152,'Open 2'!$F:$F,0),1)),"")</f>
        <v/>
      </c>
      <c r="B152" s="84" t="str">
        <f>IFERROR(IF(D152="","",INDEX('Open 2'!$A:$F,MATCH('Open 2 Results'!$E152,'Open 2'!$F:$F,0),2)),"")</f>
        <v/>
      </c>
      <c r="C152" s="84" t="str">
        <f>IFERROR(IF(D152="","",INDEX('Open 2'!$A:$F,MATCH('Open 2 Results'!$E152,'Open 2'!$F:$F,0),3)),"")</f>
        <v/>
      </c>
      <c r="D152" s="85" t="str">
        <f>IFERROR(IF(AND(SMALL('Open 2'!F:F,L152)&gt;1000,SMALL('Open 2'!F:F,L152)&lt;3000),"nt",IF(SMALL('Open 2'!F:F,L152)&gt;3000,"",SMALL('Open 2'!F:F,L152))),"")</f>
        <v/>
      </c>
      <c r="E152" s="114" t="str">
        <f>IF(D152="nt",IFERROR(SMALL('Open 2'!F:F,L152),""),IF(D152&gt;3000,"",IFERROR(SMALL('Open 2'!F:F,L152),"")))</f>
        <v/>
      </c>
      <c r="G152" s="91" t="str">
        <f t="shared" si="3"/>
        <v/>
      </c>
      <c r="J152" s="161"/>
      <c r="K152" s="120"/>
      <c r="L152" s="24">
        <v>151</v>
      </c>
    </row>
    <row r="153" spans="1:12">
      <c r="A153" s="18" t="str">
        <f>IFERROR(IF(D153="","",INDEX('Open 2'!$A:$F,MATCH('Open 2 Results'!$E153,'Open 2'!$F:$F,0),1)),"")</f>
        <v/>
      </c>
      <c r="B153" s="84" t="str">
        <f>IFERROR(IF(D153="","",INDEX('Open 2'!$A:$F,MATCH('Open 2 Results'!$E153,'Open 2'!$F:$F,0),2)),"")</f>
        <v/>
      </c>
      <c r="C153" s="84" t="str">
        <f>IFERROR(IF(D153="","",INDEX('Open 2'!$A:$F,MATCH('Open 2 Results'!$E153,'Open 2'!$F:$F,0),3)),"")</f>
        <v/>
      </c>
      <c r="D153" s="85" t="str">
        <f>IFERROR(IF(AND(SMALL('Open 2'!F:F,L153)&gt;1000,SMALL('Open 2'!F:F,L153)&lt;3000),"nt",IF(SMALL('Open 2'!F:F,L153)&gt;3000,"",SMALL('Open 2'!F:F,L153))),"")</f>
        <v/>
      </c>
      <c r="E153" s="114" t="str">
        <f>IF(D153="nt",IFERROR(SMALL('Open 2'!F:F,L153),""),IF(D153&gt;3000,"",IFERROR(SMALL('Open 2'!F:F,L153),"")))</f>
        <v/>
      </c>
      <c r="G153" s="91" t="str">
        <f t="shared" si="3"/>
        <v/>
      </c>
      <c r="J153" s="161"/>
      <c r="K153" s="120"/>
      <c r="L153" s="24">
        <v>152</v>
      </c>
    </row>
    <row r="154" spans="1:12">
      <c r="A154" s="18" t="str">
        <f>IFERROR(IF(D154="","",INDEX('Open 2'!$A:$F,MATCH('Open 2 Results'!$E154,'Open 2'!$F:$F,0),1)),"")</f>
        <v/>
      </c>
      <c r="B154" s="84" t="str">
        <f>IFERROR(IF(D154="","",INDEX('Open 2'!$A:$F,MATCH('Open 2 Results'!$E154,'Open 2'!$F:$F,0),2)),"")</f>
        <v/>
      </c>
      <c r="C154" s="84" t="str">
        <f>IFERROR(IF(D154="","",INDEX('Open 2'!$A:$F,MATCH('Open 2 Results'!$E154,'Open 2'!$F:$F,0),3)),"")</f>
        <v/>
      </c>
      <c r="D154" s="85" t="str">
        <f>IFERROR(IF(AND(SMALL('Open 2'!F:F,L154)&gt;1000,SMALL('Open 2'!F:F,L154)&lt;3000),"nt",IF(SMALL('Open 2'!F:F,L154)&gt;3000,"",SMALL('Open 2'!F:F,L154))),"")</f>
        <v/>
      </c>
      <c r="E154" s="114" t="str">
        <f>IF(D154="nt",IFERROR(SMALL('Open 2'!F:F,L154),""),IF(D154&gt;3000,"",IFERROR(SMALL('Open 2'!F:F,L154),"")))</f>
        <v/>
      </c>
      <c r="G154" s="91" t="str">
        <f t="shared" si="3"/>
        <v/>
      </c>
      <c r="J154" s="161"/>
      <c r="K154" s="120"/>
      <c r="L154" s="24">
        <v>153</v>
      </c>
    </row>
    <row r="155" spans="1:12">
      <c r="A155" s="18" t="str">
        <f>IFERROR(IF(D155="","",INDEX('Open 2'!$A:$F,MATCH('Open 2 Results'!$E155,'Open 2'!$F:$F,0),1)),"")</f>
        <v/>
      </c>
      <c r="B155" s="84" t="str">
        <f>IFERROR(IF(D155="","",INDEX('Open 2'!$A:$F,MATCH('Open 2 Results'!$E155,'Open 2'!$F:$F,0),2)),"")</f>
        <v/>
      </c>
      <c r="C155" s="84" t="str">
        <f>IFERROR(IF(D155="","",INDEX('Open 2'!$A:$F,MATCH('Open 2 Results'!$E155,'Open 2'!$F:$F,0),3)),"")</f>
        <v/>
      </c>
      <c r="D155" s="85" t="str">
        <f>IFERROR(IF(AND(SMALL('Open 2'!F:F,L155)&gt;1000,SMALL('Open 2'!F:F,L155)&lt;3000),"nt",IF(SMALL('Open 2'!F:F,L155)&gt;3000,"",SMALL('Open 2'!F:F,L155))),"")</f>
        <v/>
      </c>
      <c r="E155" s="114" t="str">
        <f>IF(D155="nt",IFERROR(SMALL('Open 2'!F:F,L155),""),IF(D155&gt;3000,"",IFERROR(SMALL('Open 2'!F:F,L155),"")))</f>
        <v/>
      </c>
      <c r="G155" s="91" t="str">
        <f t="shared" si="3"/>
        <v/>
      </c>
      <c r="J155" s="161"/>
      <c r="K155" s="120"/>
      <c r="L155" s="24">
        <v>154</v>
      </c>
    </row>
    <row r="156" spans="1:12">
      <c r="A156" s="18" t="str">
        <f>IFERROR(IF(D156="","",INDEX('Open 2'!$A:$F,MATCH('Open 2 Results'!$E156,'Open 2'!$F:$F,0),1)),"")</f>
        <v/>
      </c>
      <c r="B156" s="84" t="str">
        <f>IFERROR(IF(D156="","",INDEX('Open 2'!$A:$F,MATCH('Open 2 Results'!$E156,'Open 2'!$F:$F,0),2)),"")</f>
        <v/>
      </c>
      <c r="C156" s="84" t="str">
        <f>IFERROR(IF(D156="","",INDEX('Open 2'!$A:$F,MATCH('Open 2 Results'!$E156,'Open 2'!$F:$F,0),3)),"")</f>
        <v/>
      </c>
      <c r="D156" s="85" t="str">
        <f>IFERROR(IF(AND(SMALL('Open 2'!F:F,L156)&gt;1000,SMALL('Open 2'!F:F,L156)&lt;3000),"nt",IF(SMALL('Open 2'!F:F,L156)&gt;3000,"",SMALL('Open 2'!F:F,L156))),"")</f>
        <v/>
      </c>
      <c r="E156" s="114" t="str">
        <f>IF(D156="nt",IFERROR(SMALL('Open 2'!F:F,L156),""),IF(D156&gt;3000,"",IFERROR(SMALL('Open 2'!F:F,L156),"")))</f>
        <v/>
      </c>
      <c r="G156" s="91" t="str">
        <f t="shared" si="3"/>
        <v/>
      </c>
      <c r="J156" s="161"/>
      <c r="K156" s="120"/>
      <c r="L156" s="24">
        <v>155</v>
      </c>
    </row>
    <row r="157" spans="1:12">
      <c r="A157" s="18" t="str">
        <f>IFERROR(IF(D157="","",INDEX('Open 2'!$A:$F,MATCH('Open 2 Results'!$E157,'Open 2'!$F:$F,0),1)),"")</f>
        <v/>
      </c>
      <c r="B157" s="84" t="str">
        <f>IFERROR(IF(D157="","",INDEX('Open 2'!$A:$F,MATCH('Open 2 Results'!$E157,'Open 2'!$F:$F,0),2)),"")</f>
        <v/>
      </c>
      <c r="C157" s="84" t="str">
        <f>IFERROR(IF(D157="","",INDEX('Open 2'!$A:$F,MATCH('Open 2 Results'!$E157,'Open 2'!$F:$F,0),3)),"")</f>
        <v/>
      </c>
      <c r="D157" s="85" t="str">
        <f>IFERROR(IF(AND(SMALL('Open 2'!F:F,L157)&gt;1000,SMALL('Open 2'!F:F,L157)&lt;3000),"nt",IF(SMALL('Open 2'!F:F,L157)&gt;3000,"",SMALL('Open 2'!F:F,L157))),"")</f>
        <v/>
      </c>
      <c r="E157" s="114" t="str">
        <f>IF(D157="nt",IFERROR(SMALL('Open 2'!F:F,L157),""),IF(D157&gt;3000,"",IFERROR(SMALL('Open 2'!F:F,L157),"")))</f>
        <v/>
      </c>
      <c r="G157" s="91" t="str">
        <f t="shared" si="3"/>
        <v/>
      </c>
      <c r="J157" s="161"/>
      <c r="K157" s="120"/>
      <c r="L157" s="24">
        <v>156</v>
      </c>
    </row>
    <row r="158" spans="1:12">
      <c r="A158" s="18" t="str">
        <f>IFERROR(IF(D158="","",INDEX('Open 2'!$A:$F,MATCH('Open 2 Results'!$E158,'Open 2'!$F:$F,0),1)),"")</f>
        <v/>
      </c>
      <c r="B158" s="84" t="str">
        <f>IFERROR(IF(D158="","",INDEX('Open 2'!$A:$F,MATCH('Open 2 Results'!$E158,'Open 2'!$F:$F,0),2)),"")</f>
        <v/>
      </c>
      <c r="C158" s="84" t="str">
        <f>IFERROR(IF(D158="","",INDEX('Open 2'!$A:$F,MATCH('Open 2 Results'!$E158,'Open 2'!$F:$F,0),3)),"")</f>
        <v/>
      </c>
      <c r="D158" s="85" t="str">
        <f>IFERROR(IF(AND(SMALL('Open 2'!F:F,L158)&gt;1000,SMALL('Open 2'!F:F,L158)&lt;3000),"nt",IF(SMALL('Open 2'!F:F,L158)&gt;3000,"",SMALL('Open 2'!F:F,L158))),"")</f>
        <v/>
      </c>
      <c r="E158" s="114" t="str">
        <f>IF(D158="nt",IFERROR(SMALL('Open 2'!F:F,L158),""),IF(D158&gt;3000,"",IFERROR(SMALL('Open 2'!F:F,L158),"")))</f>
        <v/>
      </c>
      <c r="G158" s="91" t="str">
        <f t="shared" si="3"/>
        <v/>
      </c>
      <c r="J158" s="161"/>
      <c r="K158" s="120"/>
      <c r="L158" s="24">
        <v>157</v>
      </c>
    </row>
    <row r="159" spans="1:12">
      <c r="A159" s="18" t="str">
        <f>IFERROR(IF(D159="","",INDEX('Open 2'!$A:$F,MATCH('Open 2 Results'!$E159,'Open 2'!$F:$F,0),1)),"")</f>
        <v/>
      </c>
      <c r="B159" s="84" t="str">
        <f>IFERROR(IF(D159="","",INDEX('Open 2'!$A:$F,MATCH('Open 2 Results'!$E159,'Open 2'!$F:$F,0),2)),"")</f>
        <v/>
      </c>
      <c r="C159" s="84" t="str">
        <f>IFERROR(IF(D159="","",INDEX('Open 2'!$A:$F,MATCH('Open 2 Results'!$E159,'Open 2'!$F:$F,0),3)),"")</f>
        <v/>
      </c>
      <c r="D159" s="85" t="str">
        <f>IFERROR(IF(AND(SMALL('Open 2'!F:F,L159)&gt;1000,SMALL('Open 2'!F:F,L159)&lt;3000),"nt",IF(SMALL('Open 2'!F:F,L159)&gt;3000,"",SMALL('Open 2'!F:F,L159))),"")</f>
        <v/>
      </c>
      <c r="E159" s="114" t="str">
        <f>IF(D159="nt",IFERROR(SMALL('Open 2'!F:F,L159),""),IF(D159&gt;3000,"",IFERROR(SMALL('Open 2'!F:F,L159),"")))</f>
        <v/>
      </c>
      <c r="G159" s="91" t="str">
        <f t="shared" si="3"/>
        <v/>
      </c>
      <c r="J159" s="161"/>
      <c r="K159" s="120"/>
      <c r="L159" s="24">
        <v>158</v>
      </c>
    </row>
    <row r="160" spans="1:12">
      <c r="A160" s="18" t="str">
        <f>IFERROR(IF(D160="","",INDEX('Open 2'!$A:$F,MATCH('Open 2 Results'!$E160,'Open 2'!$F:$F,0),1)),"")</f>
        <v/>
      </c>
      <c r="B160" s="84" t="str">
        <f>IFERROR(IF(D160="","",INDEX('Open 2'!$A:$F,MATCH('Open 2 Results'!$E160,'Open 2'!$F:$F,0),2)),"")</f>
        <v/>
      </c>
      <c r="C160" s="84" t="str">
        <f>IFERROR(IF(D160="","",INDEX('Open 2'!$A:$F,MATCH('Open 2 Results'!$E160,'Open 2'!$F:$F,0),3)),"")</f>
        <v/>
      </c>
      <c r="D160" s="85" t="str">
        <f>IFERROR(IF(AND(SMALL('Open 2'!F:F,L160)&gt;1000,SMALL('Open 2'!F:F,L160)&lt;3000),"nt",IF(SMALL('Open 2'!F:F,L160)&gt;3000,"",SMALL('Open 2'!F:F,L160))),"")</f>
        <v/>
      </c>
      <c r="E160" s="114" t="str">
        <f>IF(D160="nt",IFERROR(SMALL('Open 2'!F:F,L160),""),IF(D160&gt;3000,"",IFERROR(SMALL('Open 2'!F:F,L160),"")))</f>
        <v/>
      </c>
      <c r="G160" s="91" t="str">
        <f t="shared" si="3"/>
        <v/>
      </c>
      <c r="J160" s="161"/>
      <c r="K160" s="120"/>
      <c r="L160" s="24">
        <v>159</v>
      </c>
    </row>
    <row r="161" spans="1:12">
      <c r="A161" s="18" t="str">
        <f>IFERROR(IF(D161="","",INDEX('Open 2'!$A:$F,MATCH('Open 2 Results'!$E161,'Open 2'!$F:$F,0),1)),"")</f>
        <v/>
      </c>
      <c r="B161" s="84" t="str">
        <f>IFERROR(IF(D161="","",INDEX('Open 2'!$A:$F,MATCH('Open 2 Results'!$E161,'Open 2'!$F:$F,0),2)),"")</f>
        <v/>
      </c>
      <c r="C161" s="84" t="str">
        <f>IFERROR(IF(D161="","",INDEX('Open 2'!$A:$F,MATCH('Open 2 Results'!$E161,'Open 2'!$F:$F,0),3)),"")</f>
        <v/>
      </c>
      <c r="D161" s="85" t="str">
        <f>IFERROR(IF(AND(SMALL('Open 2'!F:F,L161)&gt;1000,SMALL('Open 2'!F:F,L161)&lt;3000),"nt",IF(SMALL('Open 2'!F:F,L161)&gt;3000,"",SMALL('Open 2'!F:F,L161))),"")</f>
        <v/>
      </c>
      <c r="E161" s="114" t="str">
        <f>IF(D161="nt",IFERROR(SMALL('Open 2'!F:F,L161),""),IF(D161&gt;3000,"",IFERROR(SMALL('Open 2'!F:F,L161),"")))</f>
        <v/>
      </c>
      <c r="G161" s="91" t="str">
        <f t="shared" si="3"/>
        <v/>
      </c>
      <c r="J161" s="161"/>
      <c r="K161" s="120"/>
      <c r="L161" s="24">
        <v>160</v>
      </c>
    </row>
    <row r="162" spans="1:12">
      <c r="A162" s="18" t="str">
        <f>IFERROR(IF(D162="","",INDEX('Open 2'!$A:$F,MATCH('Open 2 Results'!$E162,'Open 2'!$F:$F,0),1)),"")</f>
        <v/>
      </c>
      <c r="B162" s="84" t="str">
        <f>IFERROR(IF(D162="","",INDEX('Open 2'!$A:$F,MATCH('Open 2 Results'!$E162,'Open 2'!$F:$F,0),2)),"")</f>
        <v/>
      </c>
      <c r="C162" s="84" t="str">
        <f>IFERROR(IF(D162="","",INDEX('Open 2'!$A:$F,MATCH('Open 2 Results'!$E162,'Open 2'!$F:$F,0),3)),"")</f>
        <v/>
      </c>
      <c r="D162" s="85" t="str">
        <f>IFERROR(IF(AND(SMALL('Open 2'!F:F,L162)&gt;1000,SMALL('Open 2'!F:F,L162)&lt;3000),"nt",IF(SMALL('Open 2'!F:F,L162)&gt;3000,"",SMALL('Open 2'!F:F,L162))),"")</f>
        <v/>
      </c>
      <c r="E162" s="114" t="str">
        <f>IF(D162="nt",IFERROR(SMALL('Open 2'!F:F,L162),""),IF(D162&gt;3000,"",IFERROR(SMALL('Open 2'!F:F,L162),"")))</f>
        <v/>
      </c>
      <c r="G162" s="91" t="str">
        <f t="shared" si="3"/>
        <v/>
      </c>
      <c r="J162" s="161"/>
      <c r="K162" s="120"/>
      <c r="L162" s="24">
        <v>161</v>
      </c>
    </row>
    <row r="163" spans="1:12">
      <c r="A163" s="18" t="str">
        <f>IFERROR(IF(D163="","",INDEX('Open 2'!$A:$F,MATCH('Open 2 Results'!$E163,'Open 2'!$F:$F,0),1)),"")</f>
        <v/>
      </c>
      <c r="B163" s="84" t="str">
        <f>IFERROR(IF(D163="","",INDEX('Open 2'!$A:$F,MATCH('Open 2 Results'!$E163,'Open 2'!$F:$F,0),2)),"")</f>
        <v/>
      </c>
      <c r="C163" s="84" t="str">
        <f>IFERROR(IF(D163="","",INDEX('Open 2'!$A:$F,MATCH('Open 2 Results'!$E163,'Open 2'!$F:$F,0),3)),"")</f>
        <v/>
      </c>
      <c r="D163" s="85" t="str">
        <f>IFERROR(IF(AND(SMALL('Open 2'!F:F,L163)&gt;1000,SMALL('Open 2'!F:F,L163)&lt;3000),"nt",IF(SMALL('Open 2'!F:F,L163)&gt;3000,"",SMALL('Open 2'!F:F,L163))),"")</f>
        <v/>
      </c>
      <c r="E163" s="114" t="str">
        <f>IF(D163="nt",IFERROR(SMALL('Open 2'!F:F,L163),""),IF(D163&gt;3000,"",IFERROR(SMALL('Open 2'!F:F,L163),"")))</f>
        <v/>
      </c>
      <c r="G163" s="91" t="str">
        <f t="shared" si="3"/>
        <v/>
      </c>
      <c r="J163" s="161"/>
      <c r="K163" s="120"/>
      <c r="L163" s="24">
        <v>162</v>
      </c>
    </row>
    <row r="164" spans="1:12">
      <c r="A164" s="18" t="str">
        <f>IFERROR(IF(D164="","",INDEX('Open 2'!$A:$F,MATCH('Open 2 Results'!$E164,'Open 2'!$F:$F,0),1)),"")</f>
        <v/>
      </c>
      <c r="B164" s="84" t="str">
        <f>IFERROR(IF(D164="","",INDEX('Open 2'!$A:$F,MATCH('Open 2 Results'!$E164,'Open 2'!$F:$F,0),2)),"")</f>
        <v/>
      </c>
      <c r="C164" s="84" t="str">
        <f>IFERROR(IF(D164="","",INDEX('Open 2'!$A:$F,MATCH('Open 2 Results'!$E164,'Open 2'!$F:$F,0),3)),"")</f>
        <v/>
      </c>
      <c r="D164" s="85" t="str">
        <f>IFERROR(IF(AND(SMALL('Open 2'!F:F,L164)&gt;1000,SMALL('Open 2'!F:F,L164)&lt;3000),"nt",IF(SMALL('Open 2'!F:F,L164)&gt;3000,"",SMALL('Open 2'!F:F,L164))),"")</f>
        <v/>
      </c>
      <c r="E164" s="114" t="str">
        <f>IF(D164="nt",IFERROR(SMALL('Open 2'!F:F,L164),""),IF(D164&gt;3000,"",IFERROR(SMALL('Open 2'!F:F,L164),"")))</f>
        <v/>
      </c>
      <c r="G164" s="91" t="str">
        <f t="shared" si="3"/>
        <v/>
      </c>
      <c r="J164" s="161"/>
      <c r="K164" s="120"/>
      <c r="L164" s="24">
        <v>163</v>
      </c>
    </row>
    <row r="165" spans="1:12">
      <c r="A165" s="18" t="str">
        <f>IFERROR(IF(D165="","",INDEX('Open 2'!$A:$F,MATCH('Open 2 Results'!$E165,'Open 2'!$F:$F,0),1)),"")</f>
        <v/>
      </c>
      <c r="B165" s="84" t="str">
        <f>IFERROR(IF(D165="","",INDEX('Open 2'!$A:$F,MATCH('Open 2 Results'!$E165,'Open 2'!$F:$F,0),2)),"")</f>
        <v/>
      </c>
      <c r="C165" s="84" t="str">
        <f>IFERROR(IF(D165="","",INDEX('Open 2'!$A:$F,MATCH('Open 2 Results'!$E165,'Open 2'!$F:$F,0),3)),"")</f>
        <v/>
      </c>
      <c r="D165" s="85" t="str">
        <f>IFERROR(IF(AND(SMALL('Open 2'!F:F,L165)&gt;1000,SMALL('Open 2'!F:F,L165)&lt;3000),"nt",IF(SMALL('Open 2'!F:F,L165)&gt;3000,"",SMALL('Open 2'!F:F,L165))),"")</f>
        <v/>
      </c>
      <c r="E165" s="114" t="str">
        <f>IF(D165="nt",IFERROR(SMALL('Open 2'!F:F,L165),""),IF(D165&gt;3000,"",IFERROR(SMALL('Open 2'!F:F,L165),"")))</f>
        <v/>
      </c>
      <c r="G165" s="91" t="str">
        <f t="shared" si="3"/>
        <v/>
      </c>
      <c r="J165" s="161"/>
      <c r="K165" s="120"/>
      <c r="L165" s="24">
        <v>164</v>
      </c>
    </row>
    <row r="166" spans="1:12">
      <c r="A166" s="18" t="str">
        <f>IFERROR(IF(D166="","",INDEX('Open 2'!$A:$F,MATCH('Open 2 Results'!$E166,'Open 2'!$F:$F,0),1)),"")</f>
        <v/>
      </c>
      <c r="B166" s="84" t="str">
        <f>IFERROR(IF(D166="","",INDEX('Open 2'!$A:$F,MATCH('Open 2 Results'!$E166,'Open 2'!$F:$F,0),2)),"")</f>
        <v/>
      </c>
      <c r="C166" s="84" t="str">
        <f>IFERROR(IF(D166="","",INDEX('Open 2'!$A:$F,MATCH('Open 2 Results'!$E166,'Open 2'!$F:$F,0),3)),"")</f>
        <v/>
      </c>
      <c r="D166" s="85" t="str">
        <f>IFERROR(IF(AND(SMALL('Open 2'!F:F,L166)&gt;1000,SMALL('Open 2'!F:F,L166)&lt;3000),"nt",IF(SMALL('Open 2'!F:F,L166)&gt;3000,"",SMALL('Open 2'!F:F,L166))),"")</f>
        <v/>
      </c>
      <c r="E166" s="114" t="str">
        <f>IF(D166="nt",IFERROR(SMALL('Open 2'!F:F,L166),""),IF(D166&gt;3000,"",IFERROR(SMALL('Open 2'!F:F,L166),"")))</f>
        <v/>
      </c>
      <c r="G166" s="91" t="str">
        <f t="shared" si="3"/>
        <v/>
      </c>
      <c r="J166" s="161"/>
      <c r="K166" s="120"/>
      <c r="L166" s="24">
        <v>165</v>
      </c>
    </row>
    <row r="167" spans="1:12">
      <c r="A167" s="18" t="str">
        <f>IFERROR(IF(D167="","",INDEX('Open 2'!$A:$F,MATCH('Open 2 Results'!$E167,'Open 2'!$F:$F,0),1)),"")</f>
        <v/>
      </c>
      <c r="B167" s="84" t="str">
        <f>IFERROR(IF(D167="","",INDEX('Open 2'!$A:$F,MATCH('Open 2 Results'!$E167,'Open 2'!$F:$F,0),2)),"")</f>
        <v/>
      </c>
      <c r="C167" s="84" t="str">
        <f>IFERROR(IF(D167="","",INDEX('Open 2'!$A:$F,MATCH('Open 2 Results'!$E167,'Open 2'!$F:$F,0),3)),"")</f>
        <v/>
      </c>
      <c r="D167" s="85" t="str">
        <f>IFERROR(IF(AND(SMALL('Open 2'!F:F,L167)&gt;1000,SMALL('Open 2'!F:F,L167)&lt;3000),"nt",IF(SMALL('Open 2'!F:F,L167)&gt;3000,"",SMALL('Open 2'!F:F,L167))),"")</f>
        <v/>
      </c>
      <c r="E167" s="114" t="str">
        <f>IF(D167="nt",IFERROR(SMALL('Open 2'!F:F,L167),""),IF(D167&gt;3000,"",IFERROR(SMALL('Open 2'!F:F,L167),"")))</f>
        <v/>
      </c>
      <c r="G167" s="91" t="str">
        <f t="shared" si="3"/>
        <v/>
      </c>
      <c r="J167" s="161"/>
      <c r="K167" s="120"/>
      <c r="L167" s="24">
        <v>166</v>
      </c>
    </row>
    <row r="168" spans="1:12">
      <c r="A168" s="18" t="str">
        <f>IFERROR(IF(D168="","",INDEX('Open 2'!$A:$F,MATCH('Open 2 Results'!$E168,'Open 2'!$F:$F,0),1)),"")</f>
        <v/>
      </c>
      <c r="B168" s="84" t="str">
        <f>IFERROR(IF(D168="","",INDEX('Open 2'!$A:$F,MATCH('Open 2 Results'!$E168,'Open 2'!$F:$F,0),2)),"")</f>
        <v/>
      </c>
      <c r="C168" s="84" t="str">
        <f>IFERROR(IF(D168="","",INDEX('Open 2'!$A:$F,MATCH('Open 2 Results'!$E168,'Open 2'!$F:$F,0),3)),"")</f>
        <v/>
      </c>
      <c r="D168" s="85" t="str">
        <f>IFERROR(IF(AND(SMALL('Open 2'!F:F,L168)&gt;1000,SMALL('Open 2'!F:F,L168)&lt;3000),"nt",IF(SMALL('Open 2'!F:F,L168)&gt;3000,"",SMALL('Open 2'!F:F,L168))),"")</f>
        <v/>
      </c>
      <c r="E168" s="114" t="str">
        <f>IF(D168="nt",IFERROR(SMALL('Open 2'!F:F,L168),""),IF(D168&gt;3000,"",IFERROR(SMALL('Open 2'!F:F,L168),"")))</f>
        <v/>
      </c>
      <c r="G168" s="91" t="str">
        <f t="shared" si="3"/>
        <v/>
      </c>
      <c r="J168" s="161"/>
      <c r="K168" s="120"/>
      <c r="L168" s="24">
        <v>167</v>
      </c>
    </row>
    <row r="169" spans="1:12">
      <c r="A169" s="18" t="str">
        <f>IFERROR(IF(D169="","",INDEX('Open 2'!$A:$F,MATCH('Open 2 Results'!$E169,'Open 2'!$F:$F,0),1)),"")</f>
        <v/>
      </c>
      <c r="B169" s="84" t="str">
        <f>IFERROR(IF(D169="","",INDEX('Open 2'!$A:$F,MATCH('Open 2 Results'!$E169,'Open 2'!$F:$F,0),2)),"")</f>
        <v/>
      </c>
      <c r="C169" s="84" t="str">
        <f>IFERROR(IF(D169="","",INDEX('Open 2'!$A:$F,MATCH('Open 2 Results'!$E169,'Open 2'!$F:$F,0),3)),"")</f>
        <v/>
      </c>
      <c r="D169" s="85" t="str">
        <f>IFERROR(IF(AND(SMALL('Open 2'!F:F,L169)&gt;1000,SMALL('Open 2'!F:F,L169)&lt;3000),"nt",IF(SMALL('Open 2'!F:F,L169)&gt;3000,"",SMALL('Open 2'!F:F,L169))),"")</f>
        <v/>
      </c>
      <c r="E169" s="114" t="str">
        <f>IF(D169="nt",IFERROR(SMALL('Open 2'!F:F,L169),""),IF(D169&gt;3000,"",IFERROR(SMALL('Open 2'!F:F,L169),"")))</f>
        <v/>
      </c>
      <c r="G169" s="91" t="str">
        <f t="shared" si="3"/>
        <v/>
      </c>
      <c r="J169" s="161"/>
      <c r="K169" s="120"/>
      <c r="L169" s="24">
        <v>168</v>
      </c>
    </row>
    <row r="170" spans="1:12">
      <c r="A170" s="18" t="str">
        <f>IFERROR(IF(D170="","",INDEX('Open 2'!$A:$F,MATCH('Open 2 Results'!$E170,'Open 2'!$F:$F,0),1)),"")</f>
        <v/>
      </c>
      <c r="B170" s="84" t="str">
        <f>IFERROR(IF(D170="","",INDEX('Open 2'!$A:$F,MATCH('Open 2 Results'!$E170,'Open 2'!$F:$F,0),2)),"")</f>
        <v/>
      </c>
      <c r="C170" s="84" t="str">
        <f>IFERROR(IF(D170="","",INDEX('Open 2'!$A:$F,MATCH('Open 2 Results'!$E170,'Open 2'!$F:$F,0),3)),"")</f>
        <v/>
      </c>
      <c r="D170" s="85" t="str">
        <f>IFERROR(IF(AND(SMALL('Open 2'!F:F,L170)&gt;1000,SMALL('Open 2'!F:F,L170)&lt;3000),"nt",IF(SMALL('Open 2'!F:F,L170)&gt;3000,"",SMALL('Open 2'!F:F,L170))),"")</f>
        <v/>
      </c>
      <c r="E170" s="114" t="str">
        <f>IF(D170="nt",IFERROR(SMALL('Open 2'!F:F,L170),""),IF(D170&gt;3000,"",IFERROR(SMALL('Open 2'!F:F,L170),"")))</f>
        <v/>
      </c>
      <c r="G170" s="91" t="str">
        <f t="shared" si="3"/>
        <v/>
      </c>
      <c r="J170" s="161"/>
      <c r="K170" s="120"/>
      <c r="L170" s="24">
        <v>169</v>
      </c>
    </row>
    <row r="171" spans="1:12">
      <c r="A171" s="18" t="str">
        <f>IFERROR(IF(D171="","",INDEX('Open 2'!$A:$F,MATCH('Open 2 Results'!$E171,'Open 2'!$F:$F,0),1)),"")</f>
        <v/>
      </c>
      <c r="B171" s="84" t="str">
        <f>IFERROR(IF(D171="","",INDEX('Open 2'!$A:$F,MATCH('Open 2 Results'!$E171,'Open 2'!$F:$F,0),2)),"")</f>
        <v/>
      </c>
      <c r="C171" s="84" t="str">
        <f>IFERROR(IF(D171="","",INDEX('Open 2'!$A:$F,MATCH('Open 2 Results'!$E171,'Open 2'!$F:$F,0),3)),"")</f>
        <v/>
      </c>
      <c r="D171" s="85" t="str">
        <f>IFERROR(IF(AND(SMALL('Open 2'!F:F,L171)&gt;1000,SMALL('Open 2'!F:F,L171)&lt;3000),"nt",IF(SMALL('Open 2'!F:F,L171)&gt;3000,"",SMALL('Open 2'!F:F,L171))),"")</f>
        <v/>
      </c>
      <c r="E171" s="114" t="str">
        <f>IF(D171="nt",IFERROR(SMALL('Open 2'!F:F,L171),""),IF(D171&gt;3000,"",IFERROR(SMALL('Open 2'!F:F,L171),"")))</f>
        <v/>
      </c>
      <c r="G171" s="91" t="str">
        <f t="shared" si="3"/>
        <v/>
      </c>
      <c r="J171" s="161"/>
      <c r="K171" s="120"/>
      <c r="L171" s="24">
        <v>170</v>
      </c>
    </row>
    <row r="172" spans="1:12">
      <c r="A172" s="18" t="str">
        <f>IFERROR(IF(D172="","",INDEX('Open 2'!$A:$F,MATCH('Open 2 Results'!$E172,'Open 2'!$F:$F,0),1)),"")</f>
        <v/>
      </c>
      <c r="B172" s="84" t="str">
        <f>IFERROR(IF(D172="","",INDEX('Open 2'!$A:$F,MATCH('Open 2 Results'!$E172,'Open 2'!$F:$F,0),2)),"")</f>
        <v/>
      </c>
      <c r="C172" s="84" t="str">
        <f>IFERROR(IF(D172="","",INDEX('Open 2'!$A:$F,MATCH('Open 2 Results'!$E172,'Open 2'!$F:$F,0),3)),"")</f>
        <v/>
      </c>
      <c r="D172" s="85" t="str">
        <f>IFERROR(IF(AND(SMALL('Open 2'!F:F,L172)&gt;1000,SMALL('Open 2'!F:F,L172)&lt;3000),"nt",IF(SMALL('Open 2'!F:F,L172)&gt;3000,"",SMALL('Open 2'!F:F,L172))),"")</f>
        <v/>
      </c>
      <c r="E172" s="114" t="str">
        <f>IF(D172="nt",IFERROR(SMALL('Open 2'!F:F,L172),""),IF(D172&gt;3000,"",IFERROR(SMALL('Open 2'!F:F,L172),"")))</f>
        <v/>
      </c>
      <c r="G172" s="91" t="str">
        <f t="shared" si="3"/>
        <v/>
      </c>
      <c r="J172" s="161"/>
      <c r="K172" s="120"/>
      <c r="L172" s="24">
        <v>171</v>
      </c>
    </row>
    <row r="173" spans="1:12">
      <c r="A173" s="18" t="str">
        <f>IFERROR(IF(D173="","",INDEX('Open 2'!$A:$F,MATCH('Open 2 Results'!$E173,'Open 2'!$F:$F,0),1)),"")</f>
        <v/>
      </c>
      <c r="B173" s="84" t="str">
        <f>IFERROR(IF(D173="","",INDEX('Open 2'!$A:$F,MATCH('Open 2 Results'!$E173,'Open 2'!$F:$F,0),2)),"")</f>
        <v/>
      </c>
      <c r="C173" s="84" t="str">
        <f>IFERROR(IF(D173="","",INDEX('Open 2'!$A:$F,MATCH('Open 2 Results'!$E173,'Open 2'!$F:$F,0),3)),"")</f>
        <v/>
      </c>
      <c r="D173" s="85" t="str">
        <f>IFERROR(IF(AND(SMALL('Open 2'!F:F,L173)&gt;1000,SMALL('Open 2'!F:F,L173)&lt;3000),"nt",IF(SMALL('Open 2'!F:F,L173)&gt;3000,"",SMALL('Open 2'!F:F,L173))),"")</f>
        <v/>
      </c>
      <c r="E173" s="114" t="str">
        <f>IF(D173="nt",IFERROR(SMALL('Open 2'!F:F,L173),""),IF(D173&gt;3000,"",IFERROR(SMALL('Open 2'!F:F,L173),"")))</f>
        <v/>
      </c>
      <c r="G173" s="91" t="str">
        <f t="shared" si="3"/>
        <v/>
      </c>
      <c r="J173" s="161"/>
      <c r="K173" s="120"/>
      <c r="L173" s="24">
        <v>172</v>
      </c>
    </row>
    <row r="174" spans="1:12">
      <c r="A174" s="18" t="str">
        <f>IFERROR(IF(D174="","",INDEX('Open 2'!$A:$F,MATCH('Open 2 Results'!$E174,'Open 2'!$F:$F,0),1)),"")</f>
        <v/>
      </c>
      <c r="B174" s="84" t="str">
        <f>IFERROR(IF(D174="","",INDEX('Open 2'!$A:$F,MATCH('Open 2 Results'!$E174,'Open 2'!$F:$F,0),2)),"")</f>
        <v/>
      </c>
      <c r="C174" s="84" t="str">
        <f>IFERROR(IF(D174="","",INDEX('Open 2'!$A:$F,MATCH('Open 2 Results'!$E174,'Open 2'!$F:$F,0),3)),"")</f>
        <v/>
      </c>
      <c r="D174" s="85" t="str">
        <f>IFERROR(IF(AND(SMALL('Open 2'!F:F,L174)&gt;1000,SMALL('Open 2'!F:F,L174)&lt;3000),"nt",IF(SMALL('Open 2'!F:F,L174)&gt;3000,"",SMALL('Open 2'!F:F,L174))),"")</f>
        <v/>
      </c>
      <c r="E174" s="114" t="str">
        <f>IF(D174="nt",IFERROR(SMALL('Open 2'!F:F,L174),""),IF(D174&gt;3000,"",IFERROR(SMALL('Open 2'!F:F,L174),"")))</f>
        <v/>
      </c>
      <c r="G174" s="91" t="str">
        <f t="shared" si="3"/>
        <v/>
      </c>
      <c r="J174" s="161"/>
      <c r="K174" s="120"/>
      <c r="L174" s="24">
        <v>173</v>
      </c>
    </row>
    <row r="175" spans="1:12">
      <c r="A175" s="18" t="str">
        <f>IFERROR(IF(D175="","",INDEX('Open 2'!$A:$F,MATCH('Open 2 Results'!$E175,'Open 2'!$F:$F,0),1)),"")</f>
        <v/>
      </c>
      <c r="B175" s="84" t="str">
        <f>IFERROR(IF(D175="","",INDEX('Open 2'!$A:$F,MATCH('Open 2 Results'!$E175,'Open 2'!$F:$F,0),2)),"")</f>
        <v/>
      </c>
      <c r="C175" s="84" t="str">
        <f>IFERROR(IF(D175="","",INDEX('Open 2'!$A:$F,MATCH('Open 2 Results'!$E175,'Open 2'!$F:$F,0),3)),"")</f>
        <v/>
      </c>
      <c r="D175" s="85" t="str">
        <f>IFERROR(IF(AND(SMALL('Open 2'!F:F,L175)&gt;1000,SMALL('Open 2'!F:F,L175)&lt;3000),"nt",IF(SMALL('Open 2'!F:F,L175)&gt;3000,"",SMALL('Open 2'!F:F,L175))),"")</f>
        <v/>
      </c>
      <c r="E175" s="114" t="str">
        <f>IF(D175="nt",IFERROR(SMALL('Open 2'!F:F,L175),""),IF(D175&gt;3000,"",IFERROR(SMALL('Open 2'!F:F,L175),"")))</f>
        <v/>
      </c>
      <c r="G175" s="91" t="str">
        <f t="shared" si="3"/>
        <v/>
      </c>
      <c r="J175" s="161"/>
      <c r="K175" s="120"/>
      <c r="L175" s="24">
        <v>174</v>
      </c>
    </row>
    <row r="176" spans="1:12">
      <c r="A176" s="18" t="str">
        <f>IFERROR(IF(D176="","",INDEX('Open 2'!$A:$F,MATCH('Open 2 Results'!$E176,'Open 2'!$F:$F,0),1)),"")</f>
        <v/>
      </c>
      <c r="B176" s="84" t="str">
        <f>IFERROR(IF(D176="","",INDEX('Open 2'!$A:$F,MATCH('Open 2 Results'!$E176,'Open 2'!$F:$F,0),2)),"")</f>
        <v/>
      </c>
      <c r="C176" s="84" t="str">
        <f>IFERROR(IF(D176="","",INDEX('Open 2'!$A:$F,MATCH('Open 2 Results'!$E176,'Open 2'!$F:$F,0),3)),"")</f>
        <v/>
      </c>
      <c r="D176" s="85" t="str">
        <f>IFERROR(IF(AND(SMALL('Open 2'!F:F,L176)&gt;1000,SMALL('Open 2'!F:F,L176)&lt;3000),"nt",IF(SMALL('Open 2'!F:F,L176)&gt;3000,"",SMALL('Open 2'!F:F,L176))),"")</f>
        <v/>
      </c>
      <c r="E176" s="114" t="str">
        <f>IF(D176="nt",IFERROR(SMALL('Open 2'!F:F,L176),""),IF(D176&gt;3000,"",IFERROR(SMALL('Open 2'!F:F,L176),"")))</f>
        <v/>
      </c>
      <c r="G176" s="91" t="str">
        <f t="shared" si="3"/>
        <v/>
      </c>
      <c r="J176" s="161"/>
      <c r="K176" s="120"/>
      <c r="L176" s="24">
        <v>175</v>
      </c>
    </row>
    <row r="177" spans="1:12">
      <c r="A177" s="18" t="str">
        <f>IFERROR(IF(D177="","",INDEX('Open 2'!$A:$F,MATCH('Open 2 Results'!$E177,'Open 2'!$F:$F,0),1)),"")</f>
        <v/>
      </c>
      <c r="B177" s="84" t="str">
        <f>IFERROR(IF(D177="","",INDEX('Open 2'!$A:$F,MATCH('Open 2 Results'!$E177,'Open 2'!$F:$F,0),2)),"")</f>
        <v/>
      </c>
      <c r="C177" s="84" t="str">
        <f>IFERROR(IF(D177="","",INDEX('Open 2'!$A:$F,MATCH('Open 2 Results'!$E177,'Open 2'!$F:$F,0),3)),"")</f>
        <v/>
      </c>
      <c r="D177" s="85" t="str">
        <f>IFERROR(IF(AND(SMALL('Open 2'!F:F,L177)&gt;1000,SMALL('Open 2'!F:F,L177)&lt;3000),"nt",IF(SMALL('Open 2'!F:F,L177)&gt;3000,"",SMALL('Open 2'!F:F,L177))),"")</f>
        <v/>
      </c>
      <c r="E177" s="114" t="str">
        <f>IF(D177="nt",IFERROR(SMALL('Open 2'!F:F,L177),""),IF(D177&gt;3000,"",IFERROR(SMALL('Open 2'!F:F,L177),"")))</f>
        <v/>
      </c>
      <c r="G177" s="91" t="str">
        <f t="shared" si="3"/>
        <v/>
      </c>
      <c r="J177" s="161"/>
      <c r="K177" s="120"/>
      <c r="L177" s="24">
        <v>176</v>
      </c>
    </row>
    <row r="178" spans="1:12">
      <c r="A178" s="18" t="str">
        <f>IFERROR(IF(D178="","",INDEX('Open 2'!$A:$F,MATCH('Open 2 Results'!$E178,'Open 2'!$F:$F,0),1)),"")</f>
        <v/>
      </c>
      <c r="B178" s="84" t="str">
        <f>IFERROR(IF(D178="","",INDEX('Open 2'!$A:$F,MATCH('Open 2 Results'!$E178,'Open 2'!$F:$F,0),2)),"")</f>
        <v/>
      </c>
      <c r="C178" s="84" t="str">
        <f>IFERROR(IF(D178="","",INDEX('Open 2'!$A:$F,MATCH('Open 2 Results'!$E178,'Open 2'!$F:$F,0),3)),"")</f>
        <v/>
      </c>
      <c r="D178" s="85" t="str">
        <f>IFERROR(IF(AND(SMALL('Open 2'!F:F,L178)&gt;1000,SMALL('Open 2'!F:F,L178)&lt;3000),"nt",IF(SMALL('Open 2'!F:F,L178)&gt;3000,"",SMALL('Open 2'!F:F,L178))),"")</f>
        <v/>
      </c>
      <c r="E178" s="114" t="str">
        <f>IF(D178="nt",IFERROR(SMALL('Open 2'!F:F,L178),""),IF(D178&gt;3000,"",IFERROR(SMALL('Open 2'!F:F,L178),"")))</f>
        <v/>
      </c>
      <c r="G178" s="91" t="str">
        <f t="shared" si="3"/>
        <v/>
      </c>
      <c r="J178" s="161"/>
      <c r="K178" s="120"/>
      <c r="L178" s="24">
        <v>177</v>
      </c>
    </row>
    <row r="179" spans="1:12">
      <c r="A179" s="18" t="str">
        <f>IFERROR(IF(D179="","",INDEX('Open 2'!$A:$F,MATCH('Open 2 Results'!$E179,'Open 2'!$F:$F,0),1)),"")</f>
        <v/>
      </c>
      <c r="B179" s="84" t="str">
        <f>IFERROR(IF(D179="","",INDEX('Open 2'!$A:$F,MATCH('Open 2 Results'!$E179,'Open 2'!$F:$F,0),2)),"")</f>
        <v/>
      </c>
      <c r="C179" s="84" t="str">
        <f>IFERROR(IF(D179="","",INDEX('Open 2'!$A:$F,MATCH('Open 2 Results'!$E179,'Open 2'!$F:$F,0),3)),"")</f>
        <v/>
      </c>
      <c r="D179" s="85" t="str">
        <f>IFERROR(IF(AND(SMALL('Open 2'!F:F,L179)&gt;1000,SMALL('Open 2'!F:F,L179)&lt;3000),"nt",IF(SMALL('Open 2'!F:F,L179)&gt;3000,"",SMALL('Open 2'!F:F,L179))),"")</f>
        <v/>
      </c>
      <c r="E179" s="114" t="str">
        <f>IF(D179="nt",IFERROR(SMALL('Open 2'!F:F,L179),""),IF(D179&gt;3000,"",IFERROR(SMALL('Open 2'!F:F,L179),"")))</f>
        <v/>
      </c>
      <c r="G179" s="91" t="str">
        <f t="shared" si="3"/>
        <v/>
      </c>
      <c r="J179" s="161"/>
      <c r="K179" s="120"/>
      <c r="L179" s="24">
        <v>178</v>
      </c>
    </row>
    <row r="180" spans="1:12">
      <c r="A180" s="18" t="str">
        <f>IFERROR(IF(D180="","",INDEX('Open 2'!$A:$F,MATCH('Open 2 Results'!$E180,'Open 2'!$F:$F,0),1)),"")</f>
        <v/>
      </c>
      <c r="B180" s="84" t="str">
        <f>IFERROR(IF(D180="","",INDEX('Open 2'!$A:$F,MATCH('Open 2 Results'!$E180,'Open 2'!$F:$F,0),2)),"")</f>
        <v/>
      </c>
      <c r="C180" s="84" t="str">
        <f>IFERROR(IF(D180="","",INDEX('Open 2'!$A:$F,MATCH('Open 2 Results'!$E180,'Open 2'!$F:$F,0),3)),"")</f>
        <v/>
      </c>
      <c r="D180" s="85" t="str">
        <f>IFERROR(IF(AND(SMALL('Open 2'!F:F,L180)&gt;1000,SMALL('Open 2'!F:F,L180)&lt;3000),"nt",IF(SMALL('Open 2'!F:F,L180)&gt;3000,"",SMALL('Open 2'!F:F,L180))),"")</f>
        <v/>
      </c>
      <c r="E180" s="114" t="str">
        <f>IF(D180="nt",IFERROR(SMALL('Open 2'!F:F,L180),""),IF(D180&gt;3000,"",IFERROR(SMALL('Open 2'!F:F,L180),"")))</f>
        <v/>
      </c>
      <c r="G180" s="91" t="str">
        <f t="shared" si="3"/>
        <v/>
      </c>
      <c r="J180" s="161"/>
      <c r="K180" s="120"/>
      <c r="L180" s="24">
        <v>179</v>
      </c>
    </row>
    <row r="181" spans="1:12">
      <c r="A181" s="18" t="str">
        <f>IFERROR(IF(D181="","",INDEX('Open 2'!$A:$F,MATCH('Open 2 Results'!$E181,'Open 2'!$F:$F,0),1)),"")</f>
        <v/>
      </c>
      <c r="B181" s="84" t="str">
        <f>IFERROR(IF(D181="","",INDEX('Open 2'!$A:$F,MATCH('Open 2 Results'!$E181,'Open 2'!$F:$F,0),2)),"")</f>
        <v/>
      </c>
      <c r="C181" s="84" t="str">
        <f>IFERROR(IF(D181="","",INDEX('Open 2'!$A:$F,MATCH('Open 2 Results'!$E181,'Open 2'!$F:$F,0),3)),"")</f>
        <v/>
      </c>
      <c r="D181" s="85" t="str">
        <f>IFERROR(IF(AND(SMALL('Open 2'!F:F,L181)&gt;1000,SMALL('Open 2'!F:F,L181)&lt;3000),"nt",IF(SMALL('Open 2'!F:F,L181)&gt;3000,"",SMALL('Open 2'!F:F,L181))),"")</f>
        <v/>
      </c>
      <c r="E181" s="114" t="str">
        <f>IF(D181="nt",IFERROR(SMALL('Open 2'!F:F,L181),""),IF(D181&gt;3000,"",IFERROR(SMALL('Open 2'!F:F,L181),"")))</f>
        <v/>
      </c>
      <c r="G181" s="91" t="str">
        <f t="shared" si="3"/>
        <v/>
      </c>
      <c r="J181" s="161"/>
      <c r="K181" s="120"/>
      <c r="L181" s="24">
        <v>180</v>
      </c>
    </row>
    <row r="182" spans="1:12">
      <c r="A182" s="18" t="str">
        <f>IFERROR(IF(D182="","",INDEX('Open 2'!$A:$F,MATCH('Open 2 Results'!$E182,'Open 2'!$F:$F,0),1)),"")</f>
        <v/>
      </c>
      <c r="B182" s="84" t="str">
        <f>IFERROR(IF(D182="","",INDEX('Open 2'!$A:$F,MATCH('Open 2 Results'!$E182,'Open 2'!$F:$F,0),2)),"")</f>
        <v/>
      </c>
      <c r="C182" s="84" t="str">
        <f>IFERROR(IF(D182="","",INDEX('Open 2'!$A:$F,MATCH('Open 2 Results'!$E182,'Open 2'!$F:$F,0),3)),"")</f>
        <v/>
      </c>
      <c r="D182" s="85" t="str">
        <f>IFERROR(IF(AND(SMALL('Open 2'!F:F,L182)&gt;1000,SMALL('Open 2'!F:F,L182)&lt;3000),"nt",IF(SMALL('Open 2'!F:F,L182)&gt;3000,"",SMALL('Open 2'!F:F,L182))),"")</f>
        <v/>
      </c>
      <c r="E182" s="114" t="str">
        <f>IF(D182="nt",IFERROR(SMALL('Open 2'!F:F,L182),""),IF(D182&gt;3000,"",IFERROR(SMALL('Open 2'!F:F,L182),"")))</f>
        <v/>
      </c>
      <c r="G182" s="91" t="str">
        <f t="shared" si="3"/>
        <v/>
      </c>
      <c r="J182" s="161"/>
      <c r="K182" s="120"/>
      <c r="L182" s="24">
        <v>181</v>
      </c>
    </row>
    <row r="183" spans="1:12">
      <c r="A183" s="18" t="str">
        <f>IFERROR(IF(D183="","",INDEX('Open 2'!$A:$F,MATCH('Open 2 Results'!$E183,'Open 2'!$F:$F,0),1)),"")</f>
        <v/>
      </c>
      <c r="B183" s="84" t="str">
        <f>IFERROR(IF(D183="","",INDEX('Open 2'!$A:$F,MATCH('Open 2 Results'!$E183,'Open 2'!$F:$F,0),2)),"")</f>
        <v/>
      </c>
      <c r="C183" s="84" t="str">
        <f>IFERROR(IF(D183="","",INDEX('Open 2'!$A:$F,MATCH('Open 2 Results'!$E183,'Open 2'!$F:$F,0),3)),"")</f>
        <v/>
      </c>
      <c r="D183" s="85" t="str">
        <f>IFERROR(IF(AND(SMALL('Open 2'!F:F,L183)&gt;1000,SMALL('Open 2'!F:F,L183)&lt;3000),"nt",IF(SMALL('Open 2'!F:F,L183)&gt;3000,"",SMALL('Open 2'!F:F,L183))),"")</f>
        <v/>
      </c>
      <c r="E183" s="114" t="str">
        <f>IF(D183="nt",IFERROR(SMALL('Open 2'!F:F,L183),""),IF(D183&gt;3000,"",IFERROR(SMALL('Open 2'!F:F,L183),"")))</f>
        <v/>
      </c>
      <c r="G183" s="91" t="str">
        <f t="shared" si="3"/>
        <v/>
      </c>
      <c r="J183" s="161"/>
      <c r="K183" s="120"/>
      <c r="L183" s="24">
        <v>182</v>
      </c>
    </row>
    <row r="184" spans="1:12">
      <c r="A184" s="18" t="str">
        <f>IFERROR(IF(D184="","",INDEX('Open 2'!$A:$F,MATCH('Open 2 Results'!$E184,'Open 2'!$F:$F,0),1)),"")</f>
        <v/>
      </c>
      <c r="B184" s="84" t="str">
        <f>IFERROR(IF(D184="","",INDEX('Open 2'!$A:$F,MATCH('Open 2 Results'!$E184,'Open 2'!$F:$F,0),2)),"")</f>
        <v/>
      </c>
      <c r="C184" s="84" t="str">
        <f>IFERROR(IF(D184="","",INDEX('Open 2'!$A:$F,MATCH('Open 2 Results'!$E184,'Open 2'!$F:$F,0),3)),"")</f>
        <v/>
      </c>
      <c r="D184" s="85" t="str">
        <f>IFERROR(IF(AND(SMALL('Open 2'!F:F,L184)&gt;1000,SMALL('Open 2'!F:F,L184)&lt;3000),"nt",IF(SMALL('Open 2'!F:F,L184)&gt;3000,"",SMALL('Open 2'!F:F,L184))),"")</f>
        <v/>
      </c>
      <c r="E184" s="114" t="str">
        <f>IF(D184="nt",IFERROR(SMALL('Open 2'!F:F,L184),""),IF(D184&gt;3000,"",IFERROR(SMALL('Open 2'!F:F,L184),"")))</f>
        <v/>
      </c>
      <c r="G184" s="91" t="str">
        <f t="shared" si="3"/>
        <v/>
      </c>
      <c r="J184" s="161"/>
      <c r="K184" s="120"/>
      <c r="L184" s="24">
        <v>183</v>
      </c>
    </row>
    <row r="185" spans="1:12">
      <c r="A185" s="18" t="str">
        <f>IFERROR(IF(D185="","",INDEX('Open 2'!$A:$F,MATCH('Open 2 Results'!$E185,'Open 2'!$F:$F,0),1)),"")</f>
        <v/>
      </c>
      <c r="B185" s="84" t="str">
        <f>IFERROR(IF(D185="","",INDEX('Open 2'!$A:$F,MATCH('Open 2 Results'!$E185,'Open 2'!$F:$F,0),2)),"")</f>
        <v/>
      </c>
      <c r="C185" s="84" t="str">
        <f>IFERROR(IF(D185="","",INDEX('Open 2'!$A:$F,MATCH('Open 2 Results'!$E185,'Open 2'!$F:$F,0),3)),"")</f>
        <v/>
      </c>
      <c r="D185" s="85" t="str">
        <f>IFERROR(IF(AND(SMALL('Open 2'!F:F,L185)&gt;1000,SMALL('Open 2'!F:F,L185)&lt;3000),"nt",IF(SMALL('Open 2'!F:F,L185)&gt;3000,"",SMALL('Open 2'!F:F,L185))),"")</f>
        <v/>
      </c>
      <c r="E185" s="114" t="str">
        <f>IF(D185="nt",IFERROR(SMALL('Open 2'!F:F,L185),""),IF(D185&gt;3000,"",IFERROR(SMALL('Open 2'!F:F,L185),"")))</f>
        <v/>
      </c>
      <c r="G185" s="91" t="str">
        <f t="shared" si="3"/>
        <v/>
      </c>
      <c r="J185" s="161"/>
      <c r="K185" s="120"/>
      <c r="L185" s="24">
        <v>184</v>
      </c>
    </row>
    <row r="186" spans="1:12">
      <c r="A186" s="18" t="str">
        <f>IFERROR(IF(D186="","",INDEX('Open 2'!$A:$F,MATCH('Open 2 Results'!$E186,'Open 2'!$F:$F,0),1)),"")</f>
        <v/>
      </c>
      <c r="B186" s="84" t="str">
        <f>IFERROR(IF(D186="","",INDEX('Open 2'!$A:$F,MATCH('Open 2 Results'!$E186,'Open 2'!$F:$F,0),2)),"")</f>
        <v/>
      </c>
      <c r="C186" s="84" t="str">
        <f>IFERROR(IF(D186="","",INDEX('Open 2'!$A:$F,MATCH('Open 2 Results'!$E186,'Open 2'!$F:$F,0),3)),"")</f>
        <v/>
      </c>
      <c r="D186" s="85" t="str">
        <f>IFERROR(IF(AND(SMALL('Open 2'!F:F,L186)&gt;1000,SMALL('Open 2'!F:F,L186)&lt;3000),"nt",IF(SMALL('Open 2'!F:F,L186)&gt;3000,"",SMALL('Open 2'!F:F,L186))),"")</f>
        <v/>
      </c>
      <c r="E186" s="114" t="str">
        <f>IF(D186="nt",IFERROR(SMALL('Open 2'!F:F,L186),""),IF(D186&gt;3000,"",IFERROR(SMALL('Open 2'!F:F,L186),"")))</f>
        <v/>
      </c>
      <c r="G186" s="91" t="str">
        <f t="shared" si="3"/>
        <v/>
      </c>
      <c r="J186" s="161"/>
      <c r="K186" s="120"/>
      <c r="L186" s="24">
        <v>185</v>
      </c>
    </row>
    <row r="187" spans="1:12">
      <c r="A187" s="18" t="str">
        <f>IFERROR(IF(D187="","",INDEX('Open 2'!$A:$F,MATCH('Open 2 Results'!$E187,'Open 2'!$F:$F,0),1)),"")</f>
        <v/>
      </c>
      <c r="B187" s="84" t="str">
        <f>IFERROR(IF(D187="","",INDEX('Open 2'!$A:$F,MATCH('Open 2 Results'!$E187,'Open 2'!$F:$F,0),2)),"")</f>
        <v/>
      </c>
      <c r="C187" s="84" t="str">
        <f>IFERROR(IF(D187="","",INDEX('Open 2'!$A:$F,MATCH('Open 2 Results'!$E187,'Open 2'!$F:$F,0),3)),"")</f>
        <v/>
      </c>
      <c r="D187" s="85" t="str">
        <f>IFERROR(IF(AND(SMALL('Open 2'!F:F,L187)&gt;1000,SMALL('Open 2'!F:F,L187)&lt;3000),"nt",IF(SMALL('Open 2'!F:F,L187)&gt;3000,"",SMALL('Open 2'!F:F,L187))),"")</f>
        <v/>
      </c>
      <c r="E187" s="114" t="str">
        <f>IF(D187="nt",IFERROR(SMALL('Open 2'!F:F,L187),""),IF(D187&gt;3000,"",IFERROR(SMALL('Open 2'!F:F,L187),"")))</f>
        <v/>
      </c>
      <c r="G187" s="91" t="str">
        <f t="shared" si="3"/>
        <v/>
      </c>
      <c r="J187" s="161"/>
      <c r="K187" s="120"/>
      <c r="L187" s="24">
        <v>186</v>
      </c>
    </row>
    <row r="188" spans="1:12">
      <c r="A188" s="18" t="str">
        <f>IFERROR(IF(D188="","",INDEX('Open 2'!$A:$F,MATCH('Open 2 Results'!$E188,'Open 2'!$F:$F,0),1)),"")</f>
        <v/>
      </c>
      <c r="B188" s="84" t="str">
        <f>IFERROR(IF(D188="","",INDEX('Open 2'!$A:$F,MATCH('Open 2 Results'!$E188,'Open 2'!$F:$F,0),2)),"")</f>
        <v/>
      </c>
      <c r="C188" s="84" t="str">
        <f>IFERROR(IF(D188="","",INDEX('Open 2'!$A:$F,MATCH('Open 2 Results'!$E188,'Open 2'!$F:$F,0),3)),"")</f>
        <v/>
      </c>
      <c r="D188" s="85" t="str">
        <f>IFERROR(IF(AND(SMALL('Open 2'!F:F,L188)&gt;1000,SMALL('Open 2'!F:F,L188)&lt;3000),"nt",IF(SMALL('Open 2'!F:F,L188)&gt;3000,"",SMALL('Open 2'!F:F,L188))),"")</f>
        <v/>
      </c>
      <c r="E188" s="114" t="str">
        <f>IF(D188="nt",IFERROR(SMALL('Open 2'!F:F,L188),""),IF(D188&gt;3000,"",IFERROR(SMALL('Open 2'!F:F,L188),"")))</f>
        <v/>
      </c>
      <c r="G188" s="91" t="str">
        <f t="shared" si="3"/>
        <v/>
      </c>
      <c r="J188" s="161"/>
      <c r="K188" s="120"/>
      <c r="L188" s="24">
        <v>187</v>
      </c>
    </row>
    <row r="189" spans="1:12">
      <c r="A189" s="18" t="str">
        <f>IFERROR(IF(D189="","",INDEX('Open 2'!$A:$F,MATCH('Open 2 Results'!$E189,'Open 2'!$F:$F,0),1)),"")</f>
        <v/>
      </c>
      <c r="B189" s="84" t="str">
        <f>IFERROR(IF(D189="","",INDEX('Open 2'!$A:$F,MATCH('Open 2 Results'!$E189,'Open 2'!$F:$F,0),2)),"")</f>
        <v/>
      </c>
      <c r="C189" s="84" t="str">
        <f>IFERROR(IF(D189="","",INDEX('Open 2'!$A:$F,MATCH('Open 2 Results'!$E189,'Open 2'!$F:$F,0),3)),"")</f>
        <v/>
      </c>
      <c r="D189" s="85" t="str">
        <f>IFERROR(IF(AND(SMALL('Open 2'!F:F,L189)&gt;1000,SMALL('Open 2'!F:F,L189)&lt;3000),"nt",IF(SMALL('Open 2'!F:F,L189)&gt;3000,"",SMALL('Open 2'!F:F,L189))),"")</f>
        <v/>
      </c>
      <c r="E189" s="114" t="str">
        <f>IF(D189="nt",IFERROR(SMALL('Open 2'!F:F,L189),""),IF(D189&gt;3000,"",IFERROR(SMALL('Open 2'!F:F,L189),"")))</f>
        <v/>
      </c>
      <c r="G189" s="91" t="str">
        <f t="shared" si="3"/>
        <v/>
      </c>
      <c r="J189" s="161"/>
      <c r="K189" s="120"/>
      <c r="L189" s="24">
        <v>188</v>
      </c>
    </row>
    <row r="190" spans="1:12">
      <c r="A190" s="18" t="str">
        <f>IFERROR(IF(D190="","",INDEX('Open 2'!$A:$F,MATCH('Open 2 Results'!$E190,'Open 2'!$F:$F,0),1)),"")</f>
        <v/>
      </c>
      <c r="B190" s="84" t="str">
        <f>IFERROR(IF(D190="","",INDEX('Open 2'!$A:$F,MATCH('Open 2 Results'!$E190,'Open 2'!$F:$F,0),2)),"")</f>
        <v/>
      </c>
      <c r="C190" s="84" t="str">
        <f>IFERROR(IF(D190="","",INDEX('Open 2'!$A:$F,MATCH('Open 2 Results'!$E190,'Open 2'!$F:$F,0),3)),"")</f>
        <v/>
      </c>
      <c r="D190" s="85" t="str">
        <f>IFERROR(IF(AND(SMALL('Open 2'!F:F,L190)&gt;1000,SMALL('Open 2'!F:F,L190)&lt;3000),"nt",IF(SMALL('Open 2'!F:F,L190)&gt;3000,"",SMALL('Open 2'!F:F,L190))),"")</f>
        <v/>
      </c>
      <c r="E190" s="114" t="str">
        <f>IF(D190="nt",IFERROR(SMALL('Open 2'!F:F,L190),""),IF(D190&gt;3000,"",IFERROR(SMALL('Open 2'!F:F,L190),"")))</f>
        <v/>
      </c>
      <c r="G190" s="91" t="str">
        <f t="shared" si="3"/>
        <v/>
      </c>
      <c r="J190" s="161"/>
      <c r="K190" s="120"/>
      <c r="L190" s="24">
        <v>189</v>
      </c>
    </row>
    <row r="191" spans="1:12">
      <c r="A191" s="18" t="str">
        <f>IFERROR(IF(D191="","",INDEX('Open 2'!$A:$F,MATCH('Open 2 Results'!$E191,'Open 2'!$F:$F,0),1)),"")</f>
        <v/>
      </c>
      <c r="B191" s="84" t="str">
        <f>IFERROR(IF(D191="","",INDEX('Open 2'!$A:$F,MATCH('Open 2 Results'!$E191,'Open 2'!$F:$F,0),2)),"")</f>
        <v/>
      </c>
      <c r="C191" s="84" t="str">
        <f>IFERROR(IF(D191="","",INDEX('Open 2'!$A:$F,MATCH('Open 2 Results'!$E191,'Open 2'!$F:$F,0),3)),"")</f>
        <v/>
      </c>
      <c r="D191" s="85" t="str">
        <f>IFERROR(IF(AND(SMALL('Open 2'!F:F,L191)&gt;1000,SMALL('Open 2'!F:F,L191)&lt;3000),"nt",IF(SMALL('Open 2'!F:F,L191)&gt;3000,"",SMALL('Open 2'!F:F,L191))),"")</f>
        <v/>
      </c>
      <c r="E191" s="114" t="str">
        <f>IF(D191="nt",IFERROR(SMALL('Open 2'!F:F,L191),""),IF(D191&gt;3000,"",IFERROR(SMALL('Open 2'!F:F,L191),"")))</f>
        <v/>
      </c>
      <c r="G191" s="91" t="str">
        <f t="shared" si="3"/>
        <v/>
      </c>
      <c r="J191" s="161"/>
      <c r="K191" s="120"/>
      <c r="L191" s="24">
        <v>190</v>
      </c>
    </row>
    <row r="192" spans="1:12">
      <c r="A192" s="18" t="str">
        <f>IFERROR(IF(D192="","",INDEX('Open 2'!$A:$F,MATCH('Open 2 Results'!$E192,'Open 2'!$F:$F,0),1)),"")</f>
        <v/>
      </c>
      <c r="B192" s="84" t="str">
        <f>IFERROR(IF(D192="","",INDEX('Open 2'!$A:$F,MATCH('Open 2 Results'!$E192,'Open 2'!$F:$F,0),2)),"")</f>
        <v/>
      </c>
      <c r="C192" s="84" t="str">
        <f>IFERROR(IF(D192="","",INDEX('Open 2'!$A:$F,MATCH('Open 2 Results'!$E192,'Open 2'!$F:$F,0),3)),"")</f>
        <v/>
      </c>
      <c r="D192" s="85" t="str">
        <f>IFERROR(IF(AND(SMALL('Open 2'!F:F,L192)&gt;1000,SMALL('Open 2'!F:F,L192)&lt;3000),"nt",IF(SMALL('Open 2'!F:F,L192)&gt;3000,"",SMALL('Open 2'!F:F,L192))),"")</f>
        <v/>
      </c>
      <c r="E192" s="114" t="str">
        <f>IF(D192="nt",IFERROR(SMALL('Open 2'!F:F,L192),""),IF(D192&gt;3000,"",IFERROR(SMALL('Open 2'!F:F,L192),"")))</f>
        <v/>
      </c>
      <c r="G192" s="91" t="str">
        <f t="shared" si="3"/>
        <v/>
      </c>
      <c r="J192" s="161"/>
      <c r="K192" s="120"/>
      <c r="L192" s="24">
        <v>191</v>
      </c>
    </row>
    <row r="193" spans="1:12">
      <c r="A193" s="18" t="str">
        <f>IFERROR(IF(D193="","",INDEX('Open 2'!$A:$F,MATCH('Open 2 Results'!$E193,'Open 2'!$F:$F,0),1)),"")</f>
        <v/>
      </c>
      <c r="B193" s="84" t="str">
        <f>IFERROR(IF(D193="","",INDEX('Open 2'!$A:$F,MATCH('Open 2 Results'!$E193,'Open 2'!$F:$F,0),2)),"")</f>
        <v/>
      </c>
      <c r="C193" s="84" t="str">
        <f>IFERROR(IF(D193="","",INDEX('Open 2'!$A:$F,MATCH('Open 2 Results'!$E193,'Open 2'!$F:$F,0),3)),"")</f>
        <v/>
      </c>
      <c r="D193" s="85" t="str">
        <f>IFERROR(IF(AND(SMALL('Open 2'!F:F,L193)&gt;1000,SMALL('Open 2'!F:F,L193)&lt;3000),"nt",IF(SMALL('Open 2'!F:F,L193)&gt;3000,"",SMALL('Open 2'!F:F,L193))),"")</f>
        <v/>
      </c>
      <c r="E193" s="114" t="str">
        <f>IF(D193="nt",IFERROR(SMALL('Open 2'!F:F,L193),""),IF(D193&gt;3000,"",IFERROR(SMALL('Open 2'!F:F,L193),"")))</f>
        <v/>
      </c>
      <c r="G193" s="91" t="str">
        <f t="shared" si="3"/>
        <v/>
      </c>
      <c r="J193" s="161"/>
      <c r="K193" s="120"/>
      <c r="L193" s="24">
        <v>192</v>
      </c>
    </row>
    <row r="194" spans="1:12">
      <c r="A194" s="18" t="str">
        <f>IFERROR(IF(D194="","",INDEX('Open 2'!$A:$F,MATCH('Open 2 Results'!$E194,'Open 2'!$F:$F,0),1)),"")</f>
        <v/>
      </c>
      <c r="B194" s="84" t="str">
        <f>IFERROR(IF(D194="","",INDEX('Open 2'!$A:$F,MATCH('Open 2 Results'!$E194,'Open 2'!$F:$F,0),2)),"")</f>
        <v/>
      </c>
      <c r="C194" s="84" t="str">
        <f>IFERROR(IF(D194="","",INDEX('Open 2'!$A:$F,MATCH('Open 2 Results'!$E194,'Open 2'!$F:$F,0),3)),"")</f>
        <v/>
      </c>
      <c r="D194" s="85" t="str">
        <f>IFERROR(IF(AND(SMALL('Open 2'!F:F,L194)&gt;1000,SMALL('Open 2'!F:F,L194)&lt;3000),"nt",IF(SMALL('Open 2'!F:F,L194)&gt;3000,"",SMALL('Open 2'!F:F,L194))),"")</f>
        <v/>
      </c>
      <c r="E194" s="114" t="str">
        <f>IF(D194="nt",IFERROR(SMALL('Open 2'!F:F,L194),""),IF(D194&gt;3000,"",IFERROR(SMALL('Open 2'!F:F,L194),"")))</f>
        <v/>
      </c>
      <c r="G194" s="91" t="str">
        <f t="shared" si="3"/>
        <v/>
      </c>
      <c r="J194" s="161"/>
      <c r="K194" s="120"/>
      <c r="L194" s="24">
        <v>193</v>
      </c>
    </row>
    <row r="195" spans="1:12">
      <c r="A195" s="18" t="str">
        <f>IFERROR(IF(D195="","",INDEX('Open 2'!$A:$F,MATCH('Open 2 Results'!$E195,'Open 2'!$F:$F,0),1)),"")</f>
        <v/>
      </c>
      <c r="B195" s="84" t="str">
        <f>IFERROR(IF(D195="","",INDEX('Open 2'!$A:$F,MATCH('Open 2 Results'!$E195,'Open 2'!$F:$F,0),2)),"")</f>
        <v/>
      </c>
      <c r="C195" s="84" t="str">
        <f>IFERROR(IF(D195="","",INDEX('Open 2'!$A:$F,MATCH('Open 2 Results'!$E195,'Open 2'!$F:$F,0),3)),"")</f>
        <v/>
      </c>
      <c r="D195" s="85" t="str">
        <f>IFERROR(IF(AND(SMALL('Open 2'!F:F,L195)&gt;1000,SMALL('Open 2'!F:F,L195)&lt;3000),"nt",IF(SMALL('Open 2'!F:F,L195)&gt;3000,"",SMALL('Open 2'!F:F,L195))),"")</f>
        <v/>
      </c>
      <c r="E195" s="114" t="str">
        <f>IF(D195="nt",IFERROR(SMALL('Open 2'!F:F,L195),""),IF(D195&gt;3000,"",IFERROR(SMALL('Open 2'!F:F,L195),"")))</f>
        <v/>
      </c>
      <c r="G195" s="91" t="str">
        <f t="shared" ref="G195:G251" si="4">IFERROR(VLOOKUP(D195,$H$3:$I$7,2,FALSE),"")</f>
        <v/>
      </c>
      <c r="J195" s="161"/>
      <c r="K195" s="120"/>
      <c r="L195" s="24">
        <v>194</v>
      </c>
    </row>
    <row r="196" spans="1:12">
      <c r="A196" s="18" t="str">
        <f>IFERROR(IF(D196="","",INDEX('Open 2'!$A:$F,MATCH('Open 2 Results'!$E196,'Open 2'!$F:$F,0),1)),"")</f>
        <v/>
      </c>
      <c r="B196" s="84" t="str">
        <f>IFERROR(IF(D196="","",INDEX('Open 2'!$A:$F,MATCH('Open 2 Results'!$E196,'Open 2'!$F:$F,0),2)),"")</f>
        <v/>
      </c>
      <c r="C196" s="84" t="str">
        <f>IFERROR(IF(D196="","",INDEX('Open 2'!$A:$F,MATCH('Open 2 Results'!$E196,'Open 2'!$F:$F,0),3)),"")</f>
        <v/>
      </c>
      <c r="D196" s="85" t="str">
        <f>IFERROR(IF(AND(SMALL('Open 2'!F:F,L196)&gt;1000,SMALL('Open 2'!F:F,L196)&lt;3000),"nt",IF(SMALL('Open 2'!F:F,L196)&gt;3000,"",SMALL('Open 2'!F:F,L196))),"")</f>
        <v/>
      </c>
      <c r="E196" s="114" t="str">
        <f>IF(D196="nt",IFERROR(SMALL('Open 2'!F:F,L196),""),IF(D196&gt;3000,"",IFERROR(SMALL('Open 2'!F:F,L196),"")))</f>
        <v/>
      </c>
      <c r="G196" s="91" t="str">
        <f t="shared" si="4"/>
        <v/>
      </c>
      <c r="J196" s="161"/>
      <c r="K196" s="120"/>
      <c r="L196" s="24">
        <v>195</v>
      </c>
    </row>
    <row r="197" spans="1:12">
      <c r="A197" s="18" t="str">
        <f>IFERROR(IF(D197="","",INDEX('Open 2'!$A:$F,MATCH('Open 2 Results'!$E197,'Open 2'!$F:$F,0),1)),"")</f>
        <v/>
      </c>
      <c r="B197" s="84" t="str">
        <f>IFERROR(IF(D197="","",INDEX('Open 2'!$A:$F,MATCH('Open 2 Results'!$E197,'Open 2'!$F:$F,0),2)),"")</f>
        <v/>
      </c>
      <c r="C197" s="84" t="str">
        <f>IFERROR(IF(D197="","",INDEX('Open 2'!$A:$F,MATCH('Open 2 Results'!$E197,'Open 2'!$F:$F,0),3)),"")</f>
        <v/>
      </c>
      <c r="D197" s="85" t="str">
        <f>IFERROR(IF(AND(SMALL('Open 2'!F:F,L197)&gt;1000,SMALL('Open 2'!F:F,L197)&lt;3000),"nt",IF(SMALL('Open 2'!F:F,L197)&gt;3000,"",SMALL('Open 2'!F:F,L197))),"")</f>
        <v/>
      </c>
      <c r="E197" s="114" t="str">
        <f>IF(D197="nt",IFERROR(SMALL('Open 2'!F:F,L197),""),IF(D197&gt;3000,"",IFERROR(SMALL('Open 2'!F:F,L197),"")))</f>
        <v/>
      </c>
      <c r="G197" s="91" t="str">
        <f t="shared" si="4"/>
        <v/>
      </c>
      <c r="J197" s="161"/>
      <c r="K197" s="120"/>
      <c r="L197" s="24">
        <v>196</v>
      </c>
    </row>
    <row r="198" spans="1:12">
      <c r="A198" s="18" t="str">
        <f>IFERROR(IF(D198="","",INDEX('Open 2'!$A:$F,MATCH('Open 2 Results'!$E198,'Open 2'!$F:$F,0),1)),"")</f>
        <v/>
      </c>
      <c r="B198" s="84" t="str">
        <f>IFERROR(IF(D198="","",INDEX('Open 2'!$A:$F,MATCH('Open 2 Results'!$E198,'Open 2'!$F:$F,0),2)),"")</f>
        <v/>
      </c>
      <c r="C198" s="84" t="str">
        <f>IFERROR(IF(D198="","",INDEX('Open 2'!$A:$F,MATCH('Open 2 Results'!$E198,'Open 2'!$F:$F,0),3)),"")</f>
        <v/>
      </c>
      <c r="D198" s="85" t="str">
        <f>IFERROR(IF(AND(SMALL('Open 2'!F:F,L198)&gt;1000,SMALL('Open 2'!F:F,L198)&lt;3000),"nt",IF(SMALL('Open 2'!F:F,L198)&gt;3000,"",SMALL('Open 2'!F:F,L198))),"")</f>
        <v/>
      </c>
      <c r="E198" s="114" t="str">
        <f>IF(D198="nt",IFERROR(SMALL('Open 2'!F:F,L198),""),IF(D198&gt;3000,"",IFERROR(SMALL('Open 2'!F:F,L198),"")))</f>
        <v/>
      </c>
      <c r="G198" s="91" t="str">
        <f t="shared" si="4"/>
        <v/>
      </c>
      <c r="J198" s="161"/>
      <c r="K198" s="120"/>
      <c r="L198" s="24">
        <v>197</v>
      </c>
    </row>
    <row r="199" spans="1:12">
      <c r="A199" s="18" t="str">
        <f>IFERROR(IF(D199="","",INDEX('Open 2'!$A:$F,MATCH('Open 2 Results'!$E199,'Open 2'!$F:$F,0),1)),"")</f>
        <v/>
      </c>
      <c r="B199" s="84" t="str">
        <f>IFERROR(IF(D199="","",INDEX('Open 2'!$A:$F,MATCH('Open 2 Results'!$E199,'Open 2'!$F:$F,0),2)),"")</f>
        <v/>
      </c>
      <c r="C199" s="84" t="str">
        <f>IFERROR(IF(D199="","",INDEX('Open 2'!$A:$F,MATCH('Open 2 Results'!$E199,'Open 2'!$F:$F,0),3)),"")</f>
        <v/>
      </c>
      <c r="D199" s="85" t="str">
        <f>IFERROR(IF(AND(SMALL('Open 2'!F:F,L199)&gt;1000,SMALL('Open 2'!F:F,L199)&lt;3000),"nt",IF(SMALL('Open 2'!F:F,L199)&gt;3000,"",SMALL('Open 2'!F:F,L199))),"")</f>
        <v/>
      </c>
      <c r="E199" s="114" t="str">
        <f>IF(D199="nt",IFERROR(SMALL('Open 2'!F:F,L199),""),IF(D199&gt;3000,"",IFERROR(SMALL('Open 2'!F:F,L199),"")))</f>
        <v/>
      </c>
      <c r="G199" s="91" t="str">
        <f t="shared" si="4"/>
        <v/>
      </c>
      <c r="J199" s="161"/>
      <c r="K199" s="120"/>
      <c r="L199" s="24">
        <v>198</v>
      </c>
    </row>
    <row r="200" spans="1:12">
      <c r="A200" s="18" t="str">
        <f>IFERROR(IF(D200="","",INDEX('Open 2'!$A:$F,MATCH('Open 2 Results'!$E200,'Open 2'!$F:$F,0),1)),"")</f>
        <v/>
      </c>
      <c r="B200" s="84" t="str">
        <f>IFERROR(IF(D200="","",INDEX('Open 2'!$A:$F,MATCH('Open 2 Results'!$E200,'Open 2'!$F:$F,0),2)),"")</f>
        <v/>
      </c>
      <c r="C200" s="84" t="str">
        <f>IFERROR(IF(D200="","",INDEX('Open 2'!$A:$F,MATCH('Open 2 Results'!$E200,'Open 2'!$F:$F,0),3)),"")</f>
        <v/>
      </c>
      <c r="D200" s="85" t="str">
        <f>IFERROR(IF(AND(SMALL('Open 2'!F:F,L200)&gt;1000,SMALL('Open 2'!F:F,L200)&lt;3000),"nt",IF(SMALL('Open 2'!F:F,L200)&gt;3000,"",SMALL('Open 2'!F:F,L200))),"")</f>
        <v/>
      </c>
      <c r="E200" s="114" t="str">
        <f>IF(D200="nt",IFERROR(SMALL('Open 2'!F:F,L200),""),IF(D200&gt;3000,"",IFERROR(SMALL('Open 2'!F:F,L200),"")))</f>
        <v/>
      </c>
      <c r="G200" s="91" t="str">
        <f t="shared" si="4"/>
        <v/>
      </c>
      <c r="J200" s="161"/>
      <c r="K200" s="120"/>
      <c r="L200" s="24">
        <v>199</v>
      </c>
    </row>
    <row r="201" spans="1:12">
      <c r="A201" s="18" t="str">
        <f>IFERROR(IF(D201="","",INDEX('Open 2'!$A:$F,MATCH('Open 2 Results'!$E201,'Open 2'!$F:$F,0),1)),"")</f>
        <v/>
      </c>
      <c r="B201" s="84" t="str">
        <f>IFERROR(IF(D201="","",INDEX('Open 2'!$A:$F,MATCH('Open 2 Results'!$E201,'Open 2'!$F:$F,0),2)),"")</f>
        <v/>
      </c>
      <c r="C201" s="84" t="str">
        <f>IFERROR(IF(D201="","",INDEX('Open 2'!$A:$F,MATCH('Open 2 Results'!$E201,'Open 2'!$F:$F,0),3)),"")</f>
        <v/>
      </c>
      <c r="D201" s="85" t="str">
        <f>IFERROR(IF(AND(SMALL('Open 2'!F:F,L201)&gt;1000,SMALL('Open 2'!F:F,L201)&lt;3000),"nt",IF(SMALL('Open 2'!F:F,L201)&gt;3000,"",SMALL('Open 2'!F:F,L201))),"")</f>
        <v/>
      </c>
      <c r="E201" s="114" t="str">
        <f>IF(D201="nt",IFERROR(SMALL('Open 2'!F:F,L201),""),IF(D201&gt;3000,"",IFERROR(SMALL('Open 2'!F:F,L201),"")))</f>
        <v/>
      </c>
      <c r="G201" s="91" t="str">
        <f t="shared" si="4"/>
        <v/>
      </c>
      <c r="J201" s="161"/>
      <c r="K201" s="120"/>
      <c r="L201" s="24">
        <v>200</v>
      </c>
    </row>
    <row r="202" spans="1:12">
      <c r="A202" s="18" t="str">
        <f>IFERROR(IF(D202="","",INDEX('Open 2'!$A:$F,MATCH('Open 2 Results'!$E202,'Open 2'!$F:$F,0),1)),"")</f>
        <v/>
      </c>
      <c r="B202" s="84" t="str">
        <f>IFERROR(IF(D202="","",INDEX('Open 2'!$A:$F,MATCH('Open 2 Results'!$E202,'Open 2'!$F:$F,0),2)),"")</f>
        <v/>
      </c>
      <c r="C202" s="84" t="str">
        <f>IFERROR(IF(D202="","",INDEX('Open 2'!$A:$F,MATCH('Open 2 Results'!$E202,'Open 2'!$F:$F,0),3)),"")</f>
        <v/>
      </c>
      <c r="D202" s="85" t="str">
        <f>IFERROR(IF(AND(SMALL('Open 2'!F:F,L202)&gt;1000,SMALL('Open 2'!F:F,L202)&lt;3000),"nt",IF(SMALL('Open 2'!F:F,L202)&gt;3000,"",SMALL('Open 2'!F:F,L202))),"")</f>
        <v/>
      </c>
      <c r="E202" s="114" t="str">
        <f>IF(D202="nt",IFERROR(SMALL('Open 2'!F:F,L202),""),IF(D202&gt;3000,"",IFERROR(SMALL('Open 2'!F:F,L202),"")))</f>
        <v/>
      </c>
      <c r="G202" s="91" t="str">
        <f t="shared" si="4"/>
        <v/>
      </c>
      <c r="J202" s="161"/>
      <c r="K202" s="120"/>
      <c r="L202" s="24">
        <v>201</v>
      </c>
    </row>
    <row r="203" spans="1:12">
      <c r="A203" s="18" t="str">
        <f>IFERROR(IF(D203="","",INDEX('Open 2'!$A:$F,MATCH('Open 2 Results'!$E203,'Open 2'!$F:$F,0),1)),"")</f>
        <v/>
      </c>
      <c r="B203" s="84" t="str">
        <f>IFERROR(IF(D203="","",INDEX('Open 2'!$A:$F,MATCH('Open 2 Results'!$E203,'Open 2'!$F:$F,0),2)),"")</f>
        <v/>
      </c>
      <c r="C203" s="84" t="str">
        <f>IFERROR(IF(D203="","",INDEX('Open 2'!$A:$F,MATCH('Open 2 Results'!$E203,'Open 2'!$F:$F,0),3)),"")</f>
        <v/>
      </c>
      <c r="D203" s="85" t="str">
        <f>IFERROR(IF(AND(SMALL('Open 2'!F:F,L203)&gt;1000,SMALL('Open 2'!F:F,L203)&lt;3000),"nt",IF(SMALL('Open 2'!F:F,L203)&gt;3000,"",SMALL('Open 2'!F:F,L203))),"")</f>
        <v/>
      </c>
      <c r="E203" s="114" t="str">
        <f>IF(D203="nt",IFERROR(SMALL('Open 2'!F:F,L203),""),IF(D203&gt;3000,"",IFERROR(SMALL('Open 2'!F:F,L203),"")))</f>
        <v/>
      </c>
      <c r="G203" s="91" t="str">
        <f t="shared" si="4"/>
        <v/>
      </c>
      <c r="J203" s="161"/>
      <c r="K203" s="120"/>
      <c r="L203" s="24">
        <v>202</v>
      </c>
    </row>
    <row r="204" spans="1:12">
      <c r="A204" s="18" t="str">
        <f>IFERROR(IF(D204="","",INDEX('Open 2'!$A:$F,MATCH('Open 2 Results'!$E204,'Open 2'!$F:$F,0),1)),"")</f>
        <v/>
      </c>
      <c r="B204" s="84" t="str">
        <f>IFERROR(IF(D204="","",INDEX('Open 2'!$A:$F,MATCH('Open 2 Results'!$E204,'Open 2'!$F:$F,0),2)),"")</f>
        <v/>
      </c>
      <c r="C204" s="84" t="str">
        <f>IFERROR(IF(D204="","",INDEX('Open 2'!$A:$F,MATCH('Open 2 Results'!$E204,'Open 2'!$F:$F,0),3)),"")</f>
        <v/>
      </c>
      <c r="D204" s="85" t="str">
        <f>IFERROR(IF(AND(SMALL('Open 2'!F:F,L204)&gt;1000,SMALL('Open 2'!F:F,L204)&lt;3000),"nt",IF(SMALL('Open 2'!F:F,L204)&gt;3000,"",SMALL('Open 2'!F:F,L204))),"")</f>
        <v/>
      </c>
      <c r="E204" s="114" t="str">
        <f>IF(D204="nt",IFERROR(SMALL('Open 2'!F:F,L204),""),IF(D204&gt;3000,"",IFERROR(SMALL('Open 2'!F:F,L204),"")))</f>
        <v/>
      </c>
      <c r="G204" s="91" t="str">
        <f t="shared" si="4"/>
        <v/>
      </c>
      <c r="J204" s="161"/>
      <c r="K204" s="120"/>
      <c r="L204" s="24">
        <v>203</v>
      </c>
    </row>
    <row r="205" spans="1:12">
      <c r="A205" s="18" t="str">
        <f>IFERROR(IF(D205="","",INDEX('Open 2'!$A:$F,MATCH('Open 2 Results'!$E205,'Open 2'!$F:$F,0),1)),"")</f>
        <v/>
      </c>
      <c r="B205" s="84" t="str">
        <f>IFERROR(IF(D205="","",INDEX('Open 2'!$A:$F,MATCH('Open 2 Results'!$E205,'Open 2'!$F:$F,0),2)),"")</f>
        <v/>
      </c>
      <c r="C205" s="84" t="str">
        <f>IFERROR(IF(D205="","",INDEX('Open 2'!$A:$F,MATCH('Open 2 Results'!$E205,'Open 2'!$F:$F,0),3)),"")</f>
        <v/>
      </c>
      <c r="D205" s="85" t="str">
        <f>IFERROR(IF(AND(SMALL('Open 2'!F:F,L205)&gt;1000,SMALL('Open 2'!F:F,L205)&lt;3000),"nt",IF(SMALL('Open 2'!F:F,L205)&gt;3000,"",SMALL('Open 2'!F:F,L205))),"")</f>
        <v/>
      </c>
      <c r="E205" s="114" t="str">
        <f>IF(D205="nt",IFERROR(SMALL('Open 2'!F:F,L205),""),IF(D205&gt;3000,"",IFERROR(SMALL('Open 2'!F:F,L205),"")))</f>
        <v/>
      </c>
      <c r="G205" s="91" t="str">
        <f t="shared" si="4"/>
        <v/>
      </c>
      <c r="J205" s="161"/>
      <c r="K205" s="120"/>
      <c r="L205" s="24">
        <v>204</v>
      </c>
    </row>
    <row r="206" spans="1:12">
      <c r="A206" s="18" t="str">
        <f>IFERROR(IF(D206="","",INDEX('Open 2'!$A:$F,MATCH('Open 2 Results'!$E206,'Open 2'!$F:$F,0),1)),"")</f>
        <v/>
      </c>
      <c r="B206" s="84" t="str">
        <f>IFERROR(IF(D206="","",INDEX('Open 2'!$A:$F,MATCH('Open 2 Results'!$E206,'Open 2'!$F:$F,0),2)),"")</f>
        <v/>
      </c>
      <c r="C206" s="84" t="str">
        <f>IFERROR(IF(D206="","",INDEX('Open 2'!$A:$F,MATCH('Open 2 Results'!$E206,'Open 2'!$F:$F,0),3)),"")</f>
        <v/>
      </c>
      <c r="D206" s="85" t="str">
        <f>IFERROR(IF(AND(SMALL('Open 2'!F:F,L206)&gt;1000,SMALL('Open 2'!F:F,L206)&lt;3000),"nt",IF(SMALL('Open 2'!F:F,L206)&gt;3000,"",SMALL('Open 2'!F:F,L206))),"")</f>
        <v/>
      </c>
      <c r="E206" s="114" t="str">
        <f>IF(D206="nt",IFERROR(SMALL('Open 2'!F:F,L206),""),IF(D206&gt;3000,"",IFERROR(SMALL('Open 2'!F:F,L206),"")))</f>
        <v/>
      </c>
      <c r="G206" s="91" t="str">
        <f t="shared" si="4"/>
        <v/>
      </c>
      <c r="J206" s="161"/>
      <c r="K206" s="120"/>
      <c r="L206" s="24">
        <v>205</v>
      </c>
    </row>
    <row r="207" spans="1:12">
      <c r="A207" s="18" t="str">
        <f>IFERROR(IF(D207="","",INDEX('Open 2'!$A:$F,MATCH('Open 2 Results'!$E207,'Open 2'!$F:$F,0),1)),"")</f>
        <v/>
      </c>
      <c r="B207" s="84" t="str">
        <f>IFERROR(IF(D207="","",INDEX('Open 2'!$A:$F,MATCH('Open 2 Results'!$E207,'Open 2'!$F:$F,0),2)),"")</f>
        <v/>
      </c>
      <c r="C207" s="84" t="str">
        <f>IFERROR(IF(D207="","",INDEX('Open 2'!$A:$F,MATCH('Open 2 Results'!$E207,'Open 2'!$F:$F,0),3)),"")</f>
        <v/>
      </c>
      <c r="D207" s="85" t="str">
        <f>IFERROR(IF(AND(SMALL('Open 2'!F:F,L207)&gt;1000,SMALL('Open 2'!F:F,L207)&lt;3000),"nt",IF(SMALL('Open 2'!F:F,L207)&gt;3000,"",SMALL('Open 2'!F:F,L207))),"")</f>
        <v/>
      </c>
      <c r="E207" s="114" t="str">
        <f>IF(D207="nt",IFERROR(SMALL('Open 2'!F:F,L207),""),IF(D207&gt;3000,"",IFERROR(SMALL('Open 2'!F:F,L207),"")))</f>
        <v/>
      </c>
      <c r="G207" s="91" t="str">
        <f t="shared" si="4"/>
        <v/>
      </c>
      <c r="J207" s="161"/>
      <c r="K207" s="120"/>
      <c r="L207" s="24">
        <v>206</v>
      </c>
    </row>
    <row r="208" spans="1:12">
      <c r="A208" s="18" t="str">
        <f>IFERROR(IF(D208="","",INDEX('Open 2'!$A:$F,MATCH('Open 2 Results'!$E208,'Open 2'!$F:$F,0),1)),"")</f>
        <v/>
      </c>
      <c r="B208" s="84" t="str">
        <f>IFERROR(IF(D208="","",INDEX('Open 2'!$A:$F,MATCH('Open 2 Results'!$E208,'Open 2'!$F:$F,0),2)),"")</f>
        <v/>
      </c>
      <c r="C208" s="84" t="str">
        <f>IFERROR(IF(D208="","",INDEX('Open 2'!$A:$F,MATCH('Open 2 Results'!$E208,'Open 2'!$F:$F,0),3)),"")</f>
        <v/>
      </c>
      <c r="D208" s="85" t="str">
        <f>IFERROR(IF(AND(SMALL('Open 2'!F:F,L208)&gt;1000,SMALL('Open 2'!F:F,L208)&lt;3000),"nt",IF(SMALL('Open 2'!F:F,L208)&gt;3000,"",SMALL('Open 2'!F:F,L208))),"")</f>
        <v/>
      </c>
      <c r="E208" s="114" t="str">
        <f>IF(D208="nt",IFERROR(SMALL('Open 2'!F:F,L208),""),IF(D208&gt;3000,"",IFERROR(SMALL('Open 2'!F:F,L208),"")))</f>
        <v/>
      </c>
      <c r="G208" s="91" t="str">
        <f t="shared" si="4"/>
        <v/>
      </c>
      <c r="J208" s="161"/>
      <c r="K208" s="120"/>
      <c r="L208" s="24">
        <v>207</v>
      </c>
    </row>
    <row r="209" spans="1:12">
      <c r="A209" s="18" t="str">
        <f>IFERROR(IF(D209="","",INDEX('Open 2'!$A:$F,MATCH('Open 2 Results'!$E209,'Open 2'!$F:$F,0),1)),"")</f>
        <v/>
      </c>
      <c r="B209" s="84" t="str">
        <f>IFERROR(IF(D209="","",INDEX('Open 2'!$A:$F,MATCH('Open 2 Results'!$E209,'Open 2'!$F:$F,0),2)),"")</f>
        <v/>
      </c>
      <c r="C209" s="84" t="str">
        <f>IFERROR(IF(D209="","",INDEX('Open 2'!$A:$F,MATCH('Open 2 Results'!$E209,'Open 2'!$F:$F,0),3)),"")</f>
        <v/>
      </c>
      <c r="D209" s="85" t="str">
        <f>IFERROR(IF(AND(SMALL('Open 2'!F:F,L209)&gt;1000,SMALL('Open 2'!F:F,L209)&lt;3000),"nt",IF(SMALL('Open 2'!F:F,L209)&gt;3000,"",SMALL('Open 2'!F:F,L209))),"")</f>
        <v/>
      </c>
      <c r="E209" s="114" t="str">
        <f>IF(D209="nt",IFERROR(SMALL('Open 2'!F:F,L209),""),IF(D209&gt;3000,"",IFERROR(SMALL('Open 2'!F:F,L209),"")))</f>
        <v/>
      </c>
      <c r="G209" s="91" t="str">
        <f t="shared" si="4"/>
        <v/>
      </c>
      <c r="J209" s="161"/>
      <c r="K209" s="120"/>
      <c r="L209" s="24">
        <v>208</v>
      </c>
    </row>
    <row r="210" spans="1:12">
      <c r="A210" s="18" t="str">
        <f>IFERROR(IF(D210="","",INDEX('Open 2'!$A:$F,MATCH('Open 2 Results'!$E210,'Open 2'!$F:$F,0),1)),"")</f>
        <v/>
      </c>
      <c r="B210" s="84" t="str">
        <f>IFERROR(IF(D210="","",INDEX('Open 2'!$A:$F,MATCH('Open 2 Results'!$E210,'Open 2'!$F:$F,0),2)),"")</f>
        <v/>
      </c>
      <c r="C210" s="84" t="str">
        <f>IFERROR(IF(D210="","",INDEX('Open 2'!$A:$F,MATCH('Open 2 Results'!$E210,'Open 2'!$F:$F,0),3)),"")</f>
        <v/>
      </c>
      <c r="D210" s="85" t="str">
        <f>IFERROR(IF(AND(SMALL('Open 2'!F:F,L210)&gt;1000,SMALL('Open 2'!F:F,L210)&lt;3000),"nt",IF(SMALL('Open 2'!F:F,L210)&gt;3000,"",SMALL('Open 2'!F:F,L210))),"")</f>
        <v/>
      </c>
      <c r="E210" s="114" t="str">
        <f>IF(D210="nt",IFERROR(SMALL('Open 2'!F:F,L210),""),IF(D210&gt;3000,"",IFERROR(SMALL('Open 2'!F:F,L210),"")))</f>
        <v/>
      </c>
      <c r="G210" s="91" t="str">
        <f t="shared" si="4"/>
        <v/>
      </c>
      <c r="J210" s="161"/>
      <c r="K210" s="120"/>
      <c r="L210" s="24">
        <v>209</v>
      </c>
    </row>
    <row r="211" spans="1:12">
      <c r="A211" s="18" t="str">
        <f>IFERROR(IF(D211="","",INDEX('Open 2'!$A:$F,MATCH('Open 2 Results'!$E211,'Open 2'!$F:$F,0),1)),"")</f>
        <v/>
      </c>
      <c r="B211" s="84" t="str">
        <f>IFERROR(IF(D211="","",INDEX('Open 2'!$A:$F,MATCH('Open 2 Results'!$E211,'Open 2'!$F:$F,0),2)),"")</f>
        <v/>
      </c>
      <c r="C211" s="84" t="str">
        <f>IFERROR(IF(D211="","",INDEX('Open 2'!$A:$F,MATCH('Open 2 Results'!$E211,'Open 2'!$F:$F,0),3)),"")</f>
        <v/>
      </c>
      <c r="D211" s="85" t="str">
        <f>IFERROR(IF(AND(SMALL('Open 2'!F:F,L211)&gt;1000,SMALL('Open 2'!F:F,L211)&lt;3000),"nt",IF(SMALL('Open 2'!F:F,L211)&gt;3000,"",SMALL('Open 2'!F:F,L211))),"")</f>
        <v/>
      </c>
      <c r="E211" s="114" t="str">
        <f>IF(D211="nt",IFERROR(SMALL('Open 2'!F:F,L211),""),IF(D211&gt;3000,"",IFERROR(SMALL('Open 2'!F:F,L211),"")))</f>
        <v/>
      </c>
      <c r="G211" s="91" t="str">
        <f t="shared" si="4"/>
        <v/>
      </c>
      <c r="J211" s="161"/>
      <c r="K211" s="120"/>
      <c r="L211" s="24">
        <v>210</v>
      </c>
    </row>
    <row r="212" spans="1:12">
      <c r="A212" s="18" t="str">
        <f>IFERROR(IF(D212="","",INDEX('Open 2'!$A:$F,MATCH('Open 2 Results'!$E212,'Open 2'!$F:$F,0),1)),"")</f>
        <v/>
      </c>
      <c r="B212" s="84" t="str">
        <f>IFERROR(IF(D212="","",INDEX('Open 2'!$A:$F,MATCH('Open 2 Results'!$E212,'Open 2'!$F:$F,0),2)),"")</f>
        <v/>
      </c>
      <c r="C212" s="84" t="str">
        <f>IFERROR(IF(D212="","",INDEX('Open 2'!$A:$F,MATCH('Open 2 Results'!$E212,'Open 2'!$F:$F,0),3)),"")</f>
        <v/>
      </c>
      <c r="D212" s="85" t="str">
        <f>IFERROR(IF(AND(SMALL('Open 2'!F:F,L212)&gt;1000,SMALL('Open 2'!F:F,L212)&lt;3000),"nt",IF(SMALL('Open 2'!F:F,L212)&gt;3000,"",SMALL('Open 2'!F:F,L212))),"")</f>
        <v/>
      </c>
      <c r="E212" s="114" t="str">
        <f>IF(D212="nt",IFERROR(SMALL('Open 2'!F:F,L212),""),IF(D212&gt;3000,"",IFERROR(SMALL('Open 2'!F:F,L212),"")))</f>
        <v/>
      </c>
      <c r="G212" s="91" t="str">
        <f t="shared" si="4"/>
        <v/>
      </c>
      <c r="J212" s="161"/>
      <c r="K212" s="120"/>
      <c r="L212" s="24">
        <v>211</v>
      </c>
    </row>
    <row r="213" spans="1:12">
      <c r="A213" s="18" t="str">
        <f>IFERROR(IF(D213="","",INDEX('Open 2'!$A:$F,MATCH('Open 2 Results'!$E213,'Open 2'!$F:$F,0),1)),"")</f>
        <v/>
      </c>
      <c r="B213" s="84" t="str">
        <f>IFERROR(IF(D213="","",INDEX('Open 2'!$A:$F,MATCH('Open 2 Results'!$E213,'Open 2'!$F:$F,0),2)),"")</f>
        <v/>
      </c>
      <c r="C213" s="84" t="str">
        <f>IFERROR(IF(D213="","",INDEX('Open 2'!$A:$F,MATCH('Open 2 Results'!$E213,'Open 2'!$F:$F,0),3)),"")</f>
        <v/>
      </c>
      <c r="D213" s="85" t="str">
        <f>IFERROR(IF(AND(SMALL('Open 2'!F:F,L213)&gt;1000,SMALL('Open 2'!F:F,L213)&lt;3000),"nt",IF(SMALL('Open 2'!F:F,L213)&gt;3000,"",SMALL('Open 2'!F:F,L213))),"")</f>
        <v/>
      </c>
      <c r="E213" s="114" t="str">
        <f>IF(D213="nt",IFERROR(SMALL('Open 2'!F:F,L213),""),IF(D213&gt;3000,"",IFERROR(SMALL('Open 2'!F:F,L213),"")))</f>
        <v/>
      </c>
      <c r="G213" s="91" t="str">
        <f t="shared" si="4"/>
        <v/>
      </c>
      <c r="J213" s="161"/>
      <c r="K213" s="120"/>
      <c r="L213" s="24">
        <v>212</v>
      </c>
    </row>
    <row r="214" spans="1:12">
      <c r="A214" s="18" t="str">
        <f>IFERROR(IF(D214="","",INDEX('Open 2'!$A:$F,MATCH('Open 2 Results'!$E214,'Open 2'!$F:$F,0),1)),"")</f>
        <v/>
      </c>
      <c r="B214" s="84" t="str">
        <f>IFERROR(IF(D214="","",INDEX('Open 2'!$A:$F,MATCH('Open 2 Results'!$E214,'Open 2'!$F:$F,0),2)),"")</f>
        <v/>
      </c>
      <c r="C214" s="84" t="str">
        <f>IFERROR(IF(D214="","",INDEX('Open 2'!$A:$F,MATCH('Open 2 Results'!$E214,'Open 2'!$F:$F,0),3)),"")</f>
        <v/>
      </c>
      <c r="D214" s="85" t="str">
        <f>IFERROR(IF(AND(SMALL('Open 2'!F:F,L214)&gt;1000,SMALL('Open 2'!F:F,L214)&lt;3000),"nt",IF(SMALL('Open 2'!F:F,L214)&gt;3000,"",SMALL('Open 2'!F:F,L214))),"")</f>
        <v/>
      </c>
      <c r="E214" s="114" t="str">
        <f>IF(D214="nt",IFERROR(SMALL('Open 2'!F:F,L214),""),IF(D214&gt;3000,"",IFERROR(SMALL('Open 2'!F:F,L214),"")))</f>
        <v/>
      </c>
      <c r="G214" s="91" t="str">
        <f t="shared" si="4"/>
        <v/>
      </c>
      <c r="J214" s="161"/>
      <c r="K214" s="120"/>
      <c r="L214" s="24">
        <v>213</v>
      </c>
    </row>
    <row r="215" spans="1:12">
      <c r="A215" s="18" t="str">
        <f>IFERROR(IF(D215="","",INDEX('Open 2'!$A:$F,MATCH('Open 2 Results'!$E215,'Open 2'!$F:$F,0),1)),"")</f>
        <v/>
      </c>
      <c r="B215" s="84" t="str">
        <f>IFERROR(IF(D215="","",INDEX('Open 2'!$A:$F,MATCH('Open 2 Results'!$E215,'Open 2'!$F:$F,0),2)),"")</f>
        <v/>
      </c>
      <c r="C215" s="84" t="str">
        <f>IFERROR(IF(D215="","",INDEX('Open 2'!$A:$F,MATCH('Open 2 Results'!$E215,'Open 2'!$F:$F,0),3)),"")</f>
        <v/>
      </c>
      <c r="D215" s="85" t="str">
        <f>IFERROR(IF(AND(SMALL('Open 2'!F:F,L215)&gt;1000,SMALL('Open 2'!F:F,L215)&lt;3000),"nt",IF(SMALL('Open 2'!F:F,L215)&gt;3000,"",SMALL('Open 2'!F:F,L215))),"")</f>
        <v/>
      </c>
      <c r="E215" s="114" t="str">
        <f>IF(D215="nt",IFERROR(SMALL('Open 2'!F:F,L215),""),IF(D215&gt;3000,"",IFERROR(SMALL('Open 2'!F:F,L215),"")))</f>
        <v/>
      </c>
      <c r="G215" s="91" t="str">
        <f t="shared" si="4"/>
        <v/>
      </c>
      <c r="J215" s="161"/>
      <c r="K215" s="120"/>
      <c r="L215" s="24">
        <v>214</v>
      </c>
    </row>
    <row r="216" spans="1:12">
      <c r="A216" s="18" t="str">
        <f>IFERROR(IF(D216="","",INDEX('Open 2'!$A:$F,MATCH('Open 2 Results'!$E216,'Open 2'!$F:$F,0),1)),"")</f>
        <v/>
      </c>
      <c r="B216" s="84" t="str">
        <f>IFERROR(IF(D216="","",INDEX('Open 2'!$A:$F,MATCH('Open 2 Results'!$E216,'Open 2'!$F:$F,0),2)),"")</f>
        <v/>
      </c>
      <c r="C216" s="84" t="str">
        <f>IFERROR(IF(D216="","",INDEX('Open 2'!$A:$F,MATCH('Open 2 Results'!$E216,'Open 2'!$F:$F,0),3)),"")</f>
        <v/>
      </c>
      <c r="D216" s="85" t="str">
        <f>IFERROR(IF(AND(SMALL('Open 2'!F:F,L216)&gt;1000,SMALL('Open 2'!F:F,L216)&lt;3000),"nt",IF(SMALL('Open 2'!F:F,L216)&gt;3000,"",SMALL('Open 2'!F:F,L216))),"")</f>
        <v/>
      </c>
      <c r="E216" s="114" t="str">
        <f>IF(D216="nt",IFERROR(SMALL('Open 2'!F:F,L216),""),IF(D216&gt;3000,"",IFERROR(SMALL('Open 2'!F:F,L216),"")))</f>
        <v/>
      </c>
      <c r="G216" s="91" t="str">
        <f t="shared" si="4"/>
        <v/>
      </c>
      <c r="J216" s="161"/>
      <c r="K216" s="120"/>
      <c r="L216" s="24">
        <v>215</v>
      </c>
    </row>
    <row r="217" spans="1:12">
      <c r="A217" s="18" t="str">
        <f>IFERROR(IF(D217="","",INDEX('Open 2'!$A:$F,MATCH('Open 2 Results'!$E217,'Open 2'!$F:$F,0),1)),"")</f>
        <v/>
      </c>
      <c r="B217" s="84" t="str">
        <f>IFERROR(IF(D217="","",INDEX('Open 2'!$A:$F,MATCH('Open 2 Results'!$E217,'Open 2'!$F:$F,0),2)),"")</f>
        <v/>
      </c>
      <c r="C217" s="84" t="str">
        <f>IFERROR(IF(D217="","",INDEX('Open 2'!$A:$F,MATCH('Open 2 Results'!$E217,'Open 2'!$F:$F,0),3)),"")</f>
        <v/>
      </c>
      <c r="D217" s="85" t="str">
        <f>IFERROR(IF(AND(SMALL('Open 2'!F:F,L217)&gt;1000,SMALL('Open 2'!F:F,L217)&lt;3000),"nt",IF(SMALL('Open 2'!F:F,L217)&gt;3000,"",SMALL('Open 2'!F:F,L217))),"")</f>
        <v/>
      </c>
      <c r="E217" s="114" t="str">
        <f>IF(D217="nt",IFERROR(SMALL('Open 2'!F:F,L217),""),IF(D217&gt;3000,"",IFERROR(SMALL('Open 2'!F:F,L217),"")))</f>
        <v/>
      </c>
      <c r="G217" s="91" t="str">
        <f t="shared" si="4"/>
        <v/>
      </c>
      <c r="J217" s="161"/>
      <c r="K217" s="120"/>
      <c r="L217" s="24">
        <v>216</v>
      </c>
    </row>
    <row r="218" spans="1:12">
      <c r="A218" s="18" t="str">
        <f>IFERROR(IF(D218="","",INDEX('Open 2'!$A:$F,MATCH('Open 2 Results'!$E218,'Open 2'!$F:$F,0),1)),"")</f>
        <v/>
      </c>
      <c r="B218" s="84" t="str">
        <f>IFERROR(IF(D218="","",INDEX('Open 2'!$A:$F,MATCH('Open 2 Results'!$E218,'Open 2'!$F:$F,0),2)),"")</f>
        <v/>
      </c>
      <c r="C218" s="84" t="str">
        <f>IFERROR(IF(D218="","",INDEX('Open 2'!$A:$F,MATCH('Open 2 Results'!$E218,'Open 2'!$F:$F,0),3)),"")</f>
        <v/>
      </c>
      <c r="D218" s="85" t="str">
        <f>IFERROR(IF(AND(SMALL('Open 2'!F:F,L218)&gt;1000,SMALL('Open 2'!F:F,L218)&lt;3000),"nt",IF(SMALL('Open 2'!F:F,L218)&gt;3000,"",SMALL('Open 2'!F:F,L218))),"")</f>
        <v/>
      </c>
      <c r="E218" s="114" t="str">
        <f>IF(D218="nt",IFERROR(SMALL('Open 2'!F:F,L218),""),IF(D218&gt;3000,"",IFERROR(SMALL('Open 2'!F:F,L218),"")))</f>
        <v/>
      </c>
      <c r="G218" s="91" t="str">
        <f t="shared" si="4"/>
        <v/>
      </c>
      <c r="J218" s="161"/>
      <c r="K218" s="120"/>
      <c r="L218" s="24">
        <v>217</v>
      </c>
    </row>
    <row r="219" spans="1:12">
      <c r="A219" s="18" t="str">
        <f>IFERROR(IF(D219="","",INDEX('Open 2'!$A:$F,MATCH('Open 2 Results'!$E219,'Open 2'!$F:$F,0),1)),"")</f>
        <v/>
      </c>
      <c r="B219" s="84" t="str">
        <f>IFERROR(IF(D219="","",INDEX('Open 2'!$A:$F,MATCH('Open 2 Results'!$E219,'Open 2'!$F:$F,0),2)),"")</f>
        <v/>
      </c>
      <c r="C219" s="84" t="str">
        <f>IFERROR(IF(D219="","",INDEX('Open 2'!$A:$F,MATCH('Open 2 Results'!$E219,'Open 2'!$F:$F,0),3)),"")</f>
        <v/>
      </c>
      <c r="D219" s="85" t="str">
        <f>IFERROR(IF(AND(SMALL('Open 2'!F:F,L219)&gt;1000,SMALL('Open 2'!F:F,L219)&lt;3000),"nt",IF(SMALL('Open 2'!F:F,L219)&gt;3000,"",SMALL('Open 2'!F:F,L219))),"")</f>
        <v/>
      </c>
      <c r="E219" s="114" t="str">
        <f>IF(D219="nt",IFERROR(SMALL('Open 2'!F:F,L219),""),IF(D219&gt;3000,"",IFERROR(SMALL('Open 2'!F:F,L219),"")))</f>
        <v/>
      </c>
      <c r="G219" s="91" t="str">
        <f t="shared" si="4"/>
        <v/>
      </c>
      <c r="J219" s="161"/>
      <c r="K219" s="120"/>
      <c r="L219" s="24">
        <v>218</v>
      </c>
    </row>
    <row r="220" spans="1:12">
      <c r="A220" s="18" t="str">
        <f>IFERROR(IF(D220="","",INDEX('Open 2'!$A:$F,MATCH('Open 2 Results'!$E220,'Open 2'!$F:$F,0),1)),"")</f>
        <v/>
      </c>
      <c r="B220" s="84" t="str">
        <f>IFERROR(IF(D220="","",INDEX('Open 2'!$A:$F,MATCH('Open 2 Results'!$E220,'Open 2'!$F:$F,0),2)),"")</f>
        <v/>
      </c>
      <c r="C220" s="84" t="str">
        <f>IFERROR(IF(D220="","",INDEX('Open 2'!$A:$F,MATCH('Open 2 Results'!$E220,'Open 2'!$F:$F,0),3)),"")</f>
        <v/>
      </c>
      <c r="D220" s="85" t="str">
        <f>IFERROR(IF(AND(SMALL('Open 2'!F:F,L220)&gt;1000,SMALL('Open 2'!F:F,L220)&lt;3000),"nt",IF(SMALL('Open 2'!F:F,L220)&gt;3000,"",SMALL('Open 2'!F:F,L220))),"")</f>
        <v/>
      </c>
      <c r="E220" s="114" t="str">
        <f>IF(D220="nt",IFERROR(SMALL('Open 2'!F:F,L220),""),IF(D220&gt;3000,"",IFERROR(SMALL('Open 2'!F:F,L220),"")))</f>
        <v/>
      </c>
      <c r="G220" s="91" t="str">
        <f t="shared" si="4"/>
        <v/>
      </c>
      <c r="J220" s="161"/>
      <c r="K220" s="120"/>
      <c r="L220" s="24">
        <v>219</v>
      </c>
    </row>
    <row r="221" spans="1:12">
      <c r="A221" s="18" t="str">
        <f>IFERROR(IF(D221="","",INDEX('Open 2'!$A:$F,MATCH('Open 2 Results'!$E221,'Open 2'!$F:$F,0),1)),"")</f>
        <v/>
      </c>
      <c r="B221" s="84" t="str">
        <f>IFERROR(IF(D221="","",INDEX('Open 2'!$A:$F,MATCH('Open 2 Results'!$E221,'Open 2'!$F:$F,0),2)),"")</f>
        <v/>
      </c>
      <c r="C221" s="84" t="str">
        <f>IFERROR(IF(D221="","",INDEX('Open 2'!$A:$F,MATCH('Open 2 Results'!$E221,'Open 2'!$F:$F,0),3)),"")</f>
        <v/>
      </c>
      <c r="D221" s="85" t="str">
        <f>IFERROR(IF(AND(SMALL('Open 2'!F:F,L221)&gt;1000,SMALL('Open 2'!F:F,L221)&lt;3000),"nt",IF(SMALL('Open 2'!F:F,L221)&gt;3000,"",SMALL('Open 2'!F:F,L221))),"")</f>
        <v/>
      </c>
      <c r="E221" s="114" t="str">
        <f>IF(D221="nt",IFERROR(SMALL('Open 2'!F:F,L221),""),IF(D221&gt;3000,"",IFERROR(SMALL('Open 2'!F:F,L221),"")))</f>
        <v/>
      </c>
      <c r="G221" s="91" t="str">
        <f t="shared" si="4"/>
        <v/>
      </c>
      <c r="J221" s="161"/>
      <c r="K221" s="120"/>
      <c r="L221" s="24">
        <v>220</v>
      </c>
    </row>
    <row r="222" spans="1:12">
      <c r="A222" s="18" t="str">
        <f>IFERROR(IF(D222="","",INDEX('Open 2'!$A:$F,MATCH('Open 2 Results'!$E222,'Open 2'!$F:$F,0),1)),"")</f>
        <v/>
      </c>
      <c r="B222" s="84" t="str">
        <f>IFERROR(IF(D222="","",INDEX('Open 2'!$A:$F,MATCH('Open 2 Results'!$E222,'Open 2'!$F:$F,0),2)),"")</f>
        <v/>
      </c>
      <c r="C222" s="84" t="str">
        <f>IFERROR(IF(D222="","",INDEX('Open 2'!$A:$F,MATCH('Open 2 Results'!$E222,'Open 2'!$F:$F,0),3)),"")</f>
        <v/>
      </c>
      <c r="D222" s="85" t="str">
        <f>IFERROR(IF(AND(SMALL('Open 2'!F:F,L222)&gt;1000,SMALL('Open 2'!F:F,L222)&lt;3000),"nt",IF(SMALL('Open 2'!F:F,L222)&gt;3000,"",SMALL('Open 2'!F:F,L222))),"")</f>
        <v/>
      </c>
      <c r="E222" s="114" t="str">
        <f>IF(D222="nt",IFERROR(SMALL('Open 2'!F:F,L222),""),IF(D222&gt;3000,"",IFERROR(SMALL('Open 2'!F:F,L222),"")))</f>
        <v/>
      </c>
      <c r="G222" s="91" t="str">
        <f t="shared" si="4"/>
        <v/>
      </c>
      <c r="J222" s="161"/>
      <c r="K222" s="120"/>
      <c r="L222" s="24">
        <v>221</v>
      </c>
    </row>
    <row r="223" spans="1:12">
      <c r="A223" s="18" t="str">
        <f>IFERROR(IF(D223="","",INDEX('Open 2'!$A:$F,MATCH('Open 2 Results'!$E223,'Open 2'!$F:$F,0),1)),"")</f>
        <v/>
      </c>
      <c r="B223" s="84" t="str">
        <f>IFERROR(IF(D223="","",INDEX('Open 2'!$A:$F,MATCH('Open 2 Results'!$E223,'Open 2'!$F:$F,0),2)),"")</f>
        <v/>
      </c>
      <c r="C223" s="84" t="str">
        <f>IFERROR(IF(D223="","",INDEX('Open 2'!$A:$F,MATCH('Open 2 Results'!$E223,'Open 2'!$F:$F,0),3)),"")</f>
        <v/>
      </c>
      <c r="D223" s="85" t="str">
        <f>IFERROR(IF(AND(SMALL('Open 2'!F:F,L223)&gt;1000,SMALL('Open 2'!F:F,L223)&lt;3000),"nt",IF(SMALL('Open 2'!F:F,L223)&gt;3000,"",SMALL('Open 2'!F:F,L223))),"")</f>
        <v/>
      </c>
      <c r="E223" s="114" t="str">
        <f>IF(D223="nt",IFERROR(SMALL('Open 2'!F:F,L223),""),IF(D223&gt;3000,"",IFERROR(SMALL('Open 2'!F:F,L223),"")))</f>
        <v/>
      </c>
      <c r="G223" s="91" t="str">
        <f t="shared" si="4"/>
        <v/>
      </c>
      <c r="J223" s="161"/>
      <c r="K223" s="120"/>
      <c r="L223" s="24">
        <v>222</v>
      </c>
    </row>
    <row r="224" spans="1:12">
      <c r="A224" s="18" t="str">
        <f>IFERROR(IF(D224="","",INDEX('Open 2'!$A:$F,MATCH('Open 2 Results'!$E224,'Open 2'!$F:$F,0),1)),"")</f>
        <v/>
      </c>
      <c r="B224" s="84" t="str">
        <f>IFERROR(IF(D224="","",INDEX('Open 2'!$A:$F,MATCH('Open 2 Results'!$E224,'Open 2'!$F:$F,0),2)),"")</f>
        <v/>
      </c>
      <c r="C224" s="84" t="str">
        <f>IFERROR(IF(D224="","",INDEX('Open 2'!$A:$F,MATCH('Open 2 Results'!$E224,'Open 2'!$F:$F,0),3)),"")</f>
        <v/>
      </c>
      <c r="D224" s="85" t="str">
        <f>IFERROR(IF(AND(SMALL('Open 2'!F:F,L224)&gt;1000,SMALL('Open 2'!F:F,L224)&lt;3000),"nt",IF(SMALL('Open 2'!F:F,L224)&gt;3000,"",SMALL('Open 2'!F:F,L224))),"")</f>
        <v/>
      </c>
      <c r="E224" s="114" t="str">
        <f>IF(D224="nt",IFERROR(SMALL('Open 2'!F:F,L224),""),IF(D224&gt;3000,"",IFERROR(SMALL('Open 2'!F:F,L224),"")))</f>
        <v/>
      </c>
      <c r="G224" s="91" t="str">
        <f t="shared" si="4"/>
        <v/>
      </c>
      <c r="J224" s="161"/>
      <c r="K224" s="120"/>
      <c r="L224" s="24">
        <v>223</v>
      </c>
    </row>
    <row r="225" spans="1:12">
      <c r="A225" s="18" t="str">
        <f>IFERROR(IF(D225="","",INDEX('Open 2'!$A:$F,MATCH('Open 2 Results'!$E225,'Open 2'!$F:$F,0),1)),"")</f>
        <v/>
      </c>
      <c r="B225" s="84" t="str">
        <f>IFERROR(IF(D225="","",INDEX('Open 2'!$A:$F,MATCH('Open 2 Results'!$E225,'Open 2'!$F:$F,0),2)),"")</f>
        <v/>
      </c>
      <c r="C225" s="84" t="str">
        <f>IFERROR(IF(D225="","",INDEX('Open 2'!$A:$F,MATCH('Open 2 Results'!$E225,'Open 2'!$F:$F,0),3)),"")</f>
        <v/>
      </c>
      <c r="D225" s="85" t="str">
        <f>IFERROR(IF(AND(SMALL('Open 2'!F:F,L225)&gt;1000,SMALL('Open 2'!F:F,L225)&lt;3000),"nt",IF(SMALL('Open 2'!F:F,L225)&gt;3000,"",SMALL('Open 2'!F:F,L225))),"")</f>
        <v/>
      </c>
      <c r="E225" s="114" t="str">
        <f>IF(D225="nt",IFERROR(SMALL('Open 2'!F:F,L225),""),IF(D225&gt;3000,"",IFERROR(SMALL('Open 2'!F:F,L225),"")))</f>
        <v/>
      </c>
      <c r="G225" s="91" t="str">
        <f t="shared" si="4"/>
        <v/>
      </c>
      <c r="J225" s="161"/>
      <c r="K225" s="120"/>
      <c r="L225" s="24">
        <v>224</v>
      </c>
    </row>
    <row r="226" spans="1:12">
      <c r="A226" s="18" t="str">
        <f>IFERROR(IF(D226="","",INDEX('Open 2'!$A:$F,MATCH('Open 2 Results'!$E226,'Open 2'!$F:$F,0),1)),"")</f>
        <v/>
      </c>
      <c r="B226" s="84" t="str">
        <f>IFERROR(IF(D226="","",INDEX('Open 2'!$A:$F,MATCH('Open 2 Results'!$E226,'Open 2'!$F:$F,0),2)),"")</f>
        <v/>
      </c>
      <c r="C226" s="84" t="str">
        <f>IFERROR(IF(D226="","",INDEX('Open 2'!$A:$F,MATCH('Open 2 Results'!$E226,'Open 2'!$F:$F,0),3)),"")</f>
        <v/>
      </c>
      <c r="D226" s="85" t="str">
        <f>IFERROR(IF(AND(SMALL('Open 2'!F:F,L226)&gt;1000,SMALL('Open 2'!F:F,L226)&lt;3000),"nt",IF(SMALL('Open 2'!F:F,L226)&gt;3000,"",SMALL('Open 2'!F:F,L226))),"")</f>
        <v/>
      </c>
      <c r="E226" s="114" t="str">
        <f>IF(D226="nt",IFERROR(SMALL('Open 2'!F:F,L226),""),IF(D226&gt;3000,"",IFERROR(SMALL('Open 2'!F:F,L226),"")))</f>
        <v/>
      </c>
      <c r="G226" s="91" t="str">
        <f t="shared" si="4"/>
        <v/>
      </c>
      <c r="J226" s="161"/>
      <c r="K226" s="120"/>
      <c r="L226" s="24">
        <v>225</v>
      </c>
    </row>
    <row r="227" spans="1:12">
      <c r="A227" s="18" t="str">
        <f>IFERROR(IF(D227="","",INDEX('Open 2'!$A:$F,MATCH('Open 2 Results'!$E227,'Open 2'!$F:$F,0),1)),"")</f>
        <v/>
      </c>
      <c r="B227" s="84" t="str">
        <f>IFERROR(IF(D227="","",INDEX('Open 2'!$A:$F,MATCH('Open 2 Results'!$E227,'Open 2'!$F:$F,0),2)),"")</f>
        <v/>
      </c>
      <c r="C227" s="84" t="str">
        <f>IFERROR(IF(D227="","",INDEX('Open 2'!$A:$F,MATCH('Open 2 Results'!$E227,'Open 2'!$F:$F,0),3)),"")</f>
        <v/>
      </c>
      <c r="D227" s="85" t="str">
        <f>IFERROR(IF(AND(SMALL('Open 2'!F:F,L227)&gt;1000,SMALL('Open 2'!F:F,L227)&lt;3000),"nt",IF(SMALL('Open 2'!F:F,L227)&gt;3000,"",SMALL('Open 2'!F:F,L227))),"")</f>
        <v/>
      </c>
      <c r="E227" s="114" t="str">
        <f>IF(D227="nt",IFERROR(SMALL('Open 2'!F:F,L227),""),IF(D227&gt;3000,"",IFERROR(SMALL('Open 2'!F:F,L227),"")))</f>
        <v/>
      </c>
      <c r="G227" s="91" t="str">
        <f t="shared" si="4"/>
        <v/>
      </c>
      <c r="J227" s="161"/>
      <c r="K227" s="120"/>
      <c r="L227" s="24">
        <v>226</v>
      </c>
    </row>
    <row r="228" spans="1:12">
      <c r="A228" s="18" t="str">
        <f>IFERROR(IF(D228="","",INDEX('Open 2'!$A:$F,MATCH('Open 2 Results'!$E228,'Open 2'!$F:$F,0),1)),"")</f>
        <v/>
      </c>
      <c r="B228" s="84" t="str">
        <f>IFERROR(IF(D228="","",INDEX('Open 2'!$A:$F,MATCH('Open 2 Results'!$E228,'Open 2'!$F:$F,0),2)),"")</f>
        <v/>
      </c>
      <c r="C228" s="84" t="str">
        <f>IFERROR(IF(D228="","",INDEX('Open 2'!$A:$F,MATCH('Open 2 Results'!$E228,'Open 2'!$F:$F,0),3)),"")</f>
        <v/>
      </c>
      <c r="D228" s="85" t="str">
        <f>IFERROR(IF(AND(SMALL('Open 2'!F:F,L228)&gt;1000,SMALL('Open 2'!F:F,L228)&lt;3000),"nt",IF(SMALL('Open 2'!F:F,L228)&gt;3000,"",SMALL('Open 2'!F:F,L228))),"")</f>
        <v/>
      </c>
      <c r="E228" s="114" t="str">
        <f>IF(D228="nt",IFERROR(SMALL('Open 2'!F:F,L228),""),IF(D228&gt;3000,"",IFERROR(SMALL('Open 2'!F:F,L228),"")))</f>
        <v/>
      </c>
      <c r="G228" s="91" t="str">
        <f t="shared" si="4"/>
        <v/>
      </c>
      <c r="J228" s="161"/>
      <c r="K228" s="120"/>
      <c r="L228" s="24">
        <v>227</v>
      </c>
    </row>
    <row r="229" spans="1:12">
      <c r="A229" s="18" t="str">
        <f>IFERROR(IF(D229="","",INDEX('Open 2'!$A:$F,MATCH('Open 2 Results'!$E229,'Open 2'!$F:$F,0),1)),"")</f>
        <v/>
      </c>
      <c r="B229" s="84" t="str">
        <f>IFERROR(IF(D229="","",INDEX('Open 2'!$A:$F,MATCH('Open 2 Results'!$E229,'Open 2'!$F:$F,0),2)),"")</f>
        <v/>
      </c>
      <c r="C229" s="84" t="str">
        <f>IFERROR(IF(D229="","",INDEX('Open 2'!$A:$F,MATCH('Open 2 Results'!$E229,'Open 2'!$F:$F,0),3)),"")</f>
        <v/>
      </c>
      <c r="D229" s="85" t="str">
        <f>IFERROR(IF(AND(SMALL('Open 2'!F:F,L229)&gt;1000,SMALL('Open 2'!F:F,L229)&lt;3000),"nt",IF(SMALL('Open 2'!F:F,L229)&gt;3000,"",SMALL('Open 2'!F:F,L229))),"")</f>
        <v/>
      </c>
      <c r="E229" s="114" t="str">
        <f>IF(D229="nt",IFERROR(SMALL('Open 2'!F:F,L229),""),IF(D229&gt;3000,"",IFERROR(SMALL('Open 2'!F:F,L229),"")))</f>
        <v/>
      </c>
      <c r="G229" s="91" t="str">
        <f t="shared" si="4"/>
        <v/>
      </c>
      <c r="J229" s="161"/>
      <c r="K229" s="120"/>
      <c r="L229" s="24">
        <v>228</v>
      </c>
    </row>
    <row r="230" spans="1:12">
      <c r="A230" s="18" t="str">
        <f>IFERROR(IF(D230="","",INDEX('Open 2'!$A:$F,MATCH('Open 2 Results'!$E230,'Open 2'!$F:$F,0),1)),"")</f>
        <v/>
      </c>
      <c r="B230" s="84" t="str">
        <f>IFERROR(IF(D230="","",INDEX('Open 2'!$A:$F,MATCH('Open 2 Results'!$E230,'Open 2'!$F:$F,0),2)),"")</f>
        <v/>
      </c>
      <c r="C230" s="84" t="str">
        <f>IFERROR(IF(D230="","",INDEX('Open 2'!$A:$F,MATCH('Open 2 Results'!$E230,'Open 2'!$F:$F,0),3)),"")</f>
        <v/>
      </c>
      <c r="D230" s="85" t="str">
        <f>IFERROR(IF(AND(SMALL('Open 2'!F:F,L230)&gt;1000,SMALL('Open 2'!F:F,L230)&lt;3000),"nt",IF(SMALL('Open 2'!F:F,L230)&gt;3000,"",SMALL('Open 2'!F:F,L230))),"")</f>
        <v/>
      </c>
      <c r="E230" s="114" t="str">
        <f>IF(D230="nt",IFERROR(SMALL('Open 2'!F:F,L230),""),IF(D230&gt;3000,"",IFERROR(SMALL('Open 2'!F:F,L230),"")))</f>
        <v/>
      </c>
      <c r="G230" s="91" t="str">
        <f t="shared" si="4"/>
        <v/>
      </c>
      <c r="J230" s="161"/>
      <c r="K230" s="120"/>
      <c r="L230" s="24">
        <v>229</v>
      </c>
    </row>
    <row r="231" spans="1:12">
      <c r="A231" s="18" t="str">
        <f>IFERROR(IF(D231="","",INDEX('Open 2'!$A:$F,MATCH('Open 2 Results'!$E231,'Open 2'!$F:$F,0),1)),"")</f>
        <v/>
      </c>
      <c r="B231" s="84" t="str">
        <f>IFERROR(IF(D231="","",INDEX('Open 2'!$A:$F,MATCH('Open 2 Results'!$E231,'Open 2'!$F:$F,0),2)),"")</f>
        <v/>
      </c>
      <c r="C231" s="84" t="str">
        <f>IFERROR(IF(D231="","",INDEX('Open 2'!$A:$F,MATCH('Open 2 Results'!$E231,'Open 2'!$F:$F,0),3)),"")</f>
        <v/>
      </c>
      <c r="D231" s="85" t="str">
        <f>IFERROR(IF(AND(SMALL('Open 2'!F:F,L231)&gt;1000,SMALL('Open 2'!F:F,L231)&lt;3000),"nt",IF(SMALL('Open 2'!F:F,L231)&gt;3000,"",SMALL('Open 2'!F:F,L231))),"")</f>
        <v/>
      </c>
      <c r="E231" s="114" t="str">
        <f>IF(D231="nt",IFERROR(SMALL('Open 2'!F:F,L231),""),IF(D231&gt;3000,"",IFERROR(SMALL('Open 2'!F:F,L231),"")))</f>
        <v/>
      </c>
      <c r="G231" s="91" t="str">
        <f t="shared" si="4"/>
        <v/>
      </c>
      <c r="J231" s="161"/>
      <c r="K231" s="120"/>
      <c r="L231" s="24">
        <v>230</v>
      </c>
    </row>
    <row r="232" spans="1:12">
      <c r="A232" s="18" t="str">
        <f>IFERROR(IF(D232="","",INDEX('Open 2'!$A:$F,MATCH('Open 2 Results'!$E232,'Open 2'!$F:$F,0),1)),"")</f>
        <v/>
      </c>
      <c r="B232" s="84" t="str">
        <f>IFERROR(IF(D232="","",INDEX('Open 2'!$A:$F,MATCH('Open 2 Results'!$E232,'Open 2'!$F:$F,0),2)),"")</f>
        <v/>
      </c>
      <c r="C232" s="84" t="str">
        <f>IFERROR(IF(D232="","",INDEX('Open 2'!$A:$F,MATCH('Open 2 Results'!$E232,'Open 2'!$F:$F,0),3)),"")</f>
        <v/>
      </c>
      <c r="D232" s="85" t="str">
        <f>IFERROR(IF(AND(SMALL('Open 2'!F:F,L232)&gt;1000,SMALL('Open 2'!F:F,L232)&lt;3000),"nt",IF(SMALL('Open 2'!F:F,L232)&gt;3000,"",SMALL('Open 2'!F:F,L232))),"")</f>
        <v/>
      </c>
      <c r="E232" s="114" t="str">
        <f>IF(D232="nt",IFERROR(SMALL('Open 2'!F:F,L232),""),IF(D232&gt;3000,"",IFERROR(SMALL('Open 2'!F:F,L232),"")))</f>
        <v/>
      </c>
      <c r="G232" s="91" t="str">
        <f t="shared" si="4"/>
        <v/>
      </c>
      <c r="J232" s="161"/>
      <c r="K232" s="120"/>
      <c r="L232" s="24">
        <v>231</v>
      </c>
    </row>
    <row r="233" spans="1:12">
      <c r="A233" s="18" t="str">
        <f>IFERROR(IF(D233="","",INDEX('Open 2'!$A:$F,MATCH('Open 2 Results'!$E233,'Open 2'!$F:$F,0),1)),"")</f>
        <v/>
      </c>
      <c r="B233" s="84" t="str">
        <f>IFERROR(IF(D233="","",INDEX('Open 2'!$A:$F,MATCH('Open 2 Results'!$E233,'Open 2'!$F:$F,0),2)),"")</f>
        <v/>
      </c>
      <c r="C233" s="84" t="str">
        <f>IFERROR(IF(D233="","",INDEX('Open 2'!$A:$F,MATCH('Open 2 Results'!$E233,'Open 2'!$F:$F,0),3)),"")</f>
        <v/>
      </c>
      <c r="D233" s="85" t="str">
        <f>IFERROR(IF(AND(SMALL('Open 2'!F:F,L233)&gt;1000,SMALL('Open 2'!F:F,L233)&lt;3000),"nt",IF(SMALL('Open 2'!F:F,L233)&gt;3000,"",SMALL('Open 2'!F:F,L233))),"")</f>
        <v/>
      </c>
      <c r="E233" s="114" t="str">
        <f>IF(D233="nt",IFERROR(SMALL('Open 2'!F:F,L233),""),IF(D233&gt;3000,"",IFERROR(SMALL('Open 2'!F:F,L233),"")))</f>
        <v/>
      </c>
      <c r="G233" s="91" t="str">
        <f t="shared" si="4"/>
        <v/>
      </c>
      <c r="J233" s="161"/>
      <c r="K233" s="120"/>
      <c r="L233" s="24">
        <v>232</v>
      </c>
    </row>
    <row r="234" spans="1:12">
      <c r="A234" s="18" t="str">
        <f>IFERROR(IF(D234="","",INDEX('Open 2'!$A:$F,MATCH('Open 2 Results'!$E234,'Open 2'!$F:$F,0),1)),"")</f>
        <v/>
      </c>
      <c r="B234" s="84" t="str">
        <f>IFERROR(IF(D234="","",INDEX('Open 2'!$A:$F,MATCH('Open 2 Results'!$E234,'Open 2'!$F:$F,0),2)),"")</f>
        <v/>
      </c>
      <c r="C234" s="84" t="str">
        <f>IFERROR(IF(D234="","",INDEX('Open 2'!$A:$F,MATCH('Open 2 Results'!$E234,'Open 2'!$F:$F,0),3)),"")</f>
        <v/>
      </c>
      <c r="D234" s="85" t="str">
        <f>IFERROR(IF(AND(SMALL('Open 2'!F:F,L234)&gt;1000,SMALL('Open 2'!F:F,L234)&lt;3000),"nt",IF(SMALL('Open 2'!F:F,L234)&gt;3000,"",SMALL('Open 2'!F:F,L234))),"")</f>
        <v/>
      </c>
      <c r="E234" s="114" t="str">
        <f>IF(D234="nt",IFERROR(SMALL('Open 2'!F:F,L234),""),IF(D234&gt;3000,"",IFERROR(SMALL('Open 2'!F:F,L234),"")))</f>
        <v/>
      </c>
      <c r="G234" s="91" t="str">
        <f t="shared" si="4"/>
        <v/>
      </c>
      <c r="J234" s="161"/>
      <c r="K234" s="120"/>
      <c r="L234" s="24">
        <v>233</v>
      </c>
    </row>
    <row r="235" spans="1:12">
      <c r="A235" s="18" t="str">
        <f>IFERROR(IF(INDEX('Open 2'!$A:$F,MATCH('Open 2 Results'!$E235,'Open 2'!$F:$F,0),1)&gt;0,INDEX('Open 2'!$A:$F,MATCH('Open 2 Results'!$E235,'Open 2'!$F:$F,0),1),""),"")</f>
        <v/>
      </c>
      <c r="B235" s="84" t="str">
        <f>IFERROR(IF(INDEX('Open 2'!$A:$F,MATCH('Open 2 Results'!$E235,'Open 2'!$F:$F,0),2)&gt;0,INDEX('Open 2'!$A:$F,MATCH('Open 2 Results'!$E235,'Open 2'!$F:$F,0),2),""),"")</f>
        <v/>
      </c>
      <c r="C235" s="84" t="str">
        <f>IFERROR(IF(INDEX('Open 2'!$A:$F,MATCH('Open 2 Results'!$E235,'Open 2'!$F:$F,0),3)&gt;0,INDEX('Open 2'!$A:$F,MATCH('Open 2 Results'!$E235,'Open 2'!$F:$F,0),3),""),"")</f>
        <v/>
      </c>
      <c r="D235" s="85" t="str">
        <f>IFERROR(IF(AND(SMALL('Open 2'!F:F,L235)&gt;1000,SMALL('Open 2'!F:F,L235)&lt;3000),"nt",IF(SMALL('Open 2'!F:F,L235)&gt;3000,"",SMALL('Open 2'!F:F,L235))),"")</f>
        <v/>
      </c>
      <c r="E235" s="114" t="str">
        <f>IF(D235="nt",IFERROR(SMALL('Open 2'!F:F,L235),""),IF(D235&gt;3000,"",IFERROR(SMALL('Open 2'!F:F,L235),"")))</f>
        <v/>
      </c>
      <c r="G235" s="91" t="str">
        <f t="shared" si="4"/>
        <v/>
      </c>
      <c r="J235" s="161"/>
      <c r="K235" s="120"/>
      <c r="L235" s="24">
        <v>234</v>
      </c>
    </row>
    <row r="236" spans="1:12">
      <c r="A236" s="18" t="str">
        <f>IFERROR(IF(INDEX('Open 2'!$A:$F,MATCH('Open 2 Results'!$E236,'Open 2'!$F:$F,0),1)&gt;0,INDEX('Open 2'!$A:$F,MATCH('Open 2 Results'!$E236,'Open 2'!$F:$F,0),1),""),"")</f>
        <v/>
      </c>
      <c r="B236" s="84" t="str">
        <f>IFERROR(IF(INDEX('Open 2'!$A:$F,MATCH('Open 2 Results'!$E236,'Open 2'!$F:$F,0),2)&gt;0,INDEX('Open 2'!$A:$F,MATCH('Open 2 Results'!$E236,'Open 2'!$F:$F,0),2),""),"")</f>
        <v/>
      </c>
      <c r="C236" s="84" t="str">
        <f>IFERROR(IF(INDEX('Open 2'!$A:$F,MATCH('Open 2 Results'!$E236,'Open 2'!$F:$F,0),3)&gt;0,INDEX('Open 2'!$A:$F,MATCH('Open 2 Results'!$E236,'Open 2'!$F:$F,0),3),""),"")</f>
        <v/>
      </c>
      <c r="D236" s="85" t="str">
        <f>IFERROR(IF(AND(SMALL('Open 2'!F:F,L236)&gt;1000,SMALL('Open 2'!F:F,L236)&lt;3000),"nt",IF(SMALL('Open 2'!F:F,L236)&gt;3000,"",SMALL('Open 2'!F:F,L236))),"")</f>
        <v/>
      </c>
      <c r="E236" s="114" t="str">
        <f>IF(D236="nt",IFERROR(SMALL('Open 2'!F:F,L236),""),IF(D236&gt;3000,"",IFERROR(SMALL('Open 2'!F:F,L236),"")))</f>
        <v/>
      </c>
      <c r="G236" s="91" t="str">
        <f t="shared" si="4"/>
        <v/>
      </c>
      <c r="J236" s="161"/>
      <c r="K236" s="120"/>
      <c r="L236" s="24">
        <v>235</v>
      </c>
    </row>
    <row r="237" spans="1:12">
      <c r="A237" s="18" t="str">
        <f>IFERROR(IF(INDEX('Open 2'!$A:$F,MATCH('Open 2 Results'!$E237,'Open 2'!$F:$F,0),1)&gt;0,INDEX('Open 2'!$A:$F,MATCH('Open 2 Results'!$E237,'Open 2'!$F:$F,0),1),""),"")</f>
        <v/>
      </c>
      <c r="B237" s="84" t="str">
        <f>IFERROR(IF(INDEX('Open 2'!$A:$F,MATCH('Open 2 Results'!$E237,'Open 2'!$F:$F,0),2)&gt;0,INDEX('Open 2'!$A:$F,MATCH('Open 2 Results'!$E237,'Open 2'!$F:$F,0),2),""),"")</f>
        <v/>
      </c>
      <c r="C237" s="84" t="str">
        <f>IFERROR(IF(INDEX('Open 2'!$A:$F,MATCH('Open 2 Results'!$E237,'Open 2'!$F:$F,0),3)&gt;0,INDEX('Open 2'!$A:$F,MATCH('Open 2 Results'!$E237,'Open 2'!$F:$F,0),3),""),"")</f>
        <v/>
      </c>
      <c r="D237" s="85" t="str">
        <f>IFERROR(IF(AND(SMALL('Open 2'!F:F,L237)&gt;1000,SMALL('Open 2'!F:F,L237)&lt;3000),"nt",IF(SMALL('Open 2'!F:F,L237)&gt;3000,"",SMALL('Open 2'!F:F,L237))),"")</f>
        <v/>
      </c>
      <c r="E237" s="114" t="str">
        <f>IF(D237="nt",IFERROR(SMALL('Open 2'!F:F,L237),""),IF(D237&gt;3000,"",IFERROR(SMALL('Open 2'!F:F,L237),"")))</f>
        <v/>
      </c>
      <c r="G237" s="91" t="str">
        <f t="shared" si="4"/>
        <v/>
      </c>
      <c r="J237" s="161"/>
      <c r="K237" s="120"/>
      <c r="L237" s="24">
        <v>236</v>
      </c>
    </row>
    <row r="238" spans="1:12">
      <c r="A238" s="18" t="str">
        <f>IFERROR(IF(INDEX('Open 2'!$A:$F,MATCH('Open 2 Results'!$E238,'Open 2'!$F:$F,0),1)&gt;0,INDEX('Open 2'!$A:$F,MATCH('Open 2 Results'!$E238,'Open 2'!$F:$F,0),1),""),"")</f>
        <v/>
      </c>
      <c r="B238" s="84" t="str">
        <f>IFERROR(IF(INDEX('Open 2'!$A:$F,MATCH('Open 2 Results'!$E238,'Open 2'!$F:$F,0),2)&gt;0,INDEX('Open 2'!$A:$F,MATCH('Open 2 Results'!$E238,'Open 2'!$F:$F,0),2),""),"")</f>
        <v/>
      </c>
      <c r="C238" s="84" t="str">
        <f>IFERROR(IF(INDEX('Open 2'!$A:$F,MATCH('Open 2 Results'!$E238,'Open 2'!$F:$F,0),3)&gt;0,INDEX('Open 2'!$A:$F,MATCH('Open 2 Results'!$E238,'Open 2'!$F:$F,0),3),""),"")</f>
        <v/>
      </c>
      <c r="D238" s="85" t="str">
        <f>IFERROR(IF(AND(SMALL('Open 2'!F:F,L238)&gt;1000,SMALL('Open 2'!F:F,L238)&lt;3000),"nt",IF(SMALL('Open 2'!F:F,L238)&gt;3000,"",SMALL('Open 2'!F:F,L238))),"")</f>
        <v/>
      </c>
      <c r="E238" s="114" t="str">
        <f>IF(D238="nt",IFERROR(SMALL('Open 2'!F:F,L238),""),IF(D238&gt;3000,"",IFERROR(SMALL('Open 2'!F:F,L238),"")))</f>
        <v/>
      </c>
      <c r="G238" s="91" t="str">
        <f t="shared" si="4"/>
        <v/>
      </c>
      <c r="J238" s="161"/>
      <c r="K238" s="120"/>
      <c r="L238" s="24">
        <v>237</v>
      </c>
    </row>
    <row r="239" spans="1:12">
      <c r="A239" s="18" t="str">
        <f>IFERROR(IF(INDEX('Open 2'!$A:$F,MATCH('Open 2 Results'!$E239,'Open 2'!$F:$F,0),1)&gt;0,INDEX('Open 2'!$A:$F,MATCH('Open 2 Results'!$E239,'Open 2'!$F:$F,0),1),""),"")</f>
        <v/>
      </c>
      <c r="B239" s="84" t="str">
        <f>IFERROR(IF(INDEX('Open 2'!$A:$F,MATCH('Open 2 Results'!$E239,'Open 2'!$F:$F,0),2)&gt;0,INDEX('Open 2'!$A:$F,MATCH('Open 2 Results'!$E239,'Open 2'!$F:$F,0),2),""),"")</f>
        <v/>
      </c>
      <c r="C239" s="84" t="str">
        <f>IFERROR(IF(INDEX('Open 2'!$A:$F,MATCH('Open 2 Results'!$E239,'Open 2'!$F:$F,0),3)&gt;0,INDEX('Open 2'!$A:$F,MATCH('Open 2 Results'!$E239,'Open 2'!$F:$F,0),3),""),"")</f>
        <v/>
      </c>
      <c r="D239" s="85" t="str">
        <f>IFERROR(IF(AND(SMALL('Open 2'!F:F,L239)&gt;1000,SMALL('Open 2'!F:F,L239)&lt;3000),"nt",IF(SMALL('Open 2'!F:F,L239)&gt;3000,"",SMALL('Open 2'!F:F,L239))),"")</f>
        <v/>
      </c>
      <c r="E239" s="114" t="str">
        <f>IF(D239="nt",IFERROR(SMALL('Open 2'!F:F,L239),""),IF(D239&gt;3000,"",IFERROR(SMALL('Open 2'!F:F,L239),"")))</f>
        <v/>
      </c>
      <c r="G239" s="91" t="str">
        <f t="shared" si="4"/>
        <v/>
      </c>
      <c r="J239" s="161"/>
      <c r="K239" s="120"/>
      <c r="L239" s="24">
        <v>238</v>
      </c>
    </row>
    <row r="240" spans="1:12">
      <c r="A240" s="18" t="str">
        <f>IFERROR(IF(INDEX('Open 2'!$A:$F,MATCH('Open 2 Results'!$E240,'Open 2'!$F:$F,0),1)&gt;0,INDEX('Open 2'!$A:$F,MATCH('Open 2 Results'!$E240,'Open 2'!$F:$F,0),1),""),"")</f>
        <v/>
      </c>
      <c r="B240" s="84" t="str">
        <f>IFERROR(IF(INDEX('Open 2'!$A:$F,MATCH('Open 2 Results'!$E240,'Open 2'!$F:$F,0),2)&gt;0,INDEX('Open 2'!$A:$F,MATCH('Open 2 Results'!$E240,'Open 2'!$F:$F,0),2),""),"")</f>
        <v/>
      </c>
      <c r="C240" s="84" t="str">
        <f>IFERROR(IF(INDEX('Open 2'!$A:$F,MATCH('Open 2 Results'!$E240,'Open 2'!$F:$F,0),3)&gt;0,INDEX('Open 2'!$A:$F,MATCH('Open 2 Results'!$E240,'Open 2'!$F:$F,0),3),""),"")</f>
        <v/>
      </c>
      <c r="D240" s="85" t="str">
        <f>IFERROR(IF(AND(SMALL('Open 2'!F:F,L240)&gt;1000,SMALL('Open 2'!F:F,L240)&lt;3000),"nt",IF(SMALL('Open 2'!F:F,L240)&gt;3000,"",SMALL('Open 2'!F:F,L240))),"")</f>
        <v/>
      </c>
      <c r="E240" s="114" t="str">
        <f>IF(D240="nt",IFERROR(SMALL('Open 2'!F:F,L240),""),IF(D240&gt;3000,"",IFERROR(SMALL('Open 2'!F:F,L240),"")))</f>
        <v/>
      </c>
      <c r="G240" s="91" t="str">
        <f t="shared" si="4"/>
        <v/>
      </c>
      <c r="J240" s="161"/>
      <c r="K240" s="120"/>
      <c r="L240" s="24">
        <v>239</v>
      </c>
    </row>
    <row r="241" spans="1:12">
      <c r="A241" s="18" t="str">
        <f>IFERROR(IF(INDEX('Open 2'!$A:$F,MATCH('Open 2 Results'!$E241,'Open 2'!$F:$F,0),1)&gt;0,INDEX('Open 2'!$A:$F,MATCH('Open 2 Results'!$E241,'Open 2'!$F:$F,0),1),""),"")</f>
        <v/>
      </c>
      <c r="B241" s="84" t="str">
        <f>IFERROR(IF(INDEX('Open 2'!$A:$F,MATCH('Open 2 Results'!$E241,'Open 2'!$F:$F,0),2)&gt;0,INDEX('Open 2'!$A:$F,MATCH('Open 2 Results'!$E241,'Open 2'!$F:$F,0),2),""),"")</f>
        <v/>
      </c>
      <c r="C241" s="84" t="str">
        <f>IFERROR(IF(INDEX('Open 2'!$A:$F,MATCH('Open 2 Results'!$E241,'Open 2'!$F:$F,0),3)&gt;0,INDEX('Open 2'!$A:$F,MATCH('Open 2 Results'!$E241,'Open 2'!$F:$F,0),3),""),"")</f>
        <v/>
      </c>
      <c r="D241" s="85" t="str">
        <f>IFERROR(IF(AND(SMALL('Open 2'!F:F,L241)&gt;1000,SMALL('Open 2'!F:F,L241)&lt;3000),"nt",IF(SMALL('Open 2'!F:F,L241)&gt;3000,"",SMALL('Open 2'!F:F,L241))),"")</f>
        <v/>
      </c>
      <c r="E241" s="114" t="str">
        <f>IF(D241="nt",IFERROR(SMALL('Open 2'!F:F,L241),""),IF(D241&gt;3000,"",IFERROR(SMALL('Open 2'!F:F,L241),"")))</f>
        <v/>
      </c>
      <c r="G241" s="91" t="str">
        <f t="shared" si="4"/>
        <v/>
      </c>
      <c r="J241" s="161"/>
      <c r="K241" s="120"/>
      <c r="L241" s="24">
        <v>240</v>
      </c>
    </row>
    <row r="242" spans="1:12">
      <c r="A242" s="18" t="str">
        <f>IFERROR(IF(INDEX('Open 2'!$A:$F,MATCH('Open 2 Results'!$E242,'Open 2'!$F:$F,0),1)&gt;0,INDEX('Open 2'!$A:$F,MATCH('Open 2 Results'!$E242,'Open 2'!$F:$F,0),1),""),"")</f>
        <v/>
      </c>
      <c r="B242" s="84" t="str">
        <f>IFERROR(IF(INDEX('Open 2'!$A:$F,MATCH('Open 2 Results'!$E242,'Open 2'!$F:$F,0),2)&gt;0,INDEX('Open 2'!$A:$F,MATCH('Open 2 Results'!$E242,'Open 2'!$F:$F,0),2),""),"")</f>
        <v/>
      </c>
      <c r="C242" s="84" t="str">
        <f>IFERROR(IF(INDEX('Open 2'!$A:$F,MATCH('Open 2 Results'!$E242,'Open 2'!$F:$F,0),3)&gt;0,INDEX('Open 2'!$A:$F,MATCH('Open 2 Results'!$E242,'Open 2'!$F:$F,0),3),""),"")</f>
        <v/>
      </c>
      <c r="D242" s="85" t="str">
        <f>IFERROR(IF(AND(SMALL('Open 2'!F:F,L242)&gt;1000,SMALL('Open 2'!F:F,L242)&lt;3000),"nt",IF(SMALL('Open 2'!F:F,L242)&gt;3000,"",SMALL('Open 2'!F:F,L242))),"")</f>
        <v/>
      </c>
      <c r="E242" s="114" t="str">
        <f>IF(D242="nt",IFERROR(SMALL('Open 2'!F:F,L242),""),IF(D242&gt;3000,"",IFERROR(SMALL('Open 2'!F:F,L242),"")))</f>
        <v/>
      </c>
      <c r="G242" s="91" t="str">
        <f t="shared" si="4"/>
        <v/>
      </c>
      <c r="J242" s="161"/>
      <c r="K242" s="120"/>
      <c r="L242" s="24">
        <v>241</v>
      </c>
    </row>
    <row r="243" spans="1:12">
      <c r="A243" s="18" t="str">
        <f>IFERROR(IF(INDEX('Open 2'!$A:$F,MATCH('Open 2 Results'!$E243,'Open 2'!$F:$F,0),1)&gt;0,INDEX('Open 2'!$A:$F,MATCH('Open 2 Results'!$E243,'Open 2'!$F:$F,0),1),""),"")</f>
        <v/>
      </c>
      <c r="B243" s="84" t="str">
        <f>IFERROR(IF(INDEX('Open 2'!$A:$F,MATCH('Open 2 Results'!$E243,'Open 2'!$F:$F,0),2)&gt;0,INDEX('Open 2'!$A:$F,MATCH('Open 2 Results'!$E243,'Open 2'!$F:$F,0),2),""),"")</f>
        <v/>
      </c>
      <c r="C243" s="84" t="str">
        <f>IFERROR(IF(INDEX('Open 2'!$A:$F,MATCH('Open 2 Results'!$E243,'Open 2'!$F:$F,0),3)&gt;0,INDEX('Open 2'!$A:$F,MATCH('Open 2 Results'!$E243,'Open 2'!$F:$F,0),3),""),"")</f>
        <v/>
      </c>
      <c r="D243" s="85" t="str">
        <f>IFERROR(IF(AND(SMALL('Open 2'!F:F,L243)&gt;1000,SMALL('Open 2'!F:F,L243)&lt;3000),"nt",IF(SMALL('Open 2'!F:F,L243)&gt;3000,"",SMALL('Open 2'!F:F,L243))),"")</f>
        <v/>
      </c>
      <c r="E243" s="114" t="str">
        <f>IF(D243="nt",IFERROR(SMALL('Open 2'!F:F,L243),""),IF(D243&gt;3000,"",IFERROR(SMALL('Open 2'!F:F,L243),"")))</f>
        <v/>
      </c>
      <c r="G243" s="91" t="str">
        <f t="shared" si="4"/>
        <v/>
      </c>
      <c r="J243" s="161"/>
      <c r="K243" s="120"/>
      <c r="L243" s="24">
        <v>242</v>
      </c>
    </row>
    <row r="244" spans="1:12">
      <c r="A244" s="18" t="str">
        <f>IFERROR(IF(INDEX('Open 2'!$A:$F,MATCH('Open 2 Results'!$E244,'Open 2'!$F:$F,0),1)&gt;0,INDEX('Open 2'!$A:$F,MATCH('Open 2 Results'!$E244,'Open 2'!$F:$F,0),1),""),"")</f>
        <v/>
      </c>
      <c r="B244" s="84" t="str">
        <f>IFERROR(IF(INDEX('Open 2'!$A:$F,MATCH('Open 2 Results'!$E244,'Open 2'!$F:$F,0),2)&gt;0,INDEX('Open 2'!$A:$F,MATCH('Open 2 Results'!$E244,'Open 2'!$F:$F,0),2),""),"")</f>
        <v/>
      </c>
      <c r="C244" s="84" t="str">
        <f>IFERROR(IF(INDEX('Open 2'!$A:$F,MATCH('Open 2 Results'!$E244,'Open 2'!$F:$F,0),3)&gt;0,INDEX('Open 2'!$A:$F,MATCH('Open 2 Results'!$E244,'Open 2'!$F:$F,0),3),""),"")</f>
        <v/>
      </c>
      <c r="D244" s="85" t="str">
        <f>IFERROR(IF(AND(SMALL('Open 2'!F:F,L244)&gt;1000,SMALL('Open 2'!F:F,L244)&lt;3000),"nt",IF(SMALL('Open 2'!F:F,L244)&gt;3000,"",SMALL('Open 2'!F:F,L244))),"")</f>
        <v/>
      </c>
      <c r="E244" s="114" t="str">
        <f>IF(D244="nt",IFERROR(SMALL('Open 2'!F:F,L244),""),IF(D244&gt;3000,"",IFERROR(SMALL('Open 2'!F:F,L244),"")))</f>
        <v/>
      </c>
      <c r="G244" s="91" t="str">
        <f t="shared" si="4"/>
        <v/>
      </c>
      <c r="J244" s="161"/>
      <c r="K244" s="120"/>
      <c r="L244" s="24">
        <v>243</v>
      </c>
    </row>
    <row r="245" spans="1:12">
      <c r="A245" s="18" t="str">
        <f>IFERROR(IF(INDEX('Open 2'!$A:$F,MATCH('Open 2 Results'!$E245,'Open 2'!$F:$F,0),1)&gt;0,INDEX('Open 2'!$A:$F,MATCH('Open 2 Results'!$E245,'Open 2'!$F:$F,0),1),""),"")</f>
        <v/>
      </c>
      <c r="B245" s="84" t="str">
        <f>IFERROR(IF(INDEX('Open 2'!$A:$F,MATCH('Open 2 Results'!$E245,'Open 2'!$F:$F,0),2)&gt;0,INDEX('Open 2'!$A:$F,MATCH('Open 2 Results'!$E245,'Open 2'!$F:$F,0),2),""),"")</f>
        <v/>
      </c>
      <c r="C245" s="84" t="str">
        <f>IFERROR(IF(INDEX('Open 2'!$A:$F,MATCH('Open 2 Results'!$E245,'Open 2'!$F:$F,0),3)&gt;0,INDEX('Open 2'!$A:$F,MATCH('Open 2 Results'!$E245,'Open 2'!$F:$F,0),3),""),"")</f>
        <v/>
      </c>
      <c r="D245" s="85" t="str">
        <f>IFERROR(IF(AND(SMALL('Open 2'!F:F,L245)&gt;1000,SMALL('Open 2'!F:F,L245)&lt;3000),"nt",IF(SMALL('Open 2'!F:F,L245)&gt;3000,"",SMALL('Open 2'!F:F,L245))),"")</f>
        <v/>
      </c>
      <c r="E245" s="114" t="str">
        <f>IF(D245="nt",IFERROR(SMALL('Open 2'!F:F,L245),""),IF(D245&gt;3000,"",IFERROR(SMALL('Open 2'!F:F,L245),"")))</f>
        <v/>
      </c>
      <c r="G245" s="91" t="str">
        <f t="shared" si="4"/>
        <v/>
      </c>
      <c r="J245" s="161"/>
      <c r="K245" s="120"/>
      <c r="L245" s="24">
        <v>244</v>
      </c>
    </row>
    <row r="246" spans="1:12">
      <c r="A246" s="18" t="str">
        <f>IFERROR(IF(INDEX('Open 2'!$A:$F,MATCH('Open 2 Results'!$E246,'Open 2'!$F:$F,0),1)&gt;0,INDEX('Open 2'!$A:$F,MATCH('Open 2 Results'!$E246,'Open 2'!$F:$F,0),1),""),"")</f>
        <v/>
      </c>
      <c r="B246" s="84" t="str">
        <f>IFERROR(IF(INDEX('Open 2'!$A:$F,MATCH('Open 2 Results'!$E246,'Open 2'!$F:$F,0),2)&gt;0,INDEX('Open 2'!$A:$F,MATCH('Open 2 Results'!$E246,'Open 2'!$F:$F,0),2),""),"")</f>
        <v/>
      </c>
      <c r="C246" s="84" t="str">
        <f>IFERROR(IF(INDEX('Open 2'!$A:$F,MATCH('Open 2 Results'!$E246,'Open 2'!$F:$F,0),3)&gt;0,INDEX('Open 2'!$A:$F,MATCH('Open 2 Results'!$E246,'Open 2'!$F:$F,0),3),""),"")</f>
        <v/>
      </c>
      <c r="D246" s="85" t="str">
        <f>IFERROR(IF(AND(SMALL('Open 2'!F:F,L246)&gt;1000,SMALL('Open 2'!F:F,L246)&lt;3000),"nt",IF(SMALL('Open 2'!F:F,L246)&gt;3000,"",SMALL('Open 2'!F:F,L246))),"")</f>
        <v/>
      </c>
      <c r="E246" s="114" t="str">
        <f>IF(D246="nt",IFERROR(SMALL('Open 2'!F:F,L246),""),IF(D246&gt;3000,"",IFERROR(SMALL('Open 2'!F:F,L246),"")))</f>
        <v/>
      </c>
      <c r="G246" s="91" t="str">
        <f t="shared" si="4"/>
        <v/>
      </c>
      <c r="J246" s="161"/>
      <c r="K246" s="120"/>
      <c r="L246" s="24">
        <v>245</v>
      </c>
    </row>
    <row r="247" spans="1:12">
      <c r="A247" s="18" t="str">
        <f>IFERROR(IF(INDEX('Open 2'!$A:$F,MATCH('Open 2 Results'!$E247,'Open 2'!$F:$F,0),1)&gt;0,INDEX('Open 2'!$A:$F,MATCH('Open 2 Results'!$E247,'Open 2'!$F:$F,0),1),""),"")</f>
        <v/>
      </c>
      <c r="B247" s="84" t="str">
        <f>IFERROR(IF(INDEX('Open 2'!$A:$F,MATCH('Open 2 Results'!$E247,'Open 2'!$F:$F,0),2)&gt;0,INDEX('Open 2'!$A:$F,MATCH('Open 2 Results'!$E247,'Open 2'!$F:$F,0),2),""),"")</f>
        <v/>
      </c>
      <c r="C247" s="84" t="str">
        <f>IFERROR(IF(INDEX('Open 2'!$A:$F,MATCH('Open 2 Results'!$E247,'Open 2'!$F:$F,0),3)&gt;0,INDEX('Open 2'!$A:$F,MATCH('Open 2 Results'!$E247,'Open 2'!$F:$F,0),3),""),"")</f>
        <v/>
      </c>
      <c r="D247" s="85" t="str">
        <f>IFERROR(IF(AND(SMALL('Open 2'!F:F,L247)&gt;1000,SMALL('Open 2'!F:F,L247)&lt;3000),"nt",IF(SMALL('Open 2'!F:F,L247)&gt;3000,"",SMALL('Open 2'!F:F,L247))),"")</f>
        <v/>
      </c>
      <c r="E247" s="114" t="str">
        <f>IF(D247="nt",IFERROR(SMALL('Open 2'!F:F,L247),""),IF(D247&gt;3000,"",IFERROR(SMALL('Open 2'!F:F,L247),"")))</f>
        <v/>
      </c>
      <c r="G247" s="91" t="str">
        <f t="shared" si="4"/>
        <v/>
      </c>
      <c r="J247" s="161"/>
      <c r="K247" s="120"/>
      <c r="L247" s="24">
        <v>246</v>
      </c>
    </row>
    <row r="248" spans="1:12">
      <c r="A248" s="18" t="str">
        <f>IFERROR(IF(INDEX('Open 2'!$A:$F,MATCH('Open 2 Results'!$E248,'Open 2'!$F:$F,0),1)&gt;0,INDEX('Open 2'!$A:$F,MATCH('Open 2 Results'!$E248,'Open 2'!$F:$F,0),1),""),"")</f>
        <v/>
      </c>
      <c r="B248" s="84" t="str">
        <f>IFERROR(IF(INDEX('Open 2'!$A:$F,MATCH('Open 2 Results'!$E248,'Open 2'!$F:$F,0),2)&gt;0,INDEX('Open 2'!$A:$F,MATCH('Open 2 Results'!$E248,'Open 2'!$F:$F,0),2),""),"")</f>
        <v/>
      </c>
      <c r="C248" s="84" t="str">
        <f>IFERROR(IF(INDEX('Open 2'!$A:$F,MATCH('Open 2 Results'!$E248,'Open 2'!$F:$F,0),3)&gt;0,INDEX('Open 2'!$A:$F,MATCH('Open 2 Results'!$E248,'Open 2'!$F:$F,0),3),""),"")</f>
        <v/>
      </c>
      <c r="D248" s="85" t="str">
        <f>IFERROR(IF(AND(SMALL('Open 2'!F:F,L248)&gt;1000,SMALL('Open 2'!F:F,L248)&lt;3000),"nt",IF(SMALL('Open 2'!F:F,L248)&gt;3000,"",SMALL('Open 2'!F:F,L248))),"")</f>
        <v/>
      </c>
      <c r="E248" s="114" t="str">
        <f>IF(D248="nt",IFERROR(SMALL('Open 2'!F:F,L248),""),IF(D248&gt;3000,"",IFERROR(SMALL('Open 2'!F:F,L248),"")))</f>
        <v/>
      </c>
      <c r="G248" s="91" t="str">
        <f t="shared" si="4"/>
        <v/>
      </c>
      <c r="J248" s="161"/>
      <c r="K248" s="120"/>
      <c r="L248" s="24">
        <v>247</v>
      </c>
    </row>
    <row r="249" spans="1:12">
      <c r="A249" s="18" t="str">
        <f>IFERROR(IF(INDEX('Open 2'!$A:$F,MATCH('Open 2 Results'!$E249,'Open 2'!$F:$F,0),1)&gt;0,INDEX('Open 2'!$A:$F,MATCH('Open 2 Results'!$E249,'Open 2'!$F:$F,0),1),""),"")</f>
        <v/>
      </c>
      <c r="B249" s="84" t="str">
        <f>IFERROR(IF(INDEX('Open 2'!$A:$F,MATCH('Open 2 Results'!$E249,'Open 2'!$F:$F,0),2)&gt;0,INDEX('Open 2'!$A:$F,MATCH('Open 2 Results'!$E249,'Open 2'!$F:$F,0),2),""),"")</f>
        <v/>
      </c>
      <c r="C249" s="84" t="str">
        <f>IFERROR(IF(INDEX('Open 2'!$A:$F,MATCH('Open 2 Results'!$E249,'Open 2'!$F:$F,0),3)&gt;0,INDEX('Open 2'!$A:$F,MATCH('Open 2 Results'!$E249,'Open 2'!$F:$F,0),3),""),"")</f>
        <v/>
      </c>
      <c r="D249" s="85" t="str">
        <f>IFERROR(IF(AND(SMALL('Open 2'!F:F,L249)&gt;1000,SMALL('Open 2'!F:F,L249)&lt;3000),"nt",IF(SMALL('Open 2'!F:F,L249)&gt;3000,"",SMALL('Open 2'!F:F,L249))),"")</f>
        <v/>
      </c>
      <c r="E249" s="114" t="str">
        <f>IF(D249="nt",IFERROR(SMALL('Open 2'!F:F,L249),""),IF(D249&gt;3000,"",IFERROR(SMALL('Open 2'!F:F,L249),"")))</f>
        <v/>
      </c>
      <c r="G249" s="91" t="str">
        <f t="shared" si="4"/>
        <v/>
      </c>
      <c r="J249" s="161"/>
      <c r="K249" s="120"/>
      <c r="L249" s="24">
        <v>248</v>
      </c>
    </row>
    <row r="250" spans="1:12">
      <c r="A250" s="18" t="str">
        <f>IFERROR(IF(INDEX('Open 2'!$A:$F,MATCH('Open 2 Results'!$E250,'Open 2'!$F:$F,0),1)&gt;0,INDEX('Open 2'!$A:$F,MATCH('Open 2 Results'!$E250,'Open 2'!$F:$F,0),1),""),"")</f>
        <v/>
      </c>
      <c r="B250" s="84" t="str">
        <f>IFERROR(IF(INDEX('Open 2'!$A:$F,MATCH('Open 2 Results'!$E250,'Open 2'!$F:$F,0),2)&gt;0,INDEX('Open 2'!$A:$F,MATCH('Open 2 Results'!$E250,'Open 2'!$F:$F,0),2),""),"")</f>
        <v/>
      </c>
      <c r="C250" s="84" t="str">
        <f>IFERROR(IF(INDEX('Open 2'!$A:$F,MATCH('Open 2 Results'!$E250,'Open 2'!$F:$F,0),3)&gt;0,INDEX('Open 2'!$A:$F,MATCH('Open 2 Results'!$E250,'Open 2'!$F:$F,0),3),""),"")</f>
        <v/>
      </c>
      <c r="D250" s="85" t="str">
        <f>IFERROR(IF(AND(SMALL('Open 2'!F:F,L250)&gt;1000,SMALL('Open 2'!F:F,L250)&lt;3000),"nt",IF(SMALL('Open 2'!F:F,L250)&gt;3000,"",SMALL('Open 2'!F:F,L250))),"")</f>
        <v/>
      </c>
      <c r="E250" s="114" t="str">
        <f>IF(D250="nt",IFERROR(SMALL('Open 2'!F:F,L250),""),IF(D250&gt;3000,"",IFERROR(SMALL('Open 2'!F:F,L250),"")))</f>
        <v/>
      </c>
      <c r="G250" s="91" t="str">
        <f t="shared" si="4"/>
        <v/>
      </c>
      <c r="J250" s="161"/>
      <c r="K250" s="120"/>
      <c r="L250" s="24">
        <v>249</v>
      </c>
    </row>
    <row r="251" spans="1:12">
      <c r="A251" s="18" t="str">
        <f>IFERROR(IF(INDEX('Open 2'!$A:$F,MATCH('Open 2 Results'!$E251,'Open 2'!$F:$F,0),1)&gt;0,INDEX('Open 2'!$A:$F,MATCH('Open 2 Results'!$E251,'Open 2'!$F:$F,0),1),""),"")</f>
        <v/>
      </c>
      <c r="B251" s="84" t="str">
        <f>IFERROR(IF(INDEX('Open 2'!$A:$F,MATCH('Open 2 Results'!$E251,'Open 2'!$F:$F,0),2)&gt;0,INDEX('Open 2'!$A:$F,MATCH('Open 2 Results'!$E251,'Open 2'!$F:$F,0),2),""),"")</f>
        <v/>
      </c>
      <c r="C251" s="84" t="str">
        <f>IFERROR(IF(INDEX('Open 2'!$A:$F,MATCH('Open 2 Results'!$E251,'Open 2'!$F:$F,0),3)&gt;0,INDEX('Open 2'!$A:$F,MATCH('Open 2 Results'!$E251,'Open 2'!$F:$F,0),3),""),"")</f>
        <v/>
      </c>
      <c r="D251" s="85" t="str">
        <f>IFERROR(IF(AND(SMALL('Open 2'!F:F,L251)&gt;1000,SMALL('Open 2'!F:F,L251)&lt;3000),"nt",IF(SMALL('Open 2'!F:F,L251)&gt;3000,"",SMALL('Open 2'!F:F,L251))),"")</f>
        <v/>
      </c>
      <c r="E251" s="114" t="str">
        <f>IF(D251="nt",IFERROR(SMALL('Open 2'!F:F,L251),""),IF(D251&gt;3000,"",IFERROR(SMALL('Open 2'!F:F,L251),"")))</f>
        <v/>
      </c>
      <c r="G251" s="91" t="str">
        <f t="shared" si="4"/>
        <v/>
      </c>
      <c r="K251" s="120"/>
      <c r="L251" s="24">
        <v>250</v>
      </c>
    </row>
  </sheetData>
  <sheetProtection sheet="1"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  <headerFooter>
    <oddHeader>&amp;L&amp;"-,Bold"Open 2 Results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6" style="17" customWidth="1"/>
    <col min="9" max="9" width="10" style="17" bestFit="1" customWidth="1"/>
    <col min="10" max="10" width="9.7109375" style="17" bestFit="1" customWidth="1"/>
    <col min="11" max="11" width="7.42578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6384" width="9.140625" style="17"/>
  </cols>
  <sheetData>
    <row r="1" spans="1:1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7" ht="16.5" thickBot="1">
      <c r="A2" s="18" t="str">
        <f>IF(B2="","",Draw!J2)</f>
        <v/>
      </c>
      <c r="B2" s="19" t="str">
        <f>IFERROR(Draw!K2,"")</f>
        <v/>
      </c>
      <c r="C2" s="19" t="str">
        <f>IFERROR(Draw!L2,"")</f>
        <v/>
      </c>
      <c r="D2" s="51"/>
      <c r="E2" s="17">
        <v>1E-8</v>
      </c>
      <c r="F2" s="93" t="str">
        <f>IF(D2="scratch",3000+E2,IF(D2="nt",1000+E2,IF((D2+E2)&gt;5,D2+E2,"")))</f>
        <v/>
      </c>
      <c r="G2" s="62" t="str">
        <f>IF(OR(AND(D2&gt;1,D2&lt;1050),D2="nt",D2="",D2="scratch"),"","Not valid")</f>
        <v/>
      </c>
      <c r="H2" s="232" t="s">
        <v>76</v>
      </c>
      <c r="I2" s="233"/>
      <c r="J2" s="163">
        <v>30</v>
      </c>
    </row>
    <row r="3" spans="1:17" ht="16.5" thickBot="1">
      <c r="A3" s="20" t="str">
        <f>IF(B3="","",Draw!J3)</f>
        <v/>
      </c>
      <c r="B3" s="21" t="str">
        <f>IFERROR(Draw!K3,"")</f>
        <v/>
      </c>
      <c r="C3" s="21" t="str">
        <f>IFERROR(Draw!L3,"")</f>
        <v/>
      </c>
      <c r="D3" s="52"/>
      <c r="E3" s="17">
        <v>2E-8</v>
      </c>
      <c r="F3" s="93" t="str">
        <f t="shared" ref="F3:F66" si="0">IF(D3="scratch",3000+E3,IF(D3="nt",1000+E3,IF((D3+E3)&gt;5,D3+E3,"")))</f>
        <v/>
      </c>
      <c r="G3" s="62" t="str">
        <f>IF(OR(AND(D3&gt;1,D3&lt;1050),D3="nt",D3="",D3="scratch"),"","Not a valid input")</f>
        <v/>
      </c>
      <c r="H3" s="232" t="s">
        <v>81</v>
      </c>
      <c r="I3" s="233"/>
      <c r="J3" s="163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</row>
    <row r="4" spans="1:17" ht="16.5" thickBot="1">
      <c r="A4" s="20" t="str">
        <f>IF(B4="","",Draw!J4)</f>
        <v/>
      </c>
      <c r="B4" s="21" t="str">
        <f>IFERROR(Draw!K4,"")</f>
        <v/>
      </c>
      <c r="C4" s="21" t="str">
        <f>IFERROR(Draw!L4,"")</f>
        <v/>
      </c>
      <c r="D4" s="53"/>
      <c r="E4" s="17">
        <v>2.9999999999999997E-8</v>
      </c>
      <c r="F4" s="93" t="str">
        <f t="shared" si="0"/>
        <v/>
      </c>
      <c r="G4" s="62" t="str">
        <f>IF(OR(AND(D4&gt;1,D4&lt;1050),D4="nt",D4="",D4="scratch"),"","Not a valid input")</f>
        <v/>
      </c>
      <c r="L4" s="236" t="s">
        <v>3</v>
      </c>
      <c r="M4" s="39" t="str">
        <f>'Poles Calculations'!G8</f>
        <v>-</v>
      </c>
      <c r="N4" s="18" t="str">
        <f>'Poles Calculations'!H8</f>
        <v>-</v>
      </c>
      <c r="O4" s="18" t="str">
        <f>'Poles Calculations'!I8</f>
        <v>-</v>
      </c>
      <c r="P4" s="40" t="str">
        <f>'Poles Calculations'!J8</f>
        <v>-</v>
      </c>
      <c r="Q4" s="164" t="str">
        <f>'Poles Calculations'!K8</f>
        <v/>
      </c>
    </row>
    <row r="5" spans="1:17" ht="16.5" thickBot="1">
      <c r="A5" s="20" t="str">
        <f>IF(B5="","",Draw!J5)</f>
        <v/>
      </c>
      <c r="B5" s="21" t="str">
        <f>IFERROR(Draw!K5,"")</f>
        <v/>
      </c>
      <c r="C5" s="21" t="str">
        <f>IFERROR(Draw!L5,"")</f>
        <v/>
      </c>
      <c r="D5" s="54"/>
      <c r="E5" s="17">
        <v>4.0000000000000001E-8</v>
      </c>
      <c r="F5" s="93" t="str">
        <f t="shared" si="0"/>
        <v/>
      </c>
      <c r="G5" s="62" t="str">
        <f>IF(OR(AND(D5&gt;1,D5&lt;1050),D5="nt",D5="",D5="scratch"),"","Not a valid input")</f>
        <v/>
      </c>
      <c r="I5" s="82" t="s">
        <v>3</v>
      </c>
      <c r="J5" s="78">
        <f>'Poles Calculations'!F3</f>
        <v>0</v>
      </c>
      <c r="L5" s="237"/>
      <c r="M5" s="30" t="str">
        <f>IF($J$11&lt;"2","",'Poles Calculations'!G9)</f>
        <v/>
      </c>
      <c r="N5" s="20" t="str">
        <f>IF(M5="","",'Poles Calculations'!H9)</f>
        <v/>
      </c>
      <c r="O5" s="20" t="str">
        <f>IF(N5="","",'Poles Calculations'!I9)</f>
        <v/>
      </c>
      <c r="P5" s="41" t="str">
        <f>IF(O5="","",'Poles Calculations'!J9)</f>
        <v/>
      </c>
      <c r="Q5" s="156" t="str">
        <f>'Poles Calculations'!K9</f>
        <v/>
      </c>
    </row>
    <row r="6" spans="1:17" ht="16.5" thickBot="1">
      <c r="A6" s="20" t="str">
        <f>IF(B6="","",Draw!J6)</f>
        <v/>
      </c>
      <c r="B6" s="21" t="str">
        <f>IFERROR(Draw!K6,"")</f>
        <v/>
      </c>
      <c r="C6" s="21" t="str">
        <f>IFERROR(Draw!L6,"")</f>
        <v/>
      </c>
      <c r="D6" s="54"/>
      <c r="E6" s="17">
        <v>4.9999999999999998E-8</v>
      </c>
      <c r="F6" s="93" t="str">
        <f t="shared" si="0"/>
        <v/>
      </c>
      <c r="G6" s="62" t="str">
        <f>IF(OR(AND(D6&gt;1,D6&lt;1050),D6="nt",D6="",D6="scratch"),"","Not a valid input")</f>
        <v/>
      </c>
      <c r="I6" s="99" t="s">
        <v>4</v>
      </c>
      <c r="J6" s="78">
        <f>'Poles Calculations'!F4</f>
        <v>2</v>
      </c>
      <c r="L6" s="237"/>
      <c r="M6" s="30" t="str">
        <f>IF($J$11&lt;"3","",'Poles Calculations'!G10)</f>
        <v/>
      </c>
      <c r="N6" s="20" t="str">
        <f>IF(M6="","",'Poles Calculations'!H10)</f>
        <v/>
      </c>
      <c r="O6" s="20" t="str">
        <f>IF(N6="","",'Poles Calculations'!I10)</f>
        <v/>
      </c>
      <c r="P6" s="41" t="str">
        <f>IF(O6="","",'Poles Calculations'!J10)</f>
        <v/>
      </c>
      <c r="Q6" s="156" t="str">
        <f>'Poles Calculations'!K10</f>
        <v/>
      </c>
    </row>
    <row r="7" spans="1:17" ht="16.5" thickBot="1">
      <c r="A7" s="20" t="str">
        <f>IF(B7="","",Draw!J7)</f>
        <v/>
      </c>
      <c r="B7" s="21" t="str">
        <f>IFERROR(Draw!K7,"")</f>
        <v/>
      </c>
      <c r="C7" s="21" t="str">
        <f>IFERROR(Draw!L7,"")</f>
        <v/>
      </c>
      <c r="D7" s="52"/>
      <c r="E7" s="17">
        <v>5.9999999999999995E-8</v>
      </c>
      <c r="F7" s="93" t="str">
        <f t="shared" si="0"/>
        <v/>
      </c>
      <c r="G7" s="62" t="str">
        <f>IF(OR(AND(D7&gt;1,D7&lt;1050),D7="nt",D7="",D7="scratch"),"","Not a valid input")</f>
        <v/>
      </c>
      <c r="I7" s="100" t="s">
        <v>5</v>
      </c>
      <c r="J7" s="78">
        <f>'Poles Calculations'!F5</f>
        <v>4</v>
      </c>
      <c r="L7" s="237"/>
      <c r="M7" s="30" t="str">
        <f>IF($J$11&lt;"4","",'Poles Calculations'!G11)</f>
        <v/>
      </c>
      <c r="N7" s="20" t="str">
        <f>IF(M7="","",'Poles Calculations'!H11)</f>
        <v/>
      </c>
      <c r="O7" s="20" t="str">
        <f>IF(N7="","",'Poles Calculations'!I11)</f>
        <v/>
      </c>
      <c r="P7" s="41" t="str">
        <f>IF(O7="","",'Poles Calculations'!J11)</f>
        <v/>
      </c>
      <c r="Q7" s="156" t="str">
        <f>'Poles Calculations'!K11</f>
        <v/>
      </c>
    </row>
    <row r="8" spans="1:17" ht="16.5" thickBot="1">
      <c r="A8" s="20" t="str">
        <f>IF(B8="","",Draw!J8)</f>
        <v/>
      </c>
      <c r="B8" s="21" t="str">
        <f>IFERROR(Draw!K8,"")</f>
        <v/>
      </c>
      <c r="C8" s="21" t="str">
        <f>IFERROR(Draw!L8,"")</f>
        <v/>
      </c>
      <c r="D8" s="51"/>
      <c r="E8" s="17">
        <v>7.0000000000000005E-8</v>
      </c>
      <c r="F8" s="93" t="str">
        <f t="shared" si="0"/>
        <v/>
      </c>
      <c r="G8" s="62" t="str">
        <f t="shared" ref="G8:G71" si="1">IF(OR(AND(D8&gt;1,D8&lt;1050),D8="nt",D8="",D8="scratch"),"","Not a valid input")</f>
        <v/>
      </c>
      <c r="I8" s="169"/>
      <c r="J8" s="62"/>
      <c r="L8" s="238"/>
      <c r="M8" s="45" t="str">
        <f>IF($J$11&lt;"5","",'Poles Calculations'!G12)</f>
        <v/>
      </c>
      <c r="N8" s="23" t="str">
        <f>IF(M8="","",'Poles Calculations'!H12)</f>
        <v/>
      </c>
      <c r="O8" s="23" t="str">
        <f>IF(N8="","",'Poles Calculations'!I12)</f>
        <v/>
      </c>
      <c r="P8" s="46" t="str">
        <f>IF(O8="","",'Poles Calculations'!J12)</f>
        <v/>
      </c>
      <c r="Q8" s="165" t="str">
        <f>'Poles Calculations'!K12</f>
        <v/>
      </c>
    </row>
    <row r="9" spans="1:17" ht="16.5" thickBot="1">
      <c r="A9" s="20" t="str">
        <f>IF(B9="","",Draw!J9)</f>
        <v/>
      </c>
      <c r="B9" s="21" t="str">
        <f>IFERROR(Draw!K9,"")</f>
        <v/>
      </c>
      <c r="C9" s="21" t="str">
        <f>IFERROR(Draw!L9,"")</f>
        <v/>
      </c>
      <c r="D9" s="52"/>
      <c r="E9" s="17">
        <v>8.0000000000000002E-8</v>
      </c>
      <c r="F9" s="93" t="str">
        <f t="shared" si="0"/>
        <v/>
      </c>
      <c r="G9" s="62" t="str">
        <f t="shared" si="1"/>
        <v/>
      </c>
      <c r="H9" s="232" t="s">
        <v>77</v>
      </c>
      <c r="I9" s="233"/>
      <c r="J9" s="187">
        <f>COUNTIF(Poles!$A$2:$A$286,"&gt;0")-COUNTIF(D2:D286,"scratch")</f>
        <v>0</v>
      </c>
      <c r="L9" s="34"/>
      <c r="M9" s="37"/>
      <c r="N9" s="26"/>
      <c r="O9" s="26"/>
      <c r="P9" s="38"/>
      <c r="Q9" s="158"/>
    </row>
    <row r="10" spans="1:17" ht="16.5" thickBot="1">
      <c r="A10" s="20" t="str">
        <f>IF(B10="","",Draw!J10)</f>
        <v/>
      </c>
      <c r="B10" s="21" t="str">
        <f>IFERROR(Draw!K10,"")</f>
        <v/>
      </c>
      <c r="C10" s="21" t="str">
        <f>IFERROR(Draw!L10,"")</f>
        <v/>
      </c>
      <c r="D10" s="53"/>
      <c r="E10" s="17">
        <v>8.9999999999999999E-8</v>
      </c>
      <c r="F10" s="93" t="str">
        <f t="shared" si="0"/>
        <v/>
      </c>
      <c r="G10" s="62" t="str">
        <f t="shared" si="1"/>
        <v/>
      </c>
      <c r="K10" s="50">
        <v>1</v>
      </c>
      <c r="L10" s="247" t="s">
        <v>4</v>
      </c>
      <c r="M10" s="39" t="str">
        <f>'Poles Calculations'!G14</f>
        <v>-</v>
      </c>
      <c r="N10" s="18" t="str">
        <f>'Poles Calculations'!H14</f>
        <v>-</v>
      </c>
      <c r="O10" s="18" t="str">
        <f>'Poles Calculations'!I14</f>
        <v>-</v>
      </c>
      <c r="P10" s="40" t="str">
        <f>'Poles Calculations'!J14</f>
        <v>-</v>
      </c>
      <c r="Q10" s="166" t="str">
        <f>'Poles Calculations'!K14</f>
        <v/>
      </c>
    </row>
    <row r="11" spans="1:17" ht="16.5" thickBot="1">
      <c r="A11" s="20" t="str">
        <f>IF(B11="","",Draw!J11)</f>
        <v/>
      </c>
      <c r="B11" s="21" t="str">
        <f>IFERROR(Draw!K11,"")</f>
        <v/>
      </c>
      <c r="C11" s="21" t="str">
        <f>IFERROR(Draw!L11,"")</f>
        <v/>
      </c>
      <c r="D11" s="54"/>
      <c r="E11" s="17">
        <v>9.9999999999999995E-8</v>
      </c>
      <c r="F11" s="93" t="str">
        <f t="shared" si="0"/>
        <v/>
      </c>
      <c r="G11" s="62" t="str">
        <f t="shared" si="1"/>
        <v/>
      </c>
      <c r="H11" s="49"/>
      <c r="I11" s="147" t="s">
        <v>12</v>
      </c>
      <c r="J11" s="149" t="str">
        <f>IF(J9&lt;=10,"1",IF(AND(J9&gt;10,J9&lt;=15),"2",IF(AND(J9&gt;15,J9&lt;=30),"3",IF(AND(J9&gt;30,J9&lt;=60),"4",IF(AND(J9&gt;60,J9&lt;=90),"5")))))</f>
        <v>1</v>
      </c>
      <c r="K11" s="50">
        <v>2</v>
      </c>
      <c r="L11" s="248"/>
      <c r="M11" s="30" t="str">
        <f>IF($J$11&lt;"2","",'Poles Calculations'!G15)</f>
        <v/>
      </c>
      <c r="N11" s="20" t="str">
        <f>IF(M11="","",'Poles Calculations'!H15)</f>
        <v/>
      </c>
      <c r="O11" s="20" t="str">
        <f>IF(N11="","",'Poles Calculations'!I15)</f>
        <v/>
      </c>
      <c r="P11" s="41" t="str">
        <f>IF(O11="","",'Poles Calculations'!J15)</f>
        <v/>
      </c>
      <c r="Q11" s="156" t="str">
        <f>'Poles Calculations'!K15</f>
        <v/>
      </c>
    </row>
    <row r="12" spans="1:17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4"/>
      <c r="E12" s="17">
        <v>1.1000000000000001E-7</v>
      </c>
      <c r="F12" s="93" t="str">
        <f t="shared" si="0"/>
        <v/>
      </c>
      <c r="G12" s="62" t="str">
        <f t="shared" si="1"/>
        <v/>
      </c>
      <c r="H12" s="49"/>
      <c r="K12" s="50">
        <v>3</v>
      </c>
      <c r="L12" s="248"/>
      <c r="M12" s="30" t="str">
        <f>IF($J$11&lt;"3","",'Poles Calculations'!G16)</f>
        <v/>
      </c>
      <c r="N12" s="20" t="str">
        <f>IF(M12="","",'Poles Calculations'!H16)</f>
        <v/>
      </c>
      <c r="O12" s="20" t="str">
        <f>IF(N12="","",'Poles Calculations'!I16)</f>
        <v/>
      </c>
      <c r="P12" s="41" t="str">
        <f>IF(O12="","",'Poles Calculations'!J16)</f>
        <v/>
      </c>
      <c r="Q12" s="156" t="str">
        <f>'Poles Calculations'!K16</f>
        <v/>
      </c>
    </row>
    <row r="13" spans="1:17">
      <c r="A13" s="20" t="str">
        <f>IF(B13="","",Draw!J13)</f>
        <v/>
      </c>
      <c r="B13" s="21" t="str">
        <f>IFERROR(Draw!K13,"")</f>
        <v/>
      </c>
      <c r="C13" s="21" t="str">
        <f>IFERROR(Draw!L13,"")</f>
        <v/>
      </c>
      <c r="D13" s="142"/>
      <c r="E13" s="17">
        <v>1.1999999999999999E-7</v>
      </c>
      <c r="F13" s="93" t="str">
        <f t="shared" si="0"/>
        <v/>
      </c>
      <c r="H13" s="49"/>
      <c r="I13" s="234" t="s">
        <v>27</v>
      </c>
      <c r="J13" s="235"/>
      <c r="K13" s="50">
        <v>4</v>
      </c>
      <c r="L13" s="248"/>
      <c r="M13" s="30" t="str">
        <f>IF($J$11&lt;"4","",'Poles Calculations'!G17)</f>
        <v/>
      </c>
      <c r="N13" s="20" t="str">
        <f>IF(M13="","",'Poles Calculations'!H17)</f>
        <v/>
      </c>
      <c r="O13" s="20" t="str">
        <f>IF(N13="","",'Poles Calculations'!I17)</f>
        <v/>
      </c>
      <c r="P13" s="41" t="str">
        <f>IF(O13="","",'Poles Calculations'!J17)</f>
        <v/>
      </c>
      <c r="Q13" s="167" t="str">
        <f>'Poles Calculations'!K17</f>
        <v/>
      </c>
    </row>
    <row r="14" spans="1:17" ht="16.5" thickBot="1">
      <c r="A14" s="20" t="str">
        <f>IF(B14="","",Draw!J14)</f>
        <v/>
      </c>
      <c r="B14" s="21" t="str">
        <f>IFERROR(Draw!K14,"")</f>
        <v/>
      </c>
      <c r="C14" s="21" t="str">
        <f>IFERROR(Draw!L14,"")</f>
        <v/>
      </c>
      <c r="D14" s="51"/>
      <c r="E14" s="17">
        <v>1.3E-7</v>
      </c>
      <c r="F14" s="93" t="str">
        <f t="shared" si="0"/>
        <v/>
      </c>
      <c r="G14" s="62" t="str">
        <f>IF(OR(AND(D14&gt;1,D14&lt;1050),D14="nt",D14="",D14="scratch"),"","Not a valid input")</f>
        <v/>
      </c>
      <c r="H14" s="49"/>
      <c r="I14" s="118" t="s">
        <v>30</v>
      </c>
      <c r="J14" s="116" t="s">
        <v>28</v>
      </c>
      <c r="K14" s="50">
        <v>5</v>
      </c>
      <c r="L14" s="249"/>
      <c r="M14" s="30" t="str">
        <f>IF($J$11&lt;"5","",'Poles Calculations'!G18)</f>
        <v/>
      </c>
      <c r="N14" s="23" t="str">
        <f>IF(M14="","",'Poles Calculations'!H18)</f>
        <v/>
      </c>
      <c r="O14" s="23" t="str">
        <f>IF(N14="","",'Poles Calculations'!I18)</f>
        <v/>
      </c>
      <c r="P14" s="46" t="str">
        <f>IF(O14="","",'Poles Calculations'!J18)</f>
        <v/>
      </c>
      <c r="Q14" s="159" t="str">
        <f>'Poles Calculations'!K18</f>
        <v/>
      </c>
    </row>
    <row r="15" spans="1:17" ht="16.5" thickBot="1">
      <c r="A15" s="20" t="str">
        <f>IF(B15="","",Draw!J15)</f>
        <v/>
      </c>
      <c r="B15" s="21" t="str">
        <f>IFERROR(Draw!K15,"")</f>
        <v/>
      </c>
      <c r="C15" s="21" t="str">
        <f>IFERROR(Draw!L15,"")</f>
        <v/>
      </c>
      <c r="D15" s="52"/>
      <c r="E15" s="17">
        <v>1.4000000000000001E-7</v>
      </c>
      <c r="F15" s="93" t="str">
        <f t="shared" si="0"/>
        <v/>
      </c>
      <c r="G15" s="62" t="str">
        <f t="shared" si="1"/>
        <v/>
      </c>
      <c r="H15" s="49"/>
      <c r="I15" s="118" t="s">
        <v>31</v>
      </c>
      <c r="J15" s="116" t="s">
        <v>29</v>
      </c>
      <c r="L15" s="34"/>
      <c r="M15" s="43"/>
      <c r="N15" s="22"/>
      <c r="O15" s="22"/>
      <c r="P15" s="44"/>
      <c r="Q15" s="158"/>
    </row>
    <row r="16" spans="1:17" ht="16.5" thickBot="1">
      <c r="A16" s="20" t="str">
        <f>IF(B16="","",Draw!J16)</f>
        <v/>
      </c>
      <c r="B16" s="21" t="str">
        <f>IFERROR(Draw!K16,"")</f>
        <v/>
      </c>
      <c r="C16" s="21" t="str">
        <f>IFERROR(Draw!L16,"")</f>
        <v/>
      </c>
      <c r="D16" s="53"/>
      <c r="E16" s="17">
        <v>1.4999999999999999E-7</v>
      </c>
      <c r="F16" s="93" t="str">
        <f t="shared" si="0"/>
        <v/>
      </c>
      <c r="G16" s="62" t="str">
        <f t="shared" si="1"/>
        <v/>
      </c>
      <c r="H16" s="49"/>
      <c r="I16" s="119" t="s">
        <v>32</v>
      </c>
      <c r="J16" s="117" t="s">
        <v>71</v>
      </c>
      <c r="L16" s="250" t="s">
        <v>5</v>
      </c>
      <c r="M16" s="39" t="str">
        <f>'Poles Calculations'!G20</f>
        <v>-</v>
      </c>
      <c r="N16" s="18" t="str">
        <f>'Poles Calculations'!H20</f>
        <v>-</v>
      </c>
      <c r="O16" s="18" t="str">
        <f>'Poles Calculations'!I20</f>
        <v>-</v>
      </c>
      <c r="P16" s="40" t="str">
        <f>'Poles Calculations'!J20</f>
        <v>-</v>
      </c>
      <c r="Q16" s="166" t="str">
        <f>'Poles Calculations'!K20</f>
        <v/>
      </c>
    </row>
    <row r="17" spans="1:17">
      <c r="A17" s="20" t="str">
        <f>IF(B17="","",Draw!J17)</f>
        <v/>
      </c>
      <c r="B17" s="21" t="str">
        <f>IFERROR(Draw!K17,"")</f>
        <v/>
      </c>
      <c r="C17" s="21" t="str">
        <f>IFERROR(Draw!L17,"")</f>
        <v/>
      </c>
      <c r="D17" s="54"/>
      <c r="E17" s="17">
        <v>1.6E-7</v>
      </c>
      <c r="F17" s="93" t="str">
        <f t="shared" si="0"/>
        <v/>
      </c>
      <c r="G17" s="62" t="str">
        <f t="shared" si="1"/>
        <v/>
      </c>
      <c r="H17" s="49"/>
      <c r="J17" s="49"/>
      <c r="L17" s="251"/>
      <c r="M17" s="30" t="str">
        <f>IF($J$11&lt;"2","",'Poles Calculations'!G21)</f>
        <v/>
      </c>
      <c r="N17" s="20" t="str">
        <f>IF(M17="","",'Poles Calculations'!H21)</f>
        <v/>
      </c>
      <c r="O17" s="20" t="str">
        <f>IF(N17="","",'Poles Calculations'!I21)</f>
        <v/>
      </c>
      <c r="P17" s="41" t="str">
        <f>IF(O17="","",'Poles Calculations'!J21)</f>
        <v/>
      </c>
      <c r="Q17" s="156" t="str">
        <f>'Poles Calculations'!K21</f>
        <v/>
      </c>
    </row>
    <row r="18" spans="1:17">
      <c r="A18" s="20" t="str">
        <f>IF(B18="","",Draw!J18)</f>
        <v/>
      </c>
      <c r="B18" s="21" t="str">
        <f>IFERROR(Draw!K18,"")</f>
        <v/>
      </c>
      <c r="C18" s="21" t="str">
        <f>IFERROR(Draw!L18,"")</f>
        <v/>
      </c>
      <c r="D18" s="54"/>
      <c r="E18" s="17">
        <v>1.6999999999999999E-7</v>
      </c>
      <c r="F18" s="93" t="str">
        <f t="shared" si="0"/>
        <v/>
      </c>
      <c r="G18" s="62" t="str">
        <f t="shared" si="1"/>
        <v/>
      </c>
      <c r="L18" s="251"/>
      <c r="M18" s="30" t="str">
        <f>IF($J$11&lt;"3","",'Poles Calculations'!G22)</f>
        <v/>
      </c>
      <c r="N18" s="20" t="str">
        <f>IF(M18="","",'Poles Calculations'!H22)</f>
        <v/>
      </c>
      <c r="O18" s="20" t="str">
        <f>IF(N18="","",'Poles Calculations'!I22)</f>
        <v/>
      </c>
      <c r="P18" s="41" t="str">
        <f>IF(O18="","",'Poles Calculations'!J22)</f>
        <v/>
      </c>
      <c r="Q18" s="156" t="str">
        <f>'Poles Calculations'!K22</f>
        <v/>
      </c>
    </row>
    <row r="19" spans="1:17">
      <c r="A19" s="20" t="str">
        <f>IF(B19="","",Draw!J19)</f>
        <v/>
      </c>
      <c r="B19" s="21" t="str">
        <f>IFERROR(Draw!K19,"")</f>
        <v/>
      </c>
      <c r="C19" s="21" t="str">
        <f>IFERROR(Draw!L19,"")</f>
        <v/>
      </c>
      <c r="D19" s="52"/>
      <c r="E19" s="17">
        <v>1.8E-7</v>
      </c>
      <c r="F19" s="93" t="str">
        <f t="shared" si="0"/>
        <v/>
      </c>
      <c r="H19" s="49"/>
      <c r="J19" s="49"/>
      <c r="L19" s="251"/>
      <c r="M19" s="30" t="str">
        <f>IF($J$11&lt;"4","",'Poles Calculations'!G23)</f>
        <v/>
      </c>
      <c r="N19" s="20" t="str">
        <f>IF(M19="","",'Poles Calculations'!H23)</f>
        <v/>
      </c>
      <c r="O19" s="20" t="str">
        <f>IF(N19="","",'Poles Calculations'!I23)</f>
        <v/>
      </c>
      <c r="P19" s="41" t="str">
        <f>IF(O19="","",'Poles Calculations'!J23)</f>
        <v/>
      </c>
      <c r="Q19" s="167" t="str">
        <f>'Poles Calculations'!K23</f>
        <v/>
      </c>
    </row>
    <row r="20" spans="1:17" ht="16.5" thickBot="1">
      <c r="A20" s="20" t="str">
        <f>IF(B20="","",Draw!J20)</f>
        <v/>
      </c>
      <c r="B20" s="21" t="str">
        <f>IFERROR(Draw!K20,"")</f>
        <v/>
      </c>
      <c r="C20" s="21" t="str">
        <f>IFERROR(Draw!L20,"")</f>
        <v/>
      </c>
      <c r="D20" s="51"/>
      <c r="E20" s="17">
        <v>1.9000000000000001E-7</v>
      </c>
      <c r="F20" s="93" t="str">
        <f t="shared" si="0"/>
        <v/>
      </c>
      <c r="G20" s="62" t="str">
        <f>IF(OR(AND(D20&gt;1,D20&lt;1050),D20="nt",D20="",D20="scratch"),"","Not a valid input")</f>
        <v/>
      </c>
      <c r="H20" s="49"/>
      <c r="I20" s="49"/>
      <c r="J20" s="49"/>
      <c r="L20" s="252"/>
      <c r="M20" s="45" t="str">
        <f>IF($J$11&lt;"5","",'Poles Calculations'!G24)</f>
        <v/>
      </c>
      <c r="N20" s="23" t="str">
        <f>IF(M20="","",'Poles Calculations'!H24)</f>
        <v/>
      </c>
      <c r="O20" s="23" t="str">
        <f>IF(N20="","",'Poles Calculations'!I24)</f>
        <v/>
      </c>
      <c r="P20" s="46" t="str">
        <f>IF(O20="","",'Poles Calculations'!J24)</f>
        <v/>
      </c>
      <c r="Q20" s="165" t="str">
        <f>'Poles Calculations'!K24</f>
        <v/>
      </c>
    </row>
    <row r="21" spans="1:17">
      <c r="A21" s="20" t="str">
        <f>IF(B21="","",Draw!J21)</f>
        <v/>
      </c>
      <c r="B21" s="21" t="str">
        <f>IFERROR(Draw!K21,"")</f>
        <v/>
      </c>
      <c r="C21" s="21" t="str">
        <f>IFERROR(Draw!L21,"")</f>
        <v/>
      </c>
      <c r="D21" s="52"/>
      <c r="E21" s="17">
        <v>1.9999999999999999E-7</v>
      </c>
      <c r="F21" s="93" t="str">
        <f t="shared" si="0"/>
        <v/>
      </c>
      <c r="G21" s="62" t="str">
        <f t="shared" si="1"/>
        <v/>
      </c>
      <c r="H21" s="49"/>
      <c r="I21" s="49"/>
      <c r="J21" s="49"/>
    </row>
    <row r="22" spans="1:17">
      <c r="A22" s="20" t="str">
        <f>IF(B22="","",Draw!J22)</f>
        <v/>
      </c>
      <c r="B22" s="21" t="str">
        <f>IFERROR(Draw!K22,"")</f>
        <v/>
      </c>
      <c r="C22" s="21" t="str">
        <f>IFERROR(Draw!L22,"")</f>
        <v/>
      </c>
      <c r="D22" s="53"/>
      <c r="E22" s="17">
        <v>2.1E-7</v>
      </c>
      <c r="F22" s="93" t="str">
        <f t="shared" si="0"/>
        <v/>
      </c>
      <c r="G22" s="62" t="str">
        <f t="shared" si="1"/>
        <v/>
      </c>
      <c r="H22" s="49"/>
      <c r="I22" s="49"/>
      <c r="J22" s="49"/>
    </row>
    <row r="23" spans="1:17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4"/>
      <c r="E23" s="17">
        <v>2.2000000000000001E-7</v>
      </c>
      <c r="F23" s="93" t="str">
        <f t="shared" si="0"/>
        <v/>
      </c>
      <c r="G23" s="62" t="str">
        <f t="shared" si="1"/>
        <v/>
      </c>
      <c r="H23" s="49"/>
      <c r="I23" s="49"/>
      <c r="J23" s="49"/>
    </row>
    <row r="24" spans="1:17">
      <c r="A24" s="20" t="str">
        <f>IF(B24="","",Draw!J24)</f>
        <v/>
      </c>
      <c r="B24" s="21" t="str">
        <f>IFERROR(Draw!K24,"")</f>
        <v/>
      </c>
      <c r="C24" s="21" t="str">
        <f>IFERROR(Draw!L24,"")</f>
        <v/>
      </c>
      <c r="D24" s="53"/>
      <c r="E24" s="17">
        <v>2.2999999999999999E-7</v>
      </c>
      <c r="F24" s="93" t="str">
        <f t="shared" si="0"/>
        <v/>
      </c>
      <c r="G24" s="62" t="str">
        <f t="shared" si="1"/>
        <v/>
      </c>
      <c r="I24" s="49"/>
      <c r="J24" s="49"/>
    </row>
    <row r="25" spans="1:17">
      <c r="A25" s="20" t="str">
        <f>IF(B25="","",Draw!J25)</f>
        <v/>
      </c>
      <c r="B25" s="21" t="str">
        <f>IFERROR(Draw!K25,"")</f>
        <v/>
      </c>
      <c r="C25" s="21" t="str">
        <f>IFERROR(Draw!L25,"")</f>
        <v/>
      </c>
      <c r="D25" s="52"/>
      <c r="E25" s="17">
        <v>2.3999999999999998E-7</v>
      </c>
      <c r="F25" s="93" t="str">
        <f t="shared" si="0"/>
        <v/>
      </c>
      <c r="I25" s="49"/>
      <c r="J25" s="49"/>
    </row>
    <row r="26" spans="1:17">
      <c r="A26" s="20" t="str">
        <f>IF(B26="","",Draw!J26)</f>
        <v/>
      </c>
      <c r="B26" s="21" t="str">
        <f>IFERROR(Draw!K26,"")</f>
        <v/>
      </c>
      <c r="C26" s="21" t="str">
        <f>IFERROR(Draw!L26,"")</f>
        <v/>
      </c>
      <c r="D26" s="52"/>
      <c r="E26" s="17">
        <v>2.4999999999999999E-7</v>
      </c>
      <c r="F26" s="93" t="str">
        <f t="shared" si="0"/>
        <v/>
      </c>
      <c r="G26" s="62" t="str">
        <f>IF(OR(AND(D26&gt;1,D26&lt;1050),D26="nt",D26="",D26="scratch"),"","Not a valid input")</f>
        <v/>
      </c>
    </row>
    <row r="27" spans="1:17">
      <c r="A27" s="20" t="str">
        <f>IF(B27="","",Draw!J27)</f>
        <v/>
      </c>
      <c r="B27" s="21" t="str">
        <f>IFERROR(Draw!K27,"")</f>
        <v/>
      </c>
      <c r="C27" s="21" t="str">
        <f>IFERROR(Draw!L27,"")</f>
        <v/>
      </c>
      <c r="D27" s="52"/>
      <c r="E27" s="17">
        <v>2.6E-7</v>
      </c>
      <c r="F27" s="93" t="str">
        <f t="shared" si="0"/>
        <v/>
      </c>
      <c r="G27" s="62" t="str">
        <f t="shared" si="1"/>
        <v/>
      </c>
    </row>
    <row r="28" spans="1:17">
      <c r="A28" s="20" t="str">
        <f>IF(B28="","",Draw!J28)</f>
        <v/>
      </c>
      <c r="B28" s="21" t="str">
        <f>IFERROR(Draw!K28,"")</f>
        <v/>
      </c>
      <c r="C28" s="21" t="str">
        <f>IFERROR(Draw!L28,"")</f>
        <v/>
      </c>
      <c r="D28" s="53"/>
      <c r="E28" s="17">
        <v>2.7000000000000001E-7</v>
      </c>
      <c r="F28" s="93" t="str">
        <f t="shared" si="0"/>
        <v/>
      </c>
      <c r="G28" s="62" t="str">
        <f t="shared" si="1"/>
        <v/>
      </c>
    </row>
    <row r="29" spans="1:17">
      <c r="A29" s="20" t="str">
        <f>IF(B29="","",Draw!J29)</f>
        <v/>
      </c>
      <c r="B29" s="21" t="str">
        <f>IFERROR(Draw!K29,"")</f>
        <v/>
      </c>
      <c r="C29" s="21" t="str">
        <f>IFERROR(Draw!L29,"")</f>
        <v/>
      </c>
      <c r="D29" s="54"/>
      <c r="E29" s="17">
        <v>2.8000000000000002E-7</v>
      </c>
      <c r="F29" s="93" t="str">
        <f t="shared" si="0"/>
        <v/>
      </c>
      <c r="G29" s="62" t="str">
        <f t="shared" si="1"/>
        <v/>
      </c>
    </row>
    <row r="30" spans="1:17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1"/>
        <v/>
      </c>
    </row>
    <row r="31" spans="1:17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2"/>
    </row>
    <row r="32" spans="1:17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1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4"/>
      <c r="E34" s="17">
        <v>3.3000000000000002E-7</v>
      </c>
      <c r="F34" s="93" t="str">
        <f t="shared" si="0"/>
        <v/>
      </c>
      <c r="G34" s="62" t="str">
        <f t="shared" si="1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1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1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1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1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1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1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4"/>
      <c r="E45" s="17">
        <v>4.4000000000000002E-7</v>
      </c>
      <c r="F45" s="93" t="str">
        <f t="shared" si="0"/>
        <v/>
      </c>
      <c r="G45" s="62" t="str">
        <f t="shared" si="1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1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1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1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1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1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1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1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4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1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1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1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1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1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1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1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1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4"/>
      <c r="E67" s="17">
        <v>6.6000000000000003E-7</v>
      </c>
      <c r="F67" s="93" t="str">
        <f t="shared" ref="F67:F130" si="2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2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2"/>
        <v/>
      </c>
      <c r="G69" s="62" t="str">
        <f t="shared" si="1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2"/>
        <v/>
      </c>
      <c r="G70" s="62" t="str">
        <f t="shared" si="1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2"/>
        <v/>
      </c>
      <c r="G71" s="62" t="str">
        <f t="shared" si="1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2"/>
        <v/>
      </c>
      <c r="G72" s="62" t="str">
        <f t="shared" ref="G72:G135" si="3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2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2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2"/>
        <v/>
      </c>
      <c r="G75" s="62" t="str">
        <f t="shared" si="3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2"/>
        <v/>
      </c>
      <c r="G76" s="62" t="str">
        <f t="shared" si="3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2"/>
        <v/>
      </c>
      <c r="G77" s="62" t="str">
        <f t="shared" si="3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4"/>
      <c r="E78" s="17">
        <v>7.7000000000000004E-7</v>
      </c>
      <c r="F78" s="93" t="str">
        <f t="shared" si="2"/>
        <v/>
      </c>
      <c r="G78" s="62" t="str">
        <f t="shared" si="3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2"/>
      <c r="E79" s="17">
        <v>7.8000000000000005E-7</v>
      </c>
      <c r="F79" s="93" t="str">
        <f t="shared" si="2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2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2"/>
        <v/>
      </c>
      <c r="G81" s="62" t="str">
        <f t="shared" si="3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2"/>
        <v/>
      </c>
      <c r="G82" s="62" t="str">
        <f t="shared" si="3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2"/>
        <v/>
      </c>
      <c r="G83" s="62" t="str">
        <f t="shared" si="3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2"/>
        <v/>
      </c>
      <c r="G84" s="62" t="str">
        <f t="shared" si="3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2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2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2"/>
        <v/>
      </c>
      <c r="G87" s="62" t="str">
        <f t="shared" si="3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2"/>
        <v/>
      </c>
      <c r="G88" s="62" t="str">
        <f t="shared" si="3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4"/>
      <c r="E89" s="17">
        <v>8.8000000000000004E-7</v>
      </c>
      <c r="F89" s="93" t="str">
        <f t="shared" si="2"/>
        <v/>
      </c>
      <c r="G89" s="62" t="str">
        <f t="shared" si="3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2"/>
        <v/>
      </c>
      <c r="G90" s="62" t="str">
        <f t="shared" si="3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2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2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2"/>
        <v/>
      </c>
      <c r="G93" s="62" t="str">
        <f t="shared" si="3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2"/>
        <v/>
      </c>
      <c r="G94" s="62" t="str">
        <f t="shared" si="3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2"/>
        <v/>
      </c>
      <c r="G95" s="62" t="str">
        <f t="shared" si="3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2"/>
        <v/>
      </c>
      <c r="G96" s="62" t="str">
        <f t="shared" si="3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2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2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2"/>
        <v/>
      </c>
      <c r="G99" s="62" t="str">
        <f t="shared" si="3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4"/>
      <c r="E100" s="17">
        <v>9.9000000000000005E-7</v>
      </c>
      <c r="F100" s="93" t="str">
        <f t="shared" si="2"/>
        <v/>
      </c>
      <c r="G100" s="62" t="str">
        <f t="shared" si="3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2"/>
        <v/>
      </c>
      <c r="G101" s="62" t="str">
        <f t="shared" si="3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2"/>
        <v/>
      </c>
      <c r="G102" s="62" t="str">
        <f t="shared" si="3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2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2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2"/>
        <v/>
      </c>
      <c r="G105" s="62" t="str">
        <f t="shared" si="3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2"/>
        <v/>
      </c>
      <c r="G106" s="62" t="str">
        <f t="shared" si="3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2"/>
        <v/>
      </c>
      <c r="G107" s="62" t="str">
        <f t="shared" si="3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2"/>
        <v/>
      </c>
      <c r="G108" s="62" t="str">
        <f t="shared" si="3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2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2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4"/>
      <c r="E111" s="17">
        <v>1.1000000000000001E-6</v>
      </c>
      <c r="F111" s="93" t="str">
        <f t="shared" si="2"/>
        <v/>
      </c>
      <c r="G111" s="62" t="str">
        <f t="shared" si="3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2"/>
        <v/>
      </c>
      <c r="G112" s="62" t="str">
        <f t="shared" si="3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2"/>
        <v/>
      </c>
      <c r="G113" s="62" t="str">
        <f t="shared" si="3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2"/>
        <v/>
      </c>
      <c r="G114" s="62" t="str">
        <f t="shared" si="3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2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2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2"/>
        <v/>
      </c>
      <c r="G117" s="62" t="str">
        <f t="shared" si="3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2"/>
        <v/>
      </c>
      <c r="G118" s="62" t="str">
        <f t="shared" si="3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2"/>
        <v/>
      </c>
      <c r="G119" s="62" t="str">
        <f t="shared" si="3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2"/>
        <v/>
      </c>
      <c r="G120" s="62" t="str">
        <f t="shared" si="3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2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4"/>
      <c r="E122" s="17">
        <v>1.2100000000000001E-6</v>
      </c>
      <c r="F122" s="93" t="str">
        <f t="shared" si="2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2"/>
        <v/>
      </c>
      <c r="G123" s="62" t="str">
        <f t="shared" si="3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2"/>
        <v/>
      </c>
      <c r="G124" s="62" t="str">
        <f t="shared" si="3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2"/>
        <v/>
      </c>
      <c r="G125" s="62" t="str">
        <f t="shared" si="3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2"/>
        <v/>
      </c>
      <c r="G126" s="62" t="str">
        <f t="shared" si="3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2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2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2"/>
        <v/>
      </c>
      <c r="G129" s="62" t="str">
        <f t="shared" si="3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2"/>
        <v/>
      </c>
      <c r="G130" s="62" t="str">
        <f t="shared" si="3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4">IF(D131="scratch",3000+E131,IF(D131="nt",1000+E131,IF((D131+E131)&gt;5,D131+E131,"")))</f>
        <v/>
      </c>
      <c r="G131" s="62" t="str">
        <f t="shared" si="3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4"/>
        <v/>
      </c>
      <c r="G132" s="62" t="str">
        <f t="shared" si="3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4"/>
      <c r="E133" s="17">
        <v>1.3200000000000001E-6</v>
      </c>
      <c r="F133" s="93" t="str">
        <f t="shared" si="4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4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4"/>
        <v/>
      </c>
      <c r="G135" s="62" t="str">
        <f t="shared" si="3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4"/>
        <v/>
      </c>
      <c r="G136" s="62" t="str">
        <f t="shared" ref="G136:G198" si="5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4"/>
        <v/>
      </c>
      <c r="G137" s="62" t="str">
        <f t="shared" si="5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4"/>
        <v/>
      </c>
      <c r="G138" s="62" t="str">
        <f t="shared" si="5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4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4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4"/>
        <v/>
      </c>
      <c r="G141" s="62" t="str">
        <f t="shared" si="5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4"/>
        <v/>
      </c>
      <c r="G142" s="62" t="str">
        <f t="shared" si="5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4"/>
        <v/>
      </c>
      <c r="G143" s="62" t="str">
        <f t="shared" si="5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4"/>
      <c r="E144" s="17">
        <v>1.4300000000000001E-6</v>
      </c>
      <c r="F144" s="93" t="str">
        <f t="shared" si="4"/>
        <v/>
      </c>
      <c r="G144" s="62" t="str">
        <f t="shared" si="5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2"/>
      <c r="E145" s="17">
        <v>1.44E-6</v>
      </c>
      <c r="F145" s="93" t="str">
        <f t="shared" si="4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4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4"/>
        <v/>
      </c>
      <c r="G147" s="62" t="str">
        <f t="shared" si="5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4"/>
        <v/>
      </c>
      <c r="G148" s="62" t="str">
        <f t="shared" si="5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4"/>
        <v/>
      </c>
      <c r="G149" s="62" t="str">
        <f t="shared" si="5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4"/>
        <v/>
      </c>
      <c r="G150" s="62" t="str">
        <f t="shared" si="5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4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4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4"/>
        <v/>
      </c>
      <c r="G153" s="62" t="str">
        <f t="shared" si="5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4"/>
        <v/>
      </c>
      <c r="G154" s="62" t="str">
        <f t="shared" si="5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4"/>
      <c r="E155" s="17">
        <v>1.5400000000000001E-6</v>
      </c>
      <c r="F155" s="93" t="str">
        <f t="shared" si="4"/>
        <v/>
      </c>
      <c r="G155" s="62" t="str">
        <f t="shared" si="5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4"/>
        <v/>
      </c>
      <c r="G156" s="62" t="str">
        <f t="shared" si="5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4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4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4"/>
        <v/>
      </c>
      <c r="G159" s="62" t="str">
        <f t="shared" si="5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4"/>
        <v/>
      </c>
      <c r="G160" s="62" t="str">
        <f t="shared" si="5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4"/>
        <v/>
      </c>
      <c r="G161" s="62" t="str">
        <f t="shared" si="5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4"/>
        <v/>
      </c>
      <c r="G162" s="62" t="str">
        <f t="shared" si="5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4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4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4"/>
        <v/>
      </c>
      <c r="G165" s="62" t="str">
        <f t="shared" si="5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4"/>
      <c r="E166" s="17">
        <v>1.6500000000000001E-6</v>
      </c>
      <c r="F166" s="93" t="str">
        <f t="shared" si="4"/>
        <v/>
      </c>
      <c r="G166" s="62" t="str">
        <f t="shared" si="5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4"/>
        <v/>
      </c>
      <c r="G167" s="62" t="str">
        <f t="shared" si="5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4"/>
        <v/>
      </c>
      <c r="G168" s="62" t="str">
        <f t="shared" si="5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4"/>
        <v/>
      </c>
      <c r="G169" s="172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4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4"/>
        <v/>
      </c>
      <c r="G171" s="62" t="str">
        <f t="shared" si="5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4"/>
        <v/>
      </c>
      <c r="G172" s="62" t="str">
        <f t="shared" si="5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4"/>
        <v/>
      </c>
      <c r="G173" s="62" t="str">
        <f t="shared" si="5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4"/>
        <v/>
      </c>
      <c r="G174" s="62" t="str">
        <f t="shared" si="5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4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4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4"/>
      <c r="E177" s="17">
        <v>1.7600000000000001E-6</v>
      </c>
      <c r="F177" s="93" t="str">
        <f t="shared" si="4"/>
        <v/>
      </c>
      <c r="G177" s="62" t="str">
        <f t="shared" si="5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4"/>
        <v/>
      </c>
      <c r="G178" s="62" t="str">
        <f t="shared" si="5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4"/>
        <v/>
      </c>
      <c r="G179" s="62" t="str">
        <f t="shared" si="5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4"/>
        <v/>
      </c>
      <c r="G180" s="62" t="str">
        <f t="shared" si="5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4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4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4"/>
        <v/>
      </c>
      <c r="G183" s="62" t="str">
        <f t="shared" si="5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4"/>
        <v/>
      </c>
      <c r="G184" s="62" t="str">
        <f t="shared" si="5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4"/>
        <v/>
      </c>
      <c r="G185" s="62" t="str">
        <f t="shared" si="5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4"/>
        <v/>
      </c>
      <c r="G186" s="62" t="str">
        <f t="shared" si="5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4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4"/>
      <c r="E188" s="17">
        <v>1.8700000000000001E-6</v>
      </c>
      <c r="F188" s="93" t="str">
        <f t="shared" si="4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4"/>
        <v/>
      </c>
      <c r="G189" s="62" t="str">
        <f t="shared" si="5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4"/>
        <v/>
      </c>
      <c r="G190" s="62" t="str">
        <f t="shared" si="5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4"/>
        <v/>
      </c>
      <c r="G191" s="62" t="str">
        <f t="shared" si="5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4"/>
        <v/>
      </c>
      <c r="G192" s="62" t="str">
        <f t="shared" si="5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4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4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258" si="6">IF(D195="scratch",3000+E195,IF(D195="nt",1000+E195,IF((D195+E195)&gt;5,D195+E195,"")))</f>
        <v/>
      </c>
      <c r="G195" s="62" t="str">
        <f t="shared" si="5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6"/>
        <v/>
      </c>
      <c r="G196" s="62" t="str">
        <f t="shared" si="5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6"/>
        <v/>
      </c>
      <c r="G197" s="62" t="str">
        <f t="shared" si="5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6"/>
        <v/>
      </c>
      <c r="G198" s="62" t="str">
        <f t="shared" si="5"/>
        <v/>
      </c>
    </row>
    <row r="199" spans="1:7">
      <c r="A199" s="20" t="str">
        <f>IF(B199="","",Draw!J199)</f>
        <v/>
      </c>
      <c r="B199" s="21" t="str">
        <f>IFERROR(Draw!K199,"")</f>
        <v/>
      </c>
      <c r="C199" s="21" t="str">
        <f>IFERROR(Draw!L199,"")</f>
        <v/>
      </c>
      <c r="D199" s="144"/>
      <c r="E199" s="17">
        <v>1.9800000000000001E-6</v>
      </c>
      <c r="F199" s="93" t="str">
        <f t="shared" si="6"/>
        <v/>
      </c>
    </row>
    <row r="200" spans="1:7">
      <c r="A200" s="20" t="str">
        <f>IF(B200="","",Draw!J200)</f>
        <v/>
      </c>
      <c r="B200" s="21" t="str">
        <f>IFERROR(Draw!K200,"")</f>
        <v/>
      </c>
      <c r="C200" s="21" t="str">
        <f>IFERROR(Draw!L200,"")</f>
        <v/>
      </c>
      <c r="D200" s="51"/>
      <c r="E200" s="17">
        <v>1.99E-6</v>
      </c>
      <c r="F200" s="93" t="str">
        <f t="shared" si="6"/>
        <v/>
      </c>
      <c r="G200" s="62" t="str">
        <f t="shared" ref="G200:G263" si="7">IF(OR(AND(D200&gt;1,D200&lt;1050),D200="nt",D200="",D200="scratch"),"","Not a valid input")</f>
        <v/>
      </c>
    </row>
    <row r="201" spans="1:7">
      <c r="A201" s="20" t="str">
        <f>IF(B201="","",Draw!J201)</f>
        <v/>
      </c>
      <c r="B201" s="21" t="str">
        <f>IFERROR(Draw!K201,"")</f>
        <v/>
      </c>
      <c r="C201" s="21" t="str">
        <f>IFERROR(Draw!L201,"")</f>
        <v/>
      </c>
      <c r="D201" s="52"/>
      <c r="E201" s="17">
        <v>1.9999999999999999E-6</v>
      </c>
      <c r="F201" s="93" t="str">
        <f t="shared" si="6"/>
        <v/>
      </c>
      <c r="G201" s="62" t="str">
        <f t="shared" si="7"/>
        <v/>
      </c>
    </row>
    <row r="202" spans="1:7">
      <c r="A202" s="20" t="str">
        <f>IF(B202="","",Draw!J202)</f>
        <v/>
      </c>
      <c r="B202" s="21" t="str">
        <f>IFERROR(Draw!K202,"")</f>
        <v/>
      </c>
      <c r="C202" s="21" t="str">
        <f>IFERROR(Draw!L202,"")</f>
        <v/>
      </c>
      <c r="D202" s="53"/>
      <c r="E202" s="17">
        <v>2.0099999999999998E-6</v>
      </c>
      <c r="F202" s="93" t="str">
        <f t="shared" si="6"/>
        <v/>
      </c>
      <c r="G202" s="62" t="str">
        <f t="shared" si="7"/>
        <v/>
      </c>
    </row>
    <row r="203" spans="1:7">
      <c r="A203" s="20" t="str">
        <f>IF(B203="","",Draw!J203)</f>
        <v/>
      </c>
      <c r="B203" s="21" t="str">
        <f>IFERROR(Draw!K203,"")</f>
        <v/>
      </c>
      <c r="C203" s="21" t="str">
        <f>IFERROR(Draw!L203,"")</f>
        <v/>
      </c>
      <c r="D203" s="54"/>
      <c r="E203" s="17">
        <v>2.0200000000000001E-6</v>
      </c>
      <c r="F203" s="93" t="str">
        <f t="shared" si="6"/>
        <v/>
      </c>
      <c r="G203" s="62" t="str">
        <f t="shared" si="7"/>
        <v/>
      </c>
    </row>
    <row r="204" spans="1:7">
      <c r="A204" s="20" t="str">
        <f>IF(B204="","",Draw!J204)</f>
        <v/>
      </c>
      <c r="B204" s="21" t="str">
        <f>IFERROR(Draw!K204,"")</f>
        <v/>
      </c>
      <c r="C204" s="21" t="str">
        <f>IFERROR(Draw!L204,"")</f>
        <v/>
      </c>
      <c r="D204" s="54"/>
      <c r="E204" s="17">
        <v>2.03E-6</v>
      </c>
      <c r="F204" s="93" t="str">
        <f t="shared" si="6"/>
        <v/>
      </c>
      <c r="G204" s="62" t="str">
        <f t="shared" si="7"/>
        <v/>
      </c>
    </row>
    <row r="205" spans="1:7">
      <c r="A205" s="20" t="str">
        <f>IF(B205="","",Draw!J205)</f>
        <v/>
      </c>
      <c r="B205" s="21" t="str">
        <f>IFERROR(Draw!K205,"")</f>
        <v/>
      </c>
      <c r="C205" s="21" t="str">
        <f>IFERROR(Draw!L205,"")</f>
        <v/>
      </c>
      <c r="D205" s="52"/>
      <c r="E205" s="17">
        <v>2.04E-6</v>
      </c>
      <c r="F205" s="93" t="str">
        <f t="shared" si="6"/>
        <v/>
      </c>
    </row>
    <row r="206" spans="1:7">
      <c r="A206" s="20" t="str">
        <f>IF(B206="","",Draw!J206)</f>
        <v/>
      </c>
      <c r="B206" s="21" t="str">
        <f>IFERROR(Draw!K206,"")</f>
        <v/>
      </c>
      <c r="C206" s="21" t="str">
        <f>IFERROR(Draw!L206,"")</f>
        <v/>
      </c>
      <c r="D206" s="52"/>
      <c r="E206" s="17">
        <v>2.0499999999999999E-6</v>
      </c>
      <c r="F206" s="93" t="str">
        <f t="shared" si="6"/>
        <v/>
      </c>
      <c r="G206" s="62" t="str">
        <f>IF(OR(AND(D206&gt;1,D206&lt;1050),D206="nt",D206="",D206="scratch"),"","Not a valid input")</f>
        <v/>
      </c>
    </row>
    <row r="207" spans="1:7">
      <c r="A207" s="20" t="str">
        <f>IF(B207="","",Draw!J207)</f>
        <v/>
      </c>
      <c r="B207" s="21" t="str">
        <f>IFERROR(Draw!K207,"")</f>
        <v/>
      </c>
      <c r="C207" s="21" t="str">
        <f>IFERROR(Draw!L207,"")</f>
        <v/>
      </c>
      <c r="D207" s="52"/>
      <c r="E207" s="17">
        <v>2.0600000000000002E-6</v>
      </c>
      <c r="F207" s="93" t="str">
        <f t="shared" si="6"/>
        <v/>
      </c>
      <c r="G207" s="62" t="str">
        <f t="shared" si="7"/>
        <v/>
      </c>
    </row>
    <row r="208" spans="1:7">
      <c r="A208" s="20" t="str">
        <f>IF(B208="","",Draw!J208)</f>
        <v/>
      </c>
      <c r="B208" s="21" t="str">
        <f>IFERROR(Draw!K208,"")</f>
        <v/>
      </c>
      <c r="C208" s="21" t="str">
        <f>IFERROR(Draw!L208,"")</f>
        <v/>
      </c>
      <c r="D208" s="53"/>
      <c r="E208" s="17">
        <v>2.0700000000000001E-6</v>
      </c>
      <c r="F208" s="93" t="str">
        <f t="shared" si="6"/>
        <v/>
      </c>
      <c r="G208" s="62" t="str">
        <f t="shared" si="7"/>
        <v/>
      </c>
    </row>
    <row r="209" spans="1:7">
      <c r="A209" s="20" t="str">
        <f>IF(B209="","",Draw!J209)</f>
        <v/>
      </c>
      <c r="B209" s="21" t="str">
        <f>IFERROR(Draw!K209,"")</f>
        <v/>
      </c>
      <c r="C209" s="21" t="str">
        <f>IFERROR(Draw!L209,"")</f>
        <v/>
      </c>
      <c r="D209" s="54"/>
      <c r="E209" s="17">
        <v>2.08E-6</v>
      </c>
      <c r="F209" s="93" t="str">
        <f t="shared" si="6"/>
        <v/>
      </c>
      <c r="G209" s="62" t="str">
        <f t="shared" si="7"/>
        <v/>
      </c>
    </row>
    <row r="210" spans="1:7">
      <c r="A210" s="20" t="str">
        <f>IF(B210="","",Draw!J210)</f>
        <v/>
      </c>
      <c r="B210" s="21" t="str">
        <f>IFERROR(Draw!K210,"")</f>
        <v/>
      </c>
      <c r="C210" s="21" t="str">
        <f>IFERROR(Draw!L210,"")</f>
        <v/>
      </c>
      <c r="D210" s="144"/>
      <c r="E210" s="17">
        <v>2.0899999999999999E-6</v>
      </c>
      <c r="F210" s="93" t="str">
        <f t="shared" si="6"/>
        <v/>
      </c>
      <c r="G210" s="62" t="str">
        <f t="shared" si="7"/>
        <v/>
      </c>
    </row>
    <row r="211" spans="1:7">
      <c r="A211" s="20" t="str">
        <f>IF(B211="","",Draw!J211)</f>
        <v/>
      </c>
      <c r="B211" s="21" t="str">
        <f>IFERROR(Draw!K211,"")</f>
        <v/>
      </c>
      <c r="C211" s="21" t="str">
        <f>IFERROR(Draw!L211,"")</f>
        <v/>
      </c>
      <c r="D211" s="142"/>
      <c r="E211" s="17">
        <v>2.0999999999999998E-6</v>
      </c>
      <c r="F211" s="93" t="str">
        <f t="shared" si="6"/>
        <v/>
      </c>
    </row>
    <row r="212" spans="1:7">
      <c r="A212" s="20" t="str">
        <f>IF(B212="","",Draw!J212)</f>
        <v/>
      </c>
      <c r="B212" s="21" t="str">
        <f>IFERROR(Draw!K212,"")</f>
        <v/>
      </c>
      <c r="C212" s="21" t="str">
        <f>IFERROR(Draw!L212,"")</f>
        <v/>
      </c>
      <c r="D212" s="51"/>
      <c r="E212" s="17">
        <v>2.1100000000000001E-6</v>
      </c>
      <c r="F212" s="93" t="str">
        <f t="shared" si="6"/>
        <v/>
      </c>
      <c r="G212" s="62" t="str">
        <f>IF(OR(AND(D212&gt;1,D212&lt;1050),D212="nt",D212="",D212="scratch"),"","Not a valid input")</f>
        <v/>
      </c>
    </row>
    <row r="213" spans="1:7">
      <c r="A213" s="20" t="str">
        <f>IF(B213="","",Draw!J213)</f>
        <v/>
      </c>
      <c r="B213" s="21" t="str">
        <f>IFERROR(Draw!K213,"")</f>
        <v/>
      </c>
      <c r="C213" s="21" t="str">
        <f>IFERROR(Draw!L213,"")</f>
        <v/>
      </c>
      <c r="D213" s="52"/>
      <c r="E213" s="17">
        <v>2.12E-6</v>
      </c>
      <c r="F213" s="93" t="str">
        <f t="shared" si="6"/>
        <v/>
      </c>
      <c r="G213" s="62" t="str">
        <f t="shared" si="7"/>
        <v/>
      </c>
    </row>
    <row r="214" spans="1:7">
      <c r="A214" s="20" t="str">
        <f>IF(B214="","",Draw!J214)</f>
        <v/>
      </c>
      <c r="B214" s="21" t="str">
        <f>IFERROR(Draw!K214,"")</f>
        <v/>
      </c>
      <c r="C214" s="21" t="str">
        <f>IFERROR(Draw!L214,"")</f>
        <v/>
      </c>
      <c r="D214" s="53"/>
      <c r="E214" s="17">
        <v>2.1299999999999999E-6</v>
      </c>
      <c r="F214" s="93" t="str">
        <f t="shared" si="6"/>
        <v/>
      </c>
      <c r="G214" s="62" t="str">
        <f t="shared" si="7"/>
        <v/>
      </c>
    </row>
    <row r="215" spans="1:7">
      <c r="A215" s="20" t="str">
        <f>IF(B215="","",Draw!J215)</f>
        <v/>
      </c>
      <c r="B215" s="21" t="str">
        <f>IFERROR(Draw!K215,"")</f>
        <v/>
      </c>
      <c r="C215" s="21" t="str">
        <f>IFERROR(Draw!L215,"")</f>
        <v/>
      </c>
      <c r="D215" s="54"/>
      <c r="E215" s="17">
        <v>2.1399999999999998E-6</v>
      </c>
      <c r="F215" s="93" t="str">
        <f t="shared" si="6"/>
        <v/>
      </c>
      <c r="G215" s="62" t="str">
        <f t="shared" si="7"/>
        <v/>
      </c>
    </row>
    <row r="216" spans="1:7">
      <c r="A216" s="20" t="str">
        <f>IF(B216="","",Draw!J216)</f>
        <v/>
      </c>
      <c r="B216" s="21" t="str">
        <f>IFERROR(Draw!K216,"")</f>
        <v/>
      </c>
      <c r="C216" s="21" t="str">
        <f>IFERROR(Draw!L216,"")</f>
        <v/>
      </c>
      <c r="D216" s="54"/>
      <c r="E216" s="17">
        <v>2.1500000000000002E-6</v>
      </c>
      <c r="F216" s="93" t="str">
        <f t="shared" si="6"/>
        <v/>
      </c>
      <c r="G216" s="62" t="str">
        <f t="shared" si="7"/>
        <v/>
      </c>
    </row>
    <row r="217" spans="1:7">
      <c r="A217" s="20" t="str">
        <f>IF(B217="","",Draw!J217)</f>
        <v/>
      </c>
      <c r="B217" s="21" t="str">
        <f>IFERROR(Draw!K217,"")</f>
        <v/>
      </c>
      <c r="C217" s="21" t="str">
        <f>IFERROR(Draw!L217,"")</f>
        <v/>
      </c>
      <c r="D217" s="52"/>
      <c r="E217" s="17">
        <v>2.1600000000000001E-6</v>
      </c>
      <c r="F217" s="93" t="str">
        <f t="shared" si="6"/>
        <v/>
      </c>
    </row>
    <row r="218" spans="1:7">
      <c r="A218" s="20" t="str">
        <f>IF(B218="","",Draw!J218)</f>
        <v/>
      </c>
      <c r="B218" s="21" t="str">
        <f>IFERROR(Draw!K218,"")</f>
        <v/>
      </c>
      <c r="C218" s="21" t="str">
        <f>IFERROR(Draw!L218,"")</f>
        <v/>
      </c>
      <c r="D218" s="51"/>
      <c r="E218" s="17">
        <v>2.17E-6</v>
      </c>
      <c r="F218" s="93" t="str">
        <f t="shared" si="6"/>
        <v/>
      </c>
      <c r="G218" s="62" t="str">
        <f>IF(OR(AND(D218&gt;1,D218&lt;1050),D218="nt",D218="",D218="scratch"),"","Not a valid input")</f>
        <v/>
      </c>
    </row>
    <row r="219" spans="1:7">
      <c r="A219" s="20" t="str">
        <f>IF(B219="","",Draw!J219)</f>
        <v/>
      </c>
      <c r="B219" s="21" t="str">
        <f>IFERROR(Draw!K219,"")</f>
        <v/>
      </c>
      <c r="C219" s="21" t="str">
        <f>IFERROR(Draw!L219,"")</f>
        <v/>
      </c>
      <c r="D219" s="52"/>
      <c r="E219" s="17">
        <v>2.1799999999999999E-6</v>
      </c>
      <c r="F219" s="93" t="str">
        <f t="shared" si="6"/>
        <v/>
      </c>
      <c r="G219" s="62" t="str">
        <f t="shared" si="7"/>
        <v/>
      </c>
    </row>
    <row r="220" spans="1:7">
      <c r="A220" s="20" t="str">
        <f>IF(B220="","",Draw!J220)</f>
        <v/>
      </c>
      <c r="B220" s="21" t="str">
        <f>IFERROR(Draw!K220,"")</f>
        <v/>
      </c>
      <c r="C220" s="21" t="str">
        <f>IFERROR(Draw!L220,"")</f>
        <v/>
      </c>
      <c r="D220" s="53"/>
      <c r="E220" s="17">
        <v>2.1900000000000002E-6</v>
      </c>
      <c r="F220" s="93" t="str">
        <f t="shared" si="6"/>
        <v/>
      </c>
      <c r="G220" s="62" t="str">
        <f t="shared" si="7"/>
        <v/>
      </c>
    </row>
    <row r="221" spans="1:7">
      <c r="A221" s="20" t="str">
        <f>IF(B221="","",Draw!J221)</f>
        <v/>
      </c>
      <c r="B221" s="21" t="str">
        <f>IFERROR(Draw!K221,"")</f>
        <v/>
      </c>
      <c r="C221" s="21" t="str">
        <f>IFERROR(Draw!L221,"")</f>
        <v/>
      </c>
      <c r="D221" s="144"/>
      <c r="E221" s="17">
        <v>2.2000000000000001E-6</v>
      </c>
      <c r="F221" s="93" t="str">
        <f t="shared" si="6"/>
        <v/>
      </c>
      <c r="G221" s="62" t="str">
        <f t="shared" si="7"/>
        <v/>
      </c>
    </row>
    <row r="222" spans="1:7">
      <c r="A222" s="20" t="str">
        <f>IF(B222="","",Draw!J222)</f>
        <v/>
      </c>
      <c r="B222" s="21" t="str">
        <f>IFERROR(Draw!K222,"")</f>
        <v/>
      </c>
      <c r="C222" s="21" t="str">
        <f>IFERROR(Draw!L222,"")</f>
        <v/>
      </c>
      <c r="D222" s="53"/>
      <c r="E222" s="17">
        <v>2.21E-6</v>
      </c>
      <c r="F222" s="93" t="str">
        <f t="shared" si="6"/>
        <v/>
      </c>
      <c r="G222" s="62" t="str">
        <f t="shared" si="7"/>
        <v/>
      </c>
    </row>
    <row r="223" spans="1:7">
      <c r="A223" s="20" t="str">
        <f>IF(B223="","",Draw!J223)</f>
        <v/>
      </c>
      <c r="B223" s="21" t="str">
        <f>IFERROR(Draw!K223,"")</f>
        <v/>
      </c>
      <c r="C223" s="21" t="str">
        <f>IFERROR(Draw!L223,"")</f>
        <v/>
      </c>
      <c r="D223" s="52"/>
      <c r="E223" s="17">
        <v>2.2199999999999999E-6</v>
      </c>
      <c r="F223" s="93" t="str">
        <f t="shared" si="6"/>
        <v/>
      </c>
    </row>
    <row r="224" spans="1:7">
      <c r="A224" s="20" t="str">
        <f>IF(B224="","",Draw!J224)</f>
        <v/>
      </c>
      <c r="B224" s="21" t="str">
        <f>IFERROR(Draw!K224,"")</f>
        <v/>
      </c>
      <c r="C224" s="21" t="str">
        <f>IFERROR(Draw!L224,"")</f>
        <v/>
      </c>
      <c r="D224" s="51"/>
      <c r="E224" s="17">
        <v>2.2299999999999998E-6</v>
      </c>
      <c r="F224" s="93" t="str">
        <f t="shared" si="6"/>
        <v/>
      </c>
      <c r="G224" s="62" t="str">
        <f>IF(OR(AND(D224&gt;1,D224&lt;1050),D224="nt",D224="",D224="scratch"),"","Not a valid input")</f>
        <v/>
      </c>
    </row>
    <row r="225" spans="1:7">
      <c r="A225" s="20" t="str">
        <f>IF(B225="","",Draw!J225)</f>
        <v/>
      </c>
      <c r="B225" s="21" t="str">
        <f>IFERROR(Draw!K225,"")</f>
        <v/>
      </c>
      <c r="C225" s="21" t="str">
        <f>IFERROR(Draw!L225,"")</f>
        <v/>
      </c>
      <c r="D225" s="52"/>
      <c r="E225" s="17">
        <v>2.2400000000000002E-6</v>
      </c>
      <c r="F225" s="93" t="str">
        <f t="shared" si="6"/>
        <v/>
      </c>
      <c r="G225" s="62" t="str">
        <f t="shared" si="7"/>
        <v/>
      </c>
    </row>
    <row r="226" spans="1:7">
      <c r="A226" s="20" t="str">
        <f>IF(B226="","",Draw!J226)</f>
        <v/>
      </c>
      <c r="B226" s="21" t="str">
        <f>IFERROR(Draw!K226,"")</f>
        <v/>
      </c>
      <c r="C226" s="21" t="str">
        <f>IFERROR(Draw!L226,"")</f>
        <v/>
      </c>
      <c r="D226" s="53"/>
      <c r="E226" s="17">
        <v>2.2500000000000001E-6</v>
      </c>
      <c r="F226" s="93" t="str">
        <f t="shared" si="6"/>
        <v/>
      </c>
      <c r="G226" s="62" t="str">
        <f t="shared" si="7"/>
        <v/>
      </c>
    </row>
    <row r="227" spans="1:7">
      <c r="A227" s="20" t="str">
        <f>IF(B227="","",Draw!J227)</f>
        <v/>
      </c>
      <c r="B227" s="21" t="str">
        <f>IFERROR(Draw!K227,"")</f>
        <v/>
      </c>
      <c r="C227" s="21" t="str">
        <f>IFERROR(Draw!L227,"")</f>
        <v/>
      </c>
      <c r="D227" s="54"/>
      <c r="E227" s="17">
        <v>2.26E-6</v>
      </c>
      <c r="F227" s="93" t="str">
        <f t="shared" si="6"/>
        <v/>
      </c>
      <c r="G227" s="62" t="str">
        <f t="shared" si="7"/>
        <v/>
      </c>
    </row>
    <row r="228" spans="1:7">
      <c r="A228" s="20" t="str">
        <f>IF(B228="","",Draw!J228)</f>
        <v/>
      </c>
      <c r="B228" s="21" t="str">
        <f>IFERROR(Draw!K228,"")</f>
        <v/>
      </c>
      <c r="C228" s="21" t="str">
        <f>IFERROR(Draw!L228,"")</f>
        <v/>
      </c>
      <c r="D228" s="54"/>
      <c r="E228" s="17">
        <v>2.2699999999999999E-6</v>
      </c>
      <c r="F228" s="93" t="str">
        <f t="shared" si="6"/>
        <v/>
      </c>
      <c r="G228" s="62" t="str">
        <f t="shared" si="7"/>
        <v/>
      </c>
    </row>
    <row r="229" spans="1:7">
      <c r="A229" s="20" t="str">
        <f>IF(B229="","",Draw!J229)</f>
        <v/>
      </c>
      <c r="B229" s="21" t="str">
        <f>IFERROR(Draw!K229,"")</f>
        <v/>
      </c>
      <c r="C229" s="21" t="str">
        <f>IFERROR(Draw!L229,"")</f>
        <v/>
      </c>
      <c r="D229" s="52"/>
      <c r="E229" s="17">
        <v>2.2800000000000002E-6</v>
      </c>
      <c r="F229" s="93" t="str">
        <f t="shared" si="6"/>
        <v/>
      </c>
    </row>
    <row r="230" spans="1:7">
      <c r="A230" s="20" t="str">
        <f>IF(B230="","",Draw!J230)</f>
        <v/>
      </c>
      <c r="B230" s="21" t="str">
        <f>IFERROR(Draw!K230,"")</f>
        <v/>
      </c>
      <c r="C230" s="21" t="str">
        <f>IFERROR(Draw!L230,"")</f>
        <v/>
      </c>
      <c r="D230" s="51"/>
      <c r="E230" s="17">
        <v>2.2900000000000001E-6</v>
      </c>
      <c r="F230" s="93" t="str">
        <f t="shared" si="6"/>
        <v/>
      </c>
      <c r="G230" s="62" t="str">
        <f>IF(OR(AND(D230&gt;1,D230&lt;1050),D230="nt",D230="",D230="scratch"),"","Not a valid input")</f>
        <v/>
      </c>
    </row>
    <row r="231" spans="1:7">
      <c r="A231" s="20" t="str">
        <f>IF(B231="","",Draw!J231)</f>
        <v/>
      </c>
      <c r="B231" s="21" t="str">
        <f>IFERROR(Draw!K231,"")</f>
        <v/>
      </c>
      <c r="C231" s="21" t="str">
        <f>IFERROR(Draw!L231,"")</f>
        <v/>
      </c>
      <c r="D231" s="54"/>
      <c r="E231" s="17">
        <v>2.3E-6</v>
      </c>
      <c r="F231" s="93" t="str">
        <f t="shared" si="6"/>
        <v/>
      </c>
      <c r="G231" s="62" t="str">
        <f t="shared" si="7"/>
        <v/>
      </c>
    </row>
    <row r="232" spans="1:7">
      <c r="A232" s="20" t="str">
        <f>IF(B232="","",Draw!J232)</f>
        <v/>
      </c>
      <c r="B232" s="21" t="str">
        <f>IFERROR(Draw!K232,"")</f>
        <v/>
      </c>
      <c r="C232" s="21" t="str">
        <f>IFERROR(Draw!L232,"")</f>
        <v/>
      </c>
      <c r="D232" s="144"/>
      <c r="E232" s="17">
        <v>2.3099999999999999E-6</v>
      </c>
      <c r="F232" s="93" t="str">
        <f t="shared" si="6"/>
        <v/>
      </c>
      <c r="G232" s="62" t="str">
        <f t="shared" si="7"/>
        <v/>
      </c>
    </row>
    <row r="233" spans="1:7">
      <c r="A233" s="20" t="str">
        <f>IF(B233="","",Draw!J233)</f>
        <v/>
      </c>
      <c r="B233" s="21" t="str">
        <f>IFERROR(Draw!K233,"")</f>
        <v/>
      </c>
      <c r="C233" s="21" t="str">
        <f>IFERROR(Draw!L233,"")</f>
        <v/>
      </c>
      <c r="D233" s="53"/>
      <c r="E233" s="17">
        <v>2.3199999999999998E-6</v>
      </c>
      <c r="F233" s="93" t="str">
        <f t="shared" si="6"/>
        <v/>
      </c>
      <c r="G233" s="62" t="str">
        <f t="shared" si="7"/>
        <v/>
      </c>
    </row>
    <row r="234" spans="1:7">
      <c r="A234" s="20" t="str">
        <f>IF(B234="","",Draw!J234)</f>
        <v/>
      </c>
      <c r="B234" s="21" t="str">
        <f>IFERROR(Draw!K234,"")</f>
        <v/>
      </c>
      <c r="C234" s="21" t="str">
        <f>IFERROR(Draw!L234,"")</f>
        <v/>
      </c>
      <c r="D234" s="54"/>
      <c r="E234" s="17">
        <v>2.3300000000000001E-6</v>
      </c>
      <c r="F234" s="93" t="str">
        <f t="shared" si="6"/>
        <v/>
      </c>
      <c r="G234" s="62" t="str">
        <f t="shared" si="7"/>
        <v/>
      </c>
    </row>
    <row r="235" spans="1:7">
      <c r="A235" s="20" t="str">
        <f>IF(B235="","",Draw!J235)</f>
        <v/>
      </c>
      <c r="B235" s="21" t="str">
        <f>IFERROR(Draw!K235,"")</f>
        <v/>
      </c>
      <c r="C235" s="21" t="str">
        <f>IFERROR(Draw!L235,"")</f>
        <v/>
      </c>
      <c r="D235" s="52"/>
      <c r="E235" s="17">
        <v>2.34E-6</v>
      </c>
      <c r="F235" s="93" t="str">
        <f t="shared" si="6"/>
        <v/>
      </c>
    </row>
    <row r="236" spans="1:7">
      <c r="A236" s="20" t="str">
        <f>IF(B236="","",Draw!J236)</f>
        <v/>
      </c>
      <c r="B236" s="21" t="str">
        <f>IFERROR(Draw!K236,"")</f>
        <v/>
      </c>
      <c r="C236" s="21" t="str">
        <f>IFERROR(Draw!L236,"")</f>
        <v/>
      </c>
      <c r="D236" s="51"/>
      <c r="E236" s="17">
        <v>2.3499999999999999E-6</v>
      </c>
      <c r="F236" s="93" t="str">
        <f t="shared" si="6"/>
        <v/>
      </c>
      <c r="G236" s="62" t="str">
        <f>IF(OR(AND(D236&gt;1,D236&lt;1050),D236="nt",D236="",D236="scratch"),"","Not a valid input")</f>
        <v/>
      </c>
    </row>
    <row r="237" spans="1:7">
      <c r="A237" s="20" t="str">
        <f>IF(B237="","",Draw!J237)</f>
        <v/>
      </c>
      <c r="B237" s="21" t="str">
        <f>IFERROR(Draw!K237,"")</f>
        <v/>
      </c>
      <c r="C237" s="21" t="str">
        <f>IFERROR(Draw!L237,"")</f>
        <v/>
      </c>
      <c r="D237" s="52"/>
      <c r="E237" s="17">
        <v>2.3599999999999999E-6</v>
      </c>
      <c r="F237" s="93" t="str">
        <f t="shared" si="6"/>
        <v/>
      </c>
      <c r="G237" s="62" t="str">
        <f t="shared" si="7"/>
        <v/>
      </c>
    </row>
    <row r="238" spans="1:7">
      <c r="A238" s="20" t="str">
        <f>IF(B238="","",Draw!J238)</f>
        <v/>
      </c>
      <c r="B238" s="21" t="str">
        <f>IFERROR(Draw!K238,"")</f>
        <v/>
      </c>
      <c r="C238" s="21" t="str">
        <f>IFERROR(Draw!L238,"")</f>
        <v/>
      </c>
      <c r="D238" s="53"/>
      <c r="E238" s="17">
        <v>2.3700000000000002E-6</v>
      </c>
      <c r="F238" s="93" t="str">
        <f t="shared" si="6"/>
        <v/>
      </c>
      <c r="G238" s="62" t="str">
        <f t="shared" si="7"/>
        <v/>
      </c>
    </row>
    <row r="239" spans="1:7">
      <c r="A239" s="20" t="str">
        <f>IF(B239="","",Draw!J239)</f>
        <v/>
      </c>
      <c r="B239" s="21" t="str">
        <f>IFERROR(Draw!K239,"")</f>
        <v/>
      </c>
      <c r="C239" s="21" t="str">
        <f>IFERROR(Draw!L239,"")</f>
        <v/>
      </c>
      <c r="D239" s="54"/>
      <c r="E239" s="17">
        <v>2.3800000000000001E-6</v>
      </c>
      <c r="F239" s="93" t="str">
        <f t="shared" si="6"/>
        <v/>
      </c>
      <c r="G239" s="62" t="str">
        <f t="shared" si="7"/>
        <v/>
      </c>
    </row>
    <row r="240" spans="1:7">
      <c r="A240" s="20" t="str">
        <f>IF(B240="","",Draw!J240)</f>
        <v/>
      </c>
      <c r="B240" s="21" t="str">
        <f>IFERROR(Draw!K240,"")</f>
        <v/>
      </c>
      <c r="C240" s="21" t="str">
        <f>IFERROR(Draw!L240,"")</f>
        <v/>
      </c>
      <c r="D240" s="52"/>
      <c r="E240" s="17">
        <v>2.39E-6</v>
      </c>
      <c r="F240" s="93" t="str">
        <f t="shared" si="6"/>
        <v/>
      </c>
      <c r="G240" s="62" t="str">
        <f t="shared" si="7"/>
        <v/>
      </c>
    </row>
    <row r="241" spans="1:7">
      <c r="A241" s="20" t="str">
        <f>IF(B241="","",Draw!J241)</f>
        <v/>
      </c>
      <c r="B241" s="21" t="str">
        <f>IFERROR(Draw!K241,"")</f>
        <v/>
      </c>
      <c r="C241" s="21" t="str">
        <f>IFERROR(Draw!L241,"")</f>
        <v/>
      </c>
      <c r="D241" s="52"/>
      <c r="E241" s="17">
        <v>2.3999999999999999E-6</v>
      </c>
      <c r="F241" s="93" t="str">
        <f t="shared" si="6"/>
        <v/>
      </c>
    </row>
    <row r="242" spans="1:7">
      <c r="A242" s="20" t="str">
        <f>IF(B242="","",Draw!J242)</f>
        <v/>
      </c>
      <c r="B242" s="21" t="str">
        <f>IFERROR(Draw!K242,"")</f>
        <v/>
      </c>
      <c r="C242" s="21" t="str">
        <f>IFERROR(Draw!L242,"")</f>
        <v/>
      </c>
      <c r="D242" s="55"/>
      <c r="E242" s="17">
        <v>2.4099999999999998E-6</v>
      </c>
      <c r="F242" s="93" t="str">
        <f t="shared" si="6"/>
        <v/>
      </c>
      <c r="G242" s="62" t="str">
        <f>IF(OR(AND(D242&gt;1,D242&lt;1050),D242="nt",D242="",D242="scratch"),"","Not a valid input")</f>
        <v/>
      </c>
    </row>
    <row r="243" spans="1:7">
      <c r="A243" s="20" t="str">
        <f>IF(B243="","",Draw!J243)</f>
        <v/>
      </c>
      <c r="B243" s="21" t="str">
        <f>IFERROR(Draw!K243,"")</f>
        <v/>
      </c>
      <c r="C243" s="21" t="str">
        <f>IFERROR(Draw!L243,"")</f>
        <v/>
      </c>
      <c r="D243" s="144"/>
      <c r="E243" s="17">
        <v>2.4200000000000001E-6</v>
      </c>
      <c r="F243" s="93" t="str">
        <f t="shared" si="6"/>
        <v/>
      </c>
      <c r="G243" s="62" t="str">
        <f t="shared" si="7"/>
        <v/>
      </c>
    </row>
    <row r="244" spans="1:7">
      <c r="A244" s="20" t="str">
        <f>IF(B244="","",Draw!J244)</f>
        <v/>
      </c>
      <c r="B244" s="21" t="str">
        <f>IFERROR(Draw!K244,"")</f>
        <v/>
      </c>
      <c r="C244" s="21" t="str">
        <f>IFERROR(Draw!L244,"")</f>
        <v/>
      </c>
      <c r="D244" s="53"/>
      <c r="E244" s="17">
        <v>2.43E-6</v>
      </c>
      <c r="F244" s="93" t="str">
        <f t="shared" si="6"/>
        <v/>
      </c>
      <c r="G244" s="62" t="str">
        <f t="shared" si="7"/>
        <v/>
      </c>
    </row>
    <row r="245" spans="1:7">
      <c r="A245" s="20" t="str">
        <f>IF(B245="","",Draw!J245)</f>
        <v/>
      </c>
      <c r="B245" s="21" t="str">
        <f>IFERROR(Draw!K245,"")</f>
        <v/>
      </c>
      <c r="C245" s="21" t="str">
        <f>IFERROR(Draw!L245,"")</f>
        <v/>
      </c>
      <c r="D245" s="54"/>
      <c r="E245" s="17">
        <v>2.4399999999999999E-6</v>
      </c>
      <c r="F245" s="93" t="str">
        <f t="shared" si="6"/>
        <v/>
      </c>
      <c r="G245" s="62" t="str">
        <f t="shared" si="7"/>
        <v/>
      </c>
    </row>
    <row r="246" spans="1:7">
      <c r="A246" s="20" t="str">
        <f>IF(B246="","",Draw!J246)</f>
        <v/>
      </c>
      <c r="B246" s="21" t="str">
        <f>IFERROR(Draw!K246,"")</f>
        <v/>
      </c>
      <c r="C246" s="21" t="str">
        <f>IFERROR(Draw!L246,"")</f>
        <v/>
      </c>
      <c r="D246" s="52"/>
      <c r="E246" s="17">
        <v>2.4499999999999998E-6</v>
      </c>
      <c r="F246" s="93" t="str">
        <f t="shared" si="6"/>
        <v/>
      </c>
      <c r="G246" s="62" t="str">
        <f t="shared" si="7"/>
        <v/>
      </c>
    </row>
    <row r="247" spans="1:7">
      <c r="A247" s="20" t="str">
        <f>IF(B247="","",Draw!J247)</f>
        <v/>
      </c>
      <c r="B247" s="21" t="str">
        <f>IFERROR(Draw!K247,"")</f>
        <v/>
      </c>
      <c r="C247" s="21" t="str">
        <f>IFERROR(Draw!L247,"")</f>
        <v/>
      </c>
      <c r="D247" s="52"/>
      <c r="E247" s="17">
        <v>2.4600000000000002E-6</v>
      </c>
      <c r="F247" s="93" t="str">
        <f t="shared" si="6"/>
        <v/>
      </c>
    </row>
    <row r="248" spans="1:7">
      <c r="A248" s="20" t="str">
        <f>IF(B248="","",Draw!J248)</f>
        <v/>
      </c>
      <c r="B248" s="21" t="str">
        <f>IFERROR(Draw!K248,"")</f>
        <v/>
      </c>
      <c r="C248" s="21" t="str">
        <f>IFERROR(Draw!L248,"")</f>
        <v/>
      </c>
      <c r="D248" s="51"/>
      <c r="E248" s="17">
        <v>2.4700000000000001E-6</v>
      </c>
      <c r="F248" s="93" t="str">
        <f t="shared" si="6"/>
        <v/>
      </c>
      <c r="G248" s="62" t="str">
        <f>IF(OR(AND(D248&gt;1,D248&lt;1050),D248="nt",D248="",D248="scratch"),"","Not a valid input")</f>
        <v/>
      </c>
    </row>
    <row r="249" spans="1:7">
      <c r="A249" s="20" t="str">
        <f>IF(B249="","",Draw!J249)</f>
        <v/>
      </c>
      <c r="B249" s="21" t="str">
        <f>IFERROR(Draw!K249,"")</f>
        <v/>
      </c>
      <c r="C249" s="21" t="str">
        <f>IFERROR(Draw!L249,"")</f>
        <v/>
      </c>
      <c r="D249" s="52"/>
      <c r="E249" s="17">
        <v>2.48E-6</v>
      </c>
      <c r="F249" s="93" t="str">
        <f t="shared" si="6"/>
        <v/>
      </c>
      <c r="G249" s="62" t="str">
        <f t="shared" si="7"/>
        <v/>
      </c>
    </row>
    <row r="250" spans="1:7">
      <c r="A250" s="20" t="str">
        <f>IF(B250="","",Draw!J250)</f>
        <v/>
      </c>
      <c r="B250" s="21" t="str">
        <f>IFERROR(Draw!K250,"")</f>
        <v/>
      </c>
      <c r="C250" s="21" t="str">
        <f>IFERROR(Draw!L250,"")</f>
        <v/>
      </c>
      <c r="D250" s="53"/>
      <c r="E250" s="17">
        <v>2.4899999999999999E-6</v>
      </c>
      <c r="F250" s="93" t="str">
        <f t="shared" si="6"/>
        <v/>
      </c>
      <c r="G250" s="62" t="str">
        <f t="shared" si="7"/>
        <v/>
      </c>
    </row>
    <row r="251" spans="1:7">
      <c r="A251" s="20" t="str">
        <f>IF(B251="","",Draw!J251)</f>
        <v/>
      </c>
      <c r="B251" s="21" t="str">
        <f>IFERROR(Draw!K251,"")</f>
        <v/>
      </c>
      <c r="C251" s="21" t="str">
        <f>IFERROR(Draw!L251,"")</f>
        <v/>
      </c>
      <c r="D251" s="54"/>
      <c r="E251" s="17">
        <v>2.5000000000000002E-6</v>
      </c>
      <c r="F251" s="93" t="str">
        <f t="shared" si="6"/>
        <v/>
      </c>
      <c r="G251" s="62" t="str">
        <f t="shared" si="7"/>
        <v/>
      </c>
    </row>
    <row r="252" spans="1:7">
      <c r="A252" s="20" t="str">
        <f>IF(B252="","",Draw!J252)</f>
        <v/>
      </c>
      <c r="B252" s="21" t="str">
        <f>IFERROR(Draw!K252,"")</f>
        <v/>
      </c>
      <c r="C252" s="21" t="str">
        <f>IFERROR(Draw!L252,"")</f>
        <v/>
      </c>
      <c r="D252" s="54"/>
      <c r="E252" s="17">
        <v>2.5100000000000001E-6</v>
      </c>
      <c r="F252" s="93" t="str">
        <f t="shared" si="6"/>
        <v/>
      </c>
      <c r="G252" s="62" t="str">
        <f t="shared" si="7"/>
        <v/>
      </c>
    </row>
    <row r="253" spans="1:7">
      <c r="A253" s="20" t="str">
        <f>IF(B253="","",Draw!J253)</f>
        <v/>
      </c>
      <c r="B253" s="21" t="str">
        <f>IFERROR(Draw!K253,"")</f>
        <v/>
      </c>
      <c r="C253" s="21" t="str">
        <f>IFERROR(Draw!L253,"")</f>
        <v/>
      </c>
      <c r="D253" s="55"/>
      <c r="E253" s="17">
        <v>2.52E-6</v>
      </c>
      <c r="F253" s="93" t="str">
        <f t="shared" si="6"/>
        <v/>
      </c>
    </row>
    <row r="254" spans="1:7">
      <c r="A254" s="20" t="str">
        <f>IF(B254="","",Draw!J254)</f>
        <v/>
      </c>
      <c r="B254" s="21" t="str">
        <f>IFERROR(Draw!K254,"")</f>
        <v/>
      </c>
      <c r="C254" s="21" t="str">
        <f>IFERROR(Draw!L254,"")</f>
        <v/>
      </c>
      <c r="D254" s="144"/>
      <c r="E254" s="17">
        <v>2.5299999999999999E-6</v>
      </c>
      <c r="F254" s="93" t="str">
        <f t="shared" si="6"/>
        <v/>
      </c>
      <c r="G254" s="62" t="str">
        <f>IF(OR(AND(D254&gt;1,D254&lt;1050),D254="nt",D254="",D254="scratch"),"","Not a valid input")</f>
        <v/>
      </c>
    </row>
    <row r="255" spans="1:7">
      <c r="A255" s="20" t="str">
        <f>IF(B255="","",Draw!J255)</f>
        <v/>
      </c>
      <c r="B255" s="21" t="str">
        <f>IFERROR(Draw!K255,"")</f>
        <v/>
      </c>
      <c r="C255" s="21" t="str">
        <f>IFERROR(Draw!L255,"")</f>
        <v/>
      </c>
      <c r="D255" s="51"/>
      <c r="E255" s="17">
        <v>2.5399999999999998E-6</v>
      </c>
      <c r="F255" s="93" t="str">
        <f t="shared" si="6"/>
        <v/>
      </c>
      <c r="G255" s="62" t="str">
        <f t="shared" si="7"/>
        <v/>
      </c>
    </row>
    <row r="256" spans="1:7">
      <c r="A256" s="20" t="str">
        <f>IF(B256="","",Draw!J256)</f>
        <v/>
      </c>
      <c r="B256" s="21" t="str">
        <f>IFERROR(Draw!K256,"")</f>
        <v/>
      </c>
      <c r="C256" s="21" t="str">
        <f>IFERROR(Draw!L256,"")</f>
        <v/>
      </c>
      <c r="D256" s="53"/>
      <c r="E256" s="17">
        <v>2.5500000000000001E-6</v>
      </c>
      <c r="F256" s="93" t="str">
        <f t="shared" si="6"/>
        <v/>
      </c>
      <c r="G256" s="62" t="str">
        <f t="shared" si="7"/>
        <v/>
      </c>
    </row>
    <row r="257" spans="1:7">
      <c r="A257" s="20" t="str">
        <f>IF(B257="","",Draw!J257)</f>
        <v/>
      </c>
      <c r="B257" s="21" t="str">
        <f>IFERROR(Draw!K257,"")</f>
        <v/>
      </c>
      <c r="C257" s="21" t="str">
        <f>IFERROR(Draw!L257,"")</f>
        <v/>
      </c>
      <c r="D257" s="54"/>
      <c r="E257" s="17">
        <v>2.5600000000000001E-6</v>
      </c>
      <c r="F257" s="93" t="str">
        <f t="shared" si="6"/>
        <v/>
      </c>
      <c r="G257" s="62" t="str">
        <f t="shared" si="7"/>
        <v/>
      </c>
    </row>
    <row r="258" spans="1:7">
      <c r="A258" s="20" t="str">
        <f>IF(B258="","",Draw!J258)</f>
        <v/>
      </c>
      <c r="B258" s="21" t="str">
        <f>IFERROR(Draw!K258,"")</f>
        <v/>
      </c>
      <c r="C258" s="21" t="str">
        <f>IFERROR(Draw!L258,"")</f>
        <v/>
      </c>
      <c r="D258" s="54"/>
      <c r="E258" s="17">
        <v>2.57E-6</v>
      </c>
      <c r="F258" s="93" t="str">
        <f t="shared" si="6"/>
        <v/>
      </c>
      <c r="G258" s="62" t="str">
        <f t="shared" si="7"/>
        <v/>
      </c>
    </row>
    <row r="259" spans="1:7">
      <c r="A259" s="20" t="str">
        <f>IF(B259="","",Draw!J259)</f>
        <v/>
      </c>
      <c r="B259" s="21" t="str">
        <f>IFERROR(Draw!K259,"")</f>
        <v/>
      </c>
      <c r="C259" s="21" t="str">
        <f>IFERROR(Draw!L259,"")</f>
        <v/>
      </c>
      <c r="D259" s="52"/>
      <c r="E259" s="17">
        <v>2.5799999999999999E-6</v>
      </c>
      <c r="F259" s="93" t="str">
        <f t="shared" ref="F259:F286" si="8">IF(D259="scratch",3000+E259,IF(D259="nt",1000+E259,IF((D259+E259)&gt;5,D259+E259,"")))</f>
        <v/>
      </c>
    </row>
    <row r="260" spans="1:7">
      <c r="A260" s="20" t="str">
        <f>IF(B260="","",Draw!J260)</f>
        <v/>
      </c>
      <c r="B260" s="21" t="str">
        <f>IFERROR(Draw!K260,"")</f>
        <v/>
      </c>
      <c r="C260" s="21" t="str">
        <f>IFERROR(Draw!L260,"")</f>
        <v/>
      </c>
      <c r="D260" s="52"/>
      <c r="E260" s="17">
        <v>2.5900000000000002E-6</v>
      </c>
      <c r="F260" s="93" t="str">
        <f t="shared" si="8"/>
        <v/>
      </c>
      <c r="G260" s="62" t="str">
        <f>IF(OR(AND(D260&gt;1,D260&lt;1050),D260="nt",D260="",D260="scratch"),"","Not a valid input")</f>
        <v/>
      </c>
    </row>
    <row r="261" spans="1:7">
      <c r="A261" s="20" t="str">
        <f>IF(B261="","",Draw!J261)</f>
        <v/>
      </c>
      <c r="B261" s="21" t="str">
        <f>IFERROR(Draw!K261,"")</f>
        <v/>
      </c>
      <c r="C261" s="21" t="str">
        <f>IFERROR(Draw!L261,"")</f>
        <v/>
      </c>
      <c r="D261" s="52"/>
      <c r="E261" s="17">
        <v>2.6000000000000001E-6</v>
      </c>
      <c r="F261" s="93" t="str">
        <f t="shared" si="8"/>
        <v/>
      </c>
      <c r="G261" s="62" t="str">
        <f t="shared" si="7"/>
        <v/>
      </c>
    </row>
    <row r="262" spans="1:7">
      <c r="A262" s="20" t="str">
        <f>IF(B262="","",Draw!J262)</f>
        <v/>
      </c>
      <c r="B262" s="21" t="str">
        <f>IFERROR(Draw!K262,"")</f>
        <v/>
      </c>
      <c r="C262" s="21" t="str">
        <f>IFERROR(Draw!L262,"")</f>
        <v/>
      </c>
      <c r="D262" s="53"/>
      <c r="E262" s="17">
        <v>2.61E-6</v>
      </c>
      <c r="F262" s="93" t="str">
        <f t="shared" si="8"/>
        <v/>
      </c>
      <c r="G262" s="62" t="str">
        <f t="shared" si="7"/>
        <v/>
      </c>
    </row>
    <row r="263" spans="1:7">
      <c r="A263" s="20" t="str">
        <f>IF(B263="","",Draw!J263)</f>
        <v/>
      </c>
      <c r="B263" s="21" t="str">
        <f>IFERROR(Draw!K263,"")</f>
        <v/>
      </c>
      <c r="C263" s="21" t="str">
        <f>IFERROR(Draw!L263,"")</f>
        <v/>
      </c>
      <c r="D263" s="54"/>
      <c r="E263" s="17">
        <v>2.6199999999999999E-6</v>
      </c>
      <c r="F263" s="93" t="str">
        <f t="shared" si="8"/>
        <v/>
      </c>
      <c r="G263" s="62" t="str">
        <f t="shared" si="7"/>
        <v/>
      </c>
    </row>
    <row r="264" spans="1:7">
      <c r="A264" s="20" t="str">
        <f>IF(B264="","",Draw!J264)</f>
        <v/>
      </c>
      <c r="B264" s="21" t="str">
        <f>IFERROR(Draw!K264,"")</f>
        <v/>
      </c>
      <c r="C264" s="21" t="str">
        <f>IFERROR(Draw!L264,"")</f>
        <v/>
      </c>
      <c r="D264" s="55"/>
      <c r="E264" s="17">
        <v>2.6299999999999998E-6</v>
      </c>
      <c r="F264" s="93" t="str">
        <f t="shared" si="8"/>
        <v/>
      </c>
      <c r="G264" s="62" t="str">
        <f t="shared" ref="G264:G286" si="9">IF(OR(AND(D264&gt;1,D264&lt;1050),D264="nt",D264="",D264="scratch"),"","Not a valid input")</f>
        <v/>
      </c>
    </row>
    <row r="265" spans="1:7">
      <c r="A265" s="20" t="str">
        <f>IF(B265="","",Draw!J265)</f>
        <v/>
      </c>
      <c r="B265" s="21" t="str">
        <f>IFERROR(Draw!K265,"")</f>
        <v/>
      </c>
      <c r="C265" s="21" t="str">
        <f>IFERROR(Draw!L265,"")</f>
        <v/>
      </c>
      <c r="D265" s="144"/>
      <c r="E265" s="17">
        <v>2.6400000000000001E-6</v>
      </c>
      <c r="F265" s="93" t="str">
        <f t="shared" si="8"/>
        <v/>
      </c>
    </row>
    <row r="266" spans="1:7">
      <c r="A266" s="20" t="str">
        <f>IF(B266="","",Draw!J266)</f>
        <v/>
      </c>
      <c r="B266" s="21" t="str">
        <f>IFERROR(Draw!K266,"")</f>
        <v/>
      </c>
      <c r="C266" s="21" t="str">
        <f>IFERROR(Draw!L266,"")</f>
        <v/>
      </c>
      <c r="D266" s="51"/>
      <c r="E266" s="17">
        <v>2.65E-6</v>
      </c>
      <c r="F266" s="93" t="str">
        <f t="shared" si="8"/>
        <v/>
      </c>
      <c r="G266" s="62" t="str">
        <f>IF(OR(AND(D266&gt;1,D266&lt;1050),D266="nt",D266="",D266="scratch"),"","Not a valid input")</f>
        <v/>
      </c>
    </row>
    <row r="267" spans="1:7">
      <c r="A267" s="20" t="str">
        <f>IF(B267="","",Draw!J267)</f>
        <v/>
      </c>
      <c r="B267" s="21" t="str">
        <f>IFERROR(Draw!K267,"")</f>
        <v/>
      </c>
      <c r="C267" s="21" t="str">
        <f>IFERROR(Draw!L267,"")</f>
        <v/>
      </c>
      <c r="D267" s="52"/>
      <c r="E267" s="17">
        <v>2.6599999999999999E-6</v>
      </c>
      <c r="F267" s="93" t="str">
        <f t="shared" si="8"/>
        <v/>
      </c>
      <c r="G267" s="62" t="str">
        <f t="shared" si="9"/>
        <v/>
      </c>
    </row>
    <row r="268" spans="1:7">
      <c r="A268" s="20" t="str">
        <f>IF(B268="","",Draw!J268)</f>
        <v/>
      </c>
      <c r="B268" s="21" t="str">
        <f>IFERROR(Draw!K268,"")</f>
        <v/>
      </c>
      <c r="C268" s="21" t="str">
        <f>IFERROR(Draw!L268,"")</f>
        <v/>
      </c>
      <c r="D268" s="53"/>
      <c r="E268" s="17">
        <v>2.6699999999999998E-6</v>
      </c>
      <c r="F268" s="93" t="str">
        <f t="shared" si="8"/>
        <v/>
      </c>
      <c r="G268" s="62" t="str">
        <f t="shared" si="9"/>
        <v/>
      </c>
    </row>
    <row r="269" spans="1:7">
      <c r="A269" s="20" t="str">
        <f>IF(B269="","",Draw!J269)</f>
        <v/>
      </c>
      <c r="B269" s="21" t="str">
        <f>IFERROR(Draw!K269,"")</f>
        <v/>
      </c>
      <c r="C269" s="21" t="str">
        <f>IFERROR(Draw!L269,"")</f>
        <v/>
      </c>
      <c r="D269" s="54"/>
      <c r="E269" s="17">
        <v>2.6800000000000002E-6</v>
      </c>
      <c r="F269" s="93" t="str">
        <f t="shared" si="8"/>
        <v/>
      </c>
      <c r="G269" s="62" t="str">
        <f t="shared" si="9"/>
        <v/>
      </c>
    </row>
    <row r="270" spans="1:7">
      <c r="A270" s="20" t="str">
        <f>IF(B270="","",Draw!J270)</f>
        <v/>
      </c>
      <c r="B270" s="21" t="str">
        <f>IFERROR(Draw!K270,"")</f>
        <v/>
      </c>
      <c r="C270" s="21" t="str">
        <f>IFERROR(Draw!L270,"")</f>
        <v/>
      </c>
      <c r="D270" s="52"/>
      <c r="E270" s="17">
        <v>2.6900000000000001E-6</v>
      </c>
      <c r="F270" s="93" t="str">
        <f t="shared" si="8"/>
        <v/>
      </c>
      <c r="G270" s="62" t="str">
        <f t="shared" si="9"/>
        <v/>
      </c>
    </row>
    <row r="271" spans="1:7">
      <c r="A271" s="20" t="str">
        <f>IF(B271="","",Draw!J271)</f>
        <v/>
      </c>
      <c r="B271" s="21" t="str">
        <f>IFERROR(Draw!K271,"")</f>
        <v/>
      </c>
      <c r="C271" s="21" t="str">
        <f>IFERROR(Draw!L271,"")</f>
        <v/>
      </c>
      <c r="D271" s="52"/>
      <c r="E271" s="17">
        <v>2.7E-6</v>
      </c>
      <c r="F271" s="93" t="str">
        <f t="shared" si="8"/>
        <v/>
      </c>
    </row>
    <row r="272" spans="1:7">
      <c r="A272" s="20" t="str">
        <f>IF(B272="","",Draw!J272)</f>
        <v/>
      </c>
      <c r="B272" s="21" t="str">
        <f>IFERROR(Draw!K272,"")</f>
        <v/>
      </c>
      <c r="C272" s="21" t="str">
        <f>IFERROR(Draw!L272,"")</f>
        <v/>
      </c>
      <c r="D272" s="51"/>
      <c r="E272" s="17">
        <v>2.7099999999999999E-6</v>
      </c>
      <c r="F272" s="93" t="str">
        <f t="shared" si="8"/>
        <v/>
      </c>
      <c r="G272" s="62" t="str">
        <f>IF(OR(AND(D272&gt;1,D272&lt;1050),D272="nt",D272="",D272="scratch"),"","Not a valid input")</f>
        <v/>
      </c>
    </row>
    <row r="273" spans="1:7">
      <c r="A273" s="20" t="str">
        <f>IF(B273="","",Draw!J273)</f>
        <v/>
      </c>
      <c r="B273" s="21" t="str">
        <f>IFERROR(Draw!K273,"")</f>
        <v/>
      </c>
      <c r="C273" s="21" t="str">
        <f>IFERROR(Draw!L273,"")</f>
        <v/>
      </c>
      <c r="D273" s="52"/>
      <c r="E273" s="17">
        <v>2.7199999999999998E-6</v>
      </c>
      <c r="F273" s="93" t="str">
        <f t="shared" si="8"/>
        <v/>
      </c>
      <c r="G273" s="62" t="str">
        <f t="shared" si="9"/>
        <v/>
      </c>
    </row>
    <row r="274" spans="1:7">
      <c r="A274" s="20" t="str">
        <f>IF(B274="","",Draw!J274)</f>
        <v/>
      </c>
      <c r="B274" s="21" t="str">
        <f>IFERROR(Draw!K274,"")</f>
        <v/>
      </c>
      <c r="C274" s="21" t="str">
        <f>IFERROR(Draw!L274,"")</f>
        <v/>
      </c>
      <c r="D274" s="53"/>
      <c r="E274" s="17">
        <v>2.7300000000000001E-6</v>
      </c>
      <c r="F274" s="93" t="str">
        <f t="shared" si="8"/>
        <v/>
      </c>
      <c r="G274" s="62" t="str">
        <f t="shared" si="9"/>
        <v/>
      </c>
    </row>
    <row r="275" spans="1:7">
      <c r="A275" s="20" t="str">
        <f>IF(B275="","",Draw!J275)</f>
        <v/>
      </c>
      <c r="B275" s="21" t="str">
        <f>IFERROR(Draw!K275,"")</f>
        <v/>
      </c>
      <c r="C275" s="21" t="str">
        <f>IFERROR(Draw!L275,"")</f>
        <v/>
      </c>
      <c r="D275" s="54"/>
      <c r="E275" s="17">
        <v>2.74E-6</v>
      </c>
      <c r="F275" s="93" t="str">
        <f t="shared" si="8"/>
        <v/>
      </c>
      <c r="G275" s="62" t="str">
        <f t="shared" si="9"/>
        <v/>
      </c>
    </row>
    <row r="276" spans="1:7">
      <c r="A276" s="20" t="str">
        <f>IF(B276="","",Draw!J276)</f>
        <v/>
      </c>
      <c r="B276" s="21" t="str">
        <f>IFERROR(Draw!K276,"")</f>
        <v/>
      </c>
      <c r="C276" s="21" t="str">
        <f>IFERROR(Draw!L276,"")</f>
        <v/>
      </c>
      <c r="D276" s="144"/>
      <c r="E276" s="17">
        <v>2.7499999999999999E-6</v>
      </c>
      <c r="F276" s="93" t="str">
        <f t="shared" si="8"/>
        <v/>
      </c>
      <c r="G276" s="62" t="str">
        <f t="shared" si="9"/>
        <v/>
      </c>
    </row>
    <row r="277" spans="1:7">
      <c r="A277" s="20" t="str">
        <f>IF(B277="","",Draw!J277)</f>
        <v/>
      </c>
      <c r="B277" s="21" t="str">
        <f>IFERROR(Draw!K277,"")</f>
        <v/>
      </c>
      <c r="C277" s="21" t="str">
        <f>IFERROR(Draw!L277,"")</f>
        <v/>
      </c>
      <c r="D277" s="142"/>
      <c r="E277" s="17">
        <v>2.7599999999999998E-6</v>
      </c>
      <c r="F277" s="93" t="str">
        <f t="shared" si="8"/>
        <v/>
      </c>
    </row>
    <row r="278" spans="1:7">
      <c r="A278" s="20" t="str">
        <f>IF(B278="","",Draw!J278)</f>
        <v/>
      </c>
      <c r="B278" s="21" t="str">
        <f>IFERROR(Draw!K278,"")</f>
        <v/>
      </c>
      <c r="C278" s="21" t="str">
        <f>IFERROR(Draw!L278,"")</f>
        <v/>
      </c>
      <c r="D278" s="52"/>
      <c r="E278" s="17">
        <v>2.7700000000000002E-6</v>
      </c>
      <c r="F278" s="93" t="str">
        <f t="shared" si="8"/>
        <v/>
      </c>
      <c r="G278" s="62" t="str">
        <f>IF(OR(AND(D278&gt;1,D278&lt;1050),D278="nt",D278="",D278="scratch"),"","Not a valid input")</f>
        <v/>
      </c>
    </row>
    <row r="279" spans="1:7">
      <c r="A279" s="20" t="str">
        <f>IF(B279="","",Draw!J279)</f>
        <v/>
      </c>
      <c r="B279" s="21" t="str">
        <f>IFERROR(Draw!K279,"")</f>
        <v/>
      </c>
      <c r="C279" s="21" t="str">
        <f>IFERROR(Draw!L279,"")</f>
        <v/>
      </c>
      <c r="D279" s="52"/>
      <c r="E279" s="17">
        <v>2.7800000000000001E-6</v>
      </c>
      <c r="F279" s="93" t="str">
        <f t="shared" si="8"/>
        <v/>
      </c>
      <c r="G279" s="62" t="str">
        <f t="shared" si="9"/>
        <v/>
      </c>
    </row>
    <row r="280" spans="1:7">
      <c r="A280" s="20" t="str">
        <f>IF(B280="","",Draw!J280)</f>
        <v/>
      </c>
      <c r="B280" s="21" t="str">
        <f>IFERROR(Draw!K280,"")</f>
        <v/>
      </c>
      <c r="C280" s="21" t="str">
        <f>IFERROR(Draw!L280,"")</f>
        <v/>
      </c>
      <c r="D280" s="53"/>
      <c r="E280" s="17">
        <v>2.79E-6</v>
      </c>
      <c r="F280" s="93" t="str">
        <f t="shared" si="8"/>
        <v/>
      </c>
      <c r="G280" s="62" t="str">
        <f t="shared" si="9"/>
        <v/>
      </c>
    </row>
    <row r="281" spans="1:7">
      <c r="A281" s="20" t="str">
        <f>IF(B281="","",Draw!J281)</f>
        <v/>
      </c>
      <c r="B281" s="21" t="str">
        <f>IFERROR(Draw!K281,"")</f>
        <v/>
      </c>
      <c r="C281" s="21" t="str">
        <f>IFERROR(Draw!L281,"")</f>
        <v/>
      </c>
      <c r="D281" s="54"/>
      <c r="E281" s="17">
        <v>2.7999999999999999E-6</v>
      </c>
      <c r="F281" s="93" t="str">
        <f t="shared" si="8"/>
        <v/>
      </c>
      <c r="G281" s="62" t="str">
        <f t="shared" si="9"/>
        <v/>
      </c>
    </row>
    <row r="282" spans="1:7">
      <c r="A282" s="20" t="str">
        <f>IF(B282="","",Draw!J282)</f>
        <v/>
      </c>
      <c r="B282" s="21" t="str">
        <f>IFERROR(Draw!K282,"")</f>
        <v/>
      </c>
      <c r="C282" s="21" t="str">
        <f>IFERROR(Draw!L282,"")</f>
        <v/>
      </c>
      <c r="D282" s="54"/>
      <c r="E282" s="17">
        <v>2.8100000000000002E-6</v>
      </c>
      <c r="F282" s="93" t="str">
        <f t="shared" si="8"/>
        <v/>
      </c>
      <c r="G282" s="62" t="str">
        <f t="shared" si="9"/>
        <v/>
      </c>
    </row>
    <row r="283" spans="1:7">
      <c r="A283" s="20" t="str">
        <f>IF(B283="","",Draw!J283)</f>
        <v/>
      </c>
      <c r="B283" s="21" t="str">
        <f>IFERROR(Draw!K283,"")</f>
        <v/>
      </c>
      <c r="C283" s="21" t="str">
        <f>IFERROR(Draw!L283,"")</f>
        <v/>
      </c>
      <c r="D283" s="52"/>
      <c r="E283" s="17">
        <v>2.8200000000000001E-6</v>
      </c>
      <c r="F283" s="93" t="str">
        <f t="shared" si="8"/>
        <v/>
      </c>
    </row>
    <row r="284" spans="1:7">
      <c r="A284" s="20" t="str">
        <f>IF(B284="","",Draw!J284)</f>
        <v/>
      </c>
      <c r="B284" s="21" t="str">
        <f>IFERROR(Draw!K284,"")</f>
        <v/>
      </c>
      <c r="C284" s="21" t="str">
        <f>IFERROR(Draw!L284,"")</f>
        <v/>
      </c>
      <c r="D284" s="51"/>
      <c r="E284" s="17">
        <v>2.83E-6</v>
      </c>
      <c r="F284" s="93" t="str">
        <f t="shared" si="8"/>
        <v/>
      </c>
      <c r="G284" s="62" t="str">
        <f>IF(OR(AND(D284&gt;1,D284&lt;1050),D284="nt",D284="",D284="scratch"),"","Not a valid input")</f>
        <v/>
      </c>
    </row>
    <row r="285" spans="1:7">
      <c r="A285" s="20" t="str">
        <f>IF(B285="","",Draw!J285)</f>
        <v/>
      </c>
      <c r="B285" s="21" t="str">
        <f>IFERROR(Draw!K285,"")</f>
        <v/>
      </c>
      <c r="C285" s="21" t="str">
        <f>IFERROR(Draw!L285,"")</f>
        <v/>
      </c>
      <c r="D285" s="52"/>
      <c r="E285" s="17">
        <v>2.8399999999999999E-6</v>
      </c>
      <c r="F285" s="93" t="str">
        <f t="shared" si="8"/>
        <v/>
      </c>
      <c r="G285" s="62" t="str">
        <f t="shared" si="9"/>
        <v/>
      </c>
    </row>
    <row r="286" spans="1:7">
      <c r="A286" s="20" t="str">
        <f>IF(B286="","",Draw!J286)</f>
        <v/>
      </c>
      <c r="B286" s="21" t="str">
        <f>IFERROR(Draw!K286,"")</f>
        <v/>
      </c>
      <c r="C286" s="21" t="str">
        <f>IFERROR(Draw!L286,"")</f>
        <v/>
      </c>
      <c r="D286" s="52"/>
      <c r="E286" s="17">
        <v>2.8499999999999998E-6</v>
      </c>
      <c r="F286" s="93" t="str">
        <f t="shared" si="8"/>
        <v/>
      </c>
      <c r="G286" s="62" t="str">
        <f t="shared" si="9"/>
        <v/>
      </c>
    </row>
  </sheetData>
  <sheetProtection sheet="1" selectLockedCells="1"/>
  <mergeCells count="7">
    <mergeCell ref="H2:I2"/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MOD(ROW(),11)=1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  <headerFooter>
    <oddHeader>&amp;L&amp;"-,Bold"Poles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30" style="21" customWidth="1"/>
    <col min="3" max="3" width="28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7.140625" style="17" hidden="1" customWidth="1"/>
    <col min="9" max="9" width="3.42578125" style="17" hidden="1" customWidth="1"/>
    <col min="10" max="10" width="8.28515625" style="24" bestFit="1" customWidth="1"/>
    <col min="11" max="11" width="4.42578125" style="17" hidden="1" customWidth="1"/>
    <col min="12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3"/>
      <c r="F1" s="83" t="s">
        <v>11</v>
      </c>
      <c r="J1" s="122" t="s">
        <v>35</v>
      </c>
    </row>
    <row r="2" spans="1:11">
      <c r="A2" s="18" t="str">
        <f>IFERROR(IF(D2="","",INDEX(Poles!$A:$F,MATCH('Poles Results'!$E2,Poles!$F:$F,0),1)),"")</f>
        <v/>
      </c>
      <c r="B2" s="84" t="str">
        <f>IFERROR(IF(D2="","",INDEX(Poles!$A:$F,MATCH('Poles Results'!$E2,Poles!$F:$F,0),2)),"")</f>
        <v/>
      </c>
      <c r="C2" s="84" t="str">
        <f>IFERROR(IF(D2="","",INDEX(Poles!$A:$F,MATCH('Poles Results'!E2,Poles!$F:$F,0),3)),"")</f>
        <v/>
      </c>
      <c r="D2" s="85" t="str">
        <f>IFERROR(IF(AND(SMALL(Poles!F:F,K2)&gt;1000,SMALL(Poles!F:F,K2)&lt;3000),"nt",IF(SMALL(Poles!F:F,K2)&gt;3000,"",SMALL(Poles!F:F,K2))),"")</f>
        <v/>
      </c>
      <c r="E2" s="114" t="str">
        <f>IF(D2="nt",IFERROR(SMALL(Poles!F:F,K2),""),IF(D2&gt;3000,"",IFERROR(SMALL(Poles!F:F,K2),"")))</f>
        <v/>
      </c>
      <c r="F2" s="86" t="str">
        <f t="shared" ref="F2:F33" si="0">IFERROR(VLOOKUP(D2,$H$3:$I$5,2,TRUE),"")</f>
        <v/>
      </c>
      <c r="G2" s="91" t="str">
        <f t="shared" ref="G2:G65" si="1">IFERROR(VLOOKUP(D2,$H$3:$I$5,2,FALSE),"")</f>
        <v/>
      </c>
      <c r="J2" s="120"/>
      <c r="K2" s="24">
        <v>1</v>
      </c>
    </row>
    <row r="3" spans="1:11">
      <c r="A3" s="18" t="str">
        <f>IFERROR(IF(D3="","",INDEX(Poles!$A:$F,MATCH('Poles Results'!$E3,Poles!$F:$F,0),1)),"")</f>
        <v/>
      </c>
      <c r="B3" s="84" t="str">
        <f>IFERROR(IF(D3="","",INDEX(Poles!$A:$F,MATCH('Poles Results'!$E3,Poles!$F:$F,0),2)),"")</f>
        <v/>
      </c>
      <c r="C3" s="84" t="str">
        <f>IFERROR(IF(D3="","",INDEX(Poles!$A:$F,MATCH('Poles Results'!E3,Poles!$F:$F,0),3)),"")</f>
        <v/>
      </c>
      <c r="D3" s="85" t="str">
        <f>IFERROR(IF(AND(SMALL(Poles!F:F,K3)&gt;1000,SMALL(Poles!F:F,K3)&lt;3000),"nt",IF(SMALL(Poles!F:F,K3)&gt;3000,"",SMALL(Poles!F:F,K3))),"")</f>
        <v/>
      </c>
      <c r="E3" s="114" t="str">
        <f>IF(D3="nt",IFERROR(SMALL(Poles!F:F,K3),""),IF(D3&gt;3000,"",IFERROR(SMALL(Poles!F:F,K3),"")))</f>
        <v/>
      </c>
      <c r="F3" s="86" t="str">
        <f t="shared" si="0"/>
        <v/>
      </c>
      <c r="G3" s="91" t="str">
        <f t="shared" si="1"/>
        <v/>
      </c>
      <c r="H3" s="62" t="str">
        <f>Poles!P4</f>
        <v>-</v>
      </c>
      <c r="I3" s="24" t="s">
        <v>3</v>
      </c>
      <c r="J3" s="120"/>
      <c r="K3" s="24">
        <v>2</v>
      </c>
    </row>
    <row r="4" spans="1:11">
      <c r="A4" s="18" t="str">
        <f>IFERROR(IF(D4="","",INDEX(Poles!$A:$F,MATCH('Poles Results'!$E4,Poles!$F:$F,0),1)),"")</f>
        <v/>
      </c>
      <c r="B4" s="84" t="str">
        <f>IFERROR(IF(D4="","",INDEX(Poles!$A:$F,MATCH('Poles Results'!$E4,Poles!$F:$F,0),2)),"")</f>
        <v/>
      </c>
      <c r="C4" s="84" t="str">
        <f>IFERROR(IF(D4="","",INDEX(Poles!$A:$F,MATCH('Poles Results'!E4,Poles!$F:$F,0),3)),"")</f>
        <v/>
      </c>
      <c r="D4" s="85" t="str">
        <f>IFERROR(IF(AND(SMALL(Poles!F:F,K4)&gt;1000,SMALL(Poles!F:F,K4)&lt;3000),"nt",IF(SMALL(Poles!F:F,K4)&gt;3000,"",SMALL(Poles!F:F,K4))),"")</f>
        <v/>
      </c>
      <c r="E4" s="114" t="str">
        <f>IF(D4="nt",IFERROR(SMALL(Poles!F:F,K4),""),IF(D4&gt;3000,"",IFERROR(SMALL(Poles!F:F,K4),"")))</f>
        <v/>
      </c>
      <c r="F4" s="86" t="str">
        <f t="shared" si="0"/>
        <v/>
      </c>
      <c r="G4" s="91" t="str">
        <f t="shared" si="1"/>
        <v/>
      </c>
      <c r="H4" s="62" t="str">
        <f>Poles!P10</f>
        <v>-</v>
      </c>
      <c r="I4" s="87" t="s">
        <v>4</v>
      </c>
      <c r="J4" s="120"/>
      <c r="K4" s="24">
        <v>3</v>
      </c>
    </row>
    <row r="5" spans="1:11">
      <c r="A5" s="18" t="str">
        <f>IFERROR(IF(D5="","",INDEX(Poles!$A:$F,MATCH('Poles Results'!$E5,Poles!$F:$F,0),1)),"")</f>
        <v/>
      </c>
      <c r="B5" s="84" t="str">
        <f>IFERROR(IF(D5="","",INDEX(Poles!$A:$F,MATCH('Poles Results'!$E5,Poles!$F:$F,0),2)),"")</f>
        <v/>
      </c>
      <c r="C5" s="84" t="str">
        <f>IFERROR(IF(D5="","",INDEX(Poles!$A:$F,MATCH('Poles Results'!E5,Poles!$F:$F,0),3)),"")</f>
        <v/>
      </c>
      <c r="D5" s="85" t="str">
        <f>IFERROR(IF(AND(SMALL(Poles!F:F,K5)&gt;1000,SMALL(Poles!F:F,K5)&lt;3000),"nt",IF(SMALL(Poles!F:F,K5)&gt;3000,"",SMALL(Poles!F:F,K5))),"")</f>
        <v/>
      </c>
      <c r="E5" s="114" t="str">
        <f>IF(D5="nt",IFERROR(SMALL(Poles!F:F,K5),""),IF(D5&gt;3000,"",IFERROR(SMALL(Poles!F:F,K5),"")))</f>
        <v/>
      </c>
      <c r="F5" s="86" t="str">
        <f t="shared" si="0"/>
        <v/>
      </c>
      <c r="G5" s="91" t="str">
        <f t="shared" si="1"/>
        <v/>
      </c>
      <c r="H5" s="62" t="str">
        <f>Poles!P16</f>
        <v>-</v>
      </c>
      <c r="I5" s="87" t="s">
        <v>5</v>
      </c>
      <c r="J5" s="121"/>
      <c r="K5" s="24">
        <v>4</v>
      </c>
    </row>
    <row r="6" spans="1:11">
      <c r="A6" s="18" t="str">
        <f>IFERROR(IF(D6="","",INDEX(Poles!$A:$F,MATCH('Poles Results'!$E6,Poles!$F:$F,0),1)),"")</f>
        <v/>
      </c>
      <c r="B6" s="84" t="str">
        <f>IFERROR(IF(D6="","",INDEX(Poles!$A:$F,MATCH('Poles Results'!$E6,Poles!$F:$F,0),2)),"")</f>
        <v/>
      </c>
      <c r="C6" s="84" t="str">
        <f>IFERROR(IF(D6="","",INDEX(Poles!$A:$F,MATCH('Poles Results'!E6,Poles!$F:$F,0),3)),"")</f>
        <v/>
      </c>
      <c r="D6" s="85" t="str">
        <f>IFERROR(IF(AND(SMALL(Poles!F:F,K6)&gt;1000,SMALL(Poles!F:F,K6)&lt;3000),"nt",IF(SMALL(Poles!F:F,K6)&gt;3000,"",SMALL(Poles!F:F,K6))),"")</f>
        <v/>
      </c>
      <c r="E6" s="114" t="str">
        <f>IF(D6="nt",IFERROR(SMALL(Poles!F:F,K6),""),IF(D6&gt;3000,"",IFERROR(SMALL(Poles!F:F,K6),"")))</f>
        <v/>
      </c>
      <c r="F6" s="86" t="str">
        <f t="shared" si="0"/>
        <v/>
      </c>
      <c r="G6" s="91" t="str">
        <f t="shared" si="1"/>
        <v/>
      </c>
      <c r="J6" s="120"/>
      <c r="K6" s="24">
        <v>5</v>
      </c>
    </row>
    <row r="7" spans="1:11">
      <c r="A7" s="18" t="str">
        <f>IFERROR(IF(D7="","",INDEX(Poles!$A:$F,MATCH('Poles Results'!$E7,Poles!$F:$F,0),1)),"")</f>
        <v/>
      </c>
      <c r="B7" s="84" t="str">
        <f>IFERROR(IF(D7="","",INDEX(Poles!$A:$F,MATCH('Poles Results'!$E7,Poles!$F:$F,0),2)),"")</f>
        <v/>
      </c>
      <c r="C7" s="84" t="str">
        <f>IFERROR(IF(D7="","",INDEX(Poles!$A:$F,MATCH('Poles Results'!E7,Poles!$F:$F,0),3)),"")</f>
        <v/>
      </c>
      <c r="D7" s="85" t="str">
        <f>IFERROR(IF(AND(SMALL(Poles!F:F,K7)&gt;1000,SMALL(Poles!F:F,K7)&lt;3000),"nt",IF(SMALL(Poles!F:F,K7)&gt;3000,"",SMALL(Poles!F:F,K7))),"")</f>
        <v/>
      </c>
      <c r="E7" s="114" t="str">
        <f>IF(D7="nt",IFERROR(SMALL(Poles!F:F,K7),""),IF(D7&gt;3000,"",IFERROR(SMALL(Poles!F:F,K7),"")))</f>
        <v/>
      </c>
      <c r="F7" s="86" t="str">
        <f t="shared" si="0"/>
        <v/>
      </c>
      <c r="G7" s="91" t="str">
        <f t="shared" si="1"/>
        <v/>
      </c>
      <c r="J7" s="120"/>
      <c r="K7" s="24">
        <v>6</v>
      </c>
    </row>
    <row r="8" spans="1:11">
      <c r="A8" s="18" t="str">
        <f>IFERROR(IF(D8="","",INDEX(Poles!$A:$F,MATCH('Poles Results'!$E8,Poles!$F:$F,0),1)),"")</f>
        <v/>
      </c>
      <c r="B8" s="84" t="str">
        <f>IFERROR(IF(D8="","",INDEX(Poles!$A:$F,MATCH('Poles Results'!$E8,Poles!$F:$F,0),2)),"")</f>
        <v/>
      </c>
      <c r="C8" s="84" t="str">
        <f>IFERROR(IF(D8="","",INDEX(Poles!$A:$F,MATCH('Poles Results'!E8,Poles!$F:$F,0),3)),"")</f>
        <v/>
      </c>
      <c r="D8" s="85" t="str">
        <f>IFERROR(IF(AND(SMALL(Poles!F:F,K8)&gt;1000,SMALL(Poles!F:F,K8)&lt;3000),"nt",IF(SMALL(Poles!F:F,K8)&gt;3000,"",SMALL(Poles!F:F,K8))),"")</f>
        <v/>
      </c>
      <c r="E8" s="114" t="str">
        <f>IF(D8="nt",IFERROR(SMALL(Poles!F:F,K8),""),IF(D8&gt;3000,"",IFERROR(SMALL(Poles!F:F,K8),"")))</f>
        <v/>
      </c>
      <c r="F8" s="86" t="str">
        <f t="shared" si="0"/>
        <v/>
      </c>
      <c r="G8" s="91" t="str">
        <f t="shared" si="1"/>
        <v/>
      </c>
      <c r="J8" s="120"/>
      <c r="K8" s="24">
        <v>7</v>
      </c>
    </row>
    <row r="9" spans="1:11">
      <c r="A9" s="18" t="str">
        <f>IFERROR(IF(D9="","",INDEX(Poles!$A:$F,MATCH('Poles Results'!$E9,Poles!$F:$F,0),1)),"")</f>
        <v/>
      </c>
      <c r="B9" s="84" t="str">
        <f>IFERROR(IF(D9="","",INDEX(Poles!$A:$F,MATCH('Poles Results'!$E9,Poles!$F:$F,0),2)),"")</f>
        <v/>
      </c>
      <c r="C9" s="84" t="str">
        <f>IFERROR(IF(D9="","",INDEX(Poles!$A:$F,MATCH('Poles Results'!E9,Poles!$F:$F,0),3)),"")</f>
        <v/>
      </c>
      <c r="D9" s="85" t="str">
        <f>IFERROR(IF(AND(SMALL(Poles!F:F,K9)&gt;1000,SMALL(Poles!F:F,K9)&lt;3000),"nt",IF(SMALL(Poles!F:F,K9)&gt;3000,"",SMALL(Poles!F:F,K9))),"")</f>
        <v/>
      </c>
      <c r="E9" s="114" t="str">
        <f>IF(D9="nt",IFERROR(SMALL(Poles!F:F,K9),""),IF(D9&gt;3000,"",IFERROR(SMALL(Poles!F:F,K9),"")))</f>
        <v/>
      </c>
      <c r="F9" s="86" t="str">
        <f t="shared" si="0"/>
        <v/>
      </c>
      <c r="G9" s="91" t="str">
        <f t="shared" si="1"/>
        <v/>
      </c>
      <c r="J9" s="120"/>
      <c r="K9" s="24">
        <v>8</v>
      </c>
    </row>
    <row r="10" spans="1:11">
      <c r="A10" s="18" t="str">
        <f>IFERROR(IF(D10="","",INDEX(Poles!$A:$F,MATCH('Poles Results'!$E10,Poles!$F:$F,0),1)),"")</f>
        <v/>
      </c>
      <c r="B10" s="84" t="str">
        <f>IFERROR(IF(D10="","",INDEX(Poles!$A:$F,MATCH('Poles Results'!$E10,Poles!$F:$F,0),2)),"")</f>
        <v/>
      </c>
      <c r="C10" s="84" t="str">
        <f>IFERROR(IF(D10="","",INDEX(Poles!$A:$F,MATCH('Poles Results'!E10,Poles!$F:$F,0),3)),"")</f>
        <v/>
      </c>
      <c r="D10" s="85" t="str">
        <f>IFERROR(IF(AND(SMALL(Poles!F:F,K10)&gt;1000,SMALL(Poles!F:F,K10)&lt;3000),"nt",IF(SMALL(Poles!F:F,K10)&gt;3000,"",SMALL(Poles!F:F,K10))),"")</f>
        <v/>
      </c>
      <c r="E10" s="114" t="str">
        <f>IF(D10="nt",IFERROR(SMALL(Poles!F:F,K10),""),IF(D10&gt;3000,"",IFERROR(SMALL(Poles!F:F,K10),"")))</f>
        <v/>
      </c>
      <c r="F10" s="86" t="str">
        <f t="shared" si="0"/>
        <v/>
      </c>
      <c r="G10" s="91" t="str">
        <f t="shared" si="1"/>
        <v/>
      </c>
      <c r="J10" s="120"/>
      <c r="K10" s="24">
        <v>9</v>
      </c>
    </row>
    <row r="11" spans="1:11">
      <c r="A11" s="18" t="str">
        <f>IFERROR(IF(D11="","",INDEX(Poles!$A:$F,MATCH('Poles Results'!$E11,Poles!$F:$F,0),1)),"")</f>
        <v/>
      </c>
      <c r="B11" s="84" t="str">
        <f>IFERROR(IF(D11="","",INDEX(Poles!$A:$F,MATCH('Poles Results'!$E11,Poles!$F:$F,0),2)),"")</f>
        <v/>
      </c>
      <c r="C11" s="84" t="str">
        <f>IFERROR(IF(D11="","",INDEX(Poles!$A:$F,MATCH('Poles Results'!E11,Poles!$F:$F,0),3)),"")</f>
        <v/>
      </c>
      <c r="D11" s="85" t="str">
        <f>IFERROR(IF(AND(SMALL(Poles!F:F,K11)&gt;1000,SMALL(Poles!F:F,K11)&lt;3000),"nt",IF(SMALL(Poles!F:F,K11)&gt;3000,"",SMALL(Poles!F:F,K11))),"")</f>
        <v/>
      </c>
      <c r="E11" s="114" t="str">
        <f>IF(D11="nt",IFERROR(SMALL(Poles!F:F,K11),""),IF(D11&gt;3000,"",IFERROR(SMALL(Poles!F:F,K11),"")))</f>
        <v/>
      </c>
      <c r="F11" s="86" t="str">
        <f t="shared" si="0"/>
        <v/>
      </c>
      <c r="G11" s="91" t="str">
        <f t="shared" si="1"/>
        <v/>
      </c>
      <c r="J11" s="120"/>
      <c r="K11" s="24">
        <v>10</v>
      </c>
    </row>
    <row r="12" spans="1:11">
      <c r="A12" s="18" t="str">
        <f>IFERROR(IF(D12="","",INDEX(Poles!$A:$F,MATCH('Poles Results'!$E12,Poles!$F:$F,0),1)),"")</f>
        <v/>
      </c>
      <c r="B12" s="84" t="str">
        <f>IFERROR(IF(D12="","",INDEX(Poles!$A:$F,MATCH('Poles Results'!$E12,Poles!$F:$F,0),2)),"")</f>
        <v/>
      </c>
      <c r="C12" s="84" t="str">
        <f>IFERROR(IF(D12="","",INDEX(Poles!$A:$F,MATCH('Poles Results'!E12,Poles!$F:$F,0),3)),"")</f>
        <v/>
      </c>
      <c r="D12" s="85" t="str">
        <f>IFERROR(IF(AND(SMALL(Poles!F:F,K12)&gt;1000,SMALL(Poles!F:F,K12)&lt;3000),"nt",IF(SMALL(Poles!F:F,K12)&gt;3000,"",SMALL(Poles!F:F,K12))),"")</f>
        <v/>
      </c>
      <c r="E12" s="114" t="str">
        <f>IF(D12="nt",IFERROR(SMALL(Poles!F:F,K12),""),IF(D12&gt;3000,"",IFERROR(SMALL(Poles!F:F,K12),"")))</f>
        <v/>
      </c>
      <c r="F12" s="86" t="str">
        <f t="shared" si="0"/>
        <v/>
      </c>
      <c r="G12" s="91" t="str">
        <f t="shared" si="1"/>
        <v/>
      </c>
      <c r="J12" s="120"/>
      <c r="K12" s="24">
        <v>11</v>
      </c>
    </row>
    <row r="13" spans="1:11">
      <c r="A13" s="18" t="str">
        <f>IFERROR(IF(D13="","",INDEX(Poles!$A:$F,MATCH('Poles Results'!$E13,Poles!$F:$F,0),1)),"")</f>
        <v/>
      </c>
      <c r="B13" s="84" t="str">
        <f>IFERROR(IF(D13="","",INDEX(Poles!$A:$F,MATCH('Poles Results'!$E13,Poles!$F:$F,0),2)),"")</f>
        <v/>
      </c>
      <c r="C13" s="84" t="str">
        <f>IFERROR(IF(D13="","",INDEX(Poles!$A:$F,MATCH('Poles Results'!E13,Poles!$F:$F,0),3)),"")</f>
        <v/>
      </c>
      <c r="D13" s="85" t="str">
        <f>IFERROR(IF(AND(SMALL(Poles!F:F,K13)&gt;1000,SMALL(Poles!F:F,K13)&lt;3000),"nt",IF(SMALL(Poles!F:F,K13)&gt;3000,"",SMALL(Poles!F:F,K13))),"")</f>
        <v/>
      </c>
      <c r="E13" s="114" t="str">
        <f>IF(D13="nt",IFERROR(SMALL(Poles!F:F,K13),""),IF(D13&gt;3000,"",IFERROR(SMALL(Poles!F:F,K13),"")))</f>
        <v/>
      </c>
      <c r="F13" s="86" t="str">
        <f t="shared" si="0"/>
        <v/>
      </c>
      <c r="G13" s="91" t="str">
        <f t="shared" si="1"/>
        <v/>
      </c>
      <c r="J13" s="120"/>
      <c r="K13" s="24">
        <v>12</v>
      </c>
    </row>
    <row r="14" spans="1:11">
      <c r="A14" s="18" t="str">
        <f>IFERROR(IF(D14="","",INDEX(Poles!$A:$F,MATCH('Poles Results'!$E14,Poles!$F:$F,0),1)),"")</f>
        <v/>
      </c>
      <c r="B14" s="84" t="str">
        <f>IFERROR(IF(D14="","",INDEX(Poles!$A:$F,MATCH('Poles Results'!$E14,Poles!$F:$F,0),2)),"")</f>
        <v/>
      </c>
      <c r="C14" s="84" t="str">
        <f>IFERROR(IF(D14="","",INDEX(Poles!$A:$F,MATCH('Poles Results'!E14,Poles!$F:$F,0),3)),"")</f>
        <v/>
      </c>
      <c r="D14" s="85" t="str">
        <f>IFERROR(IF(AND(SMALL(Poles!F:F,K14)&gt;1000,SMALL(Poles!F:F,K14)&lt;3000),"nt",IF(SMALL(Poles!F:F,K14)&gt;3000,"",SMALL(Poles!F:F,K14))),"")</f>
        <v/>
      </c>
      <c r="E14" s="114" t="str">
        <f>IF(D14="nt",IFERROR(SMALL(Poles!F:F,K14),""),IF(D14&gt;3000,"",IFERROR(SMALL(Poles!F:F,K14),"")))</f>
        <v/>
      </c>
      <c r="F14" s="86" t="str">
        <f t="shared" si="0"/>
        <v/>
      </c>
      <c r="G14" s="91" t="str">
        <f t="shared" si="1"/>
        <v/>
      </c>
      <c r="J14" s="120"/>
      <c r="K14" s="24">
        <v>13</v>
      </c>
    </row>
    <row r="15" spans="1:11">
      <c r="A15" s="18" t="str">
        <f>IFERROR(IF(D15="","",INDEX(Poles!$A:$F,MATCH('Poles Results'!$E15,Poles!$F:$F,0),1)),"")</f>
        <v/>
      </c>
      <c r="B15" s="84" t="str">
        <f>IFERROR(IF(D15="","",INDEX(Poles!$A:$F,MATCH('Poles Results'!$E15,Poles!$F:$F,0),2)),"")</f>
        <v/>
      </c>
      <c r="C15" s="84" t="str">
        <f>IFERROR(IF(D15="","",INDEX(Poles!$A:$F,MATCH('Poles Results'!E15,Poles!$F:$F,0),3)),"")</f>
        <v/>
      </c>
      <c r="D15" s="85" t="str">
        <f>IFERROR(IF(AND(SMALL(Poles!F:F,K15)&gt;1000,SMALL(Poles!F:F,K15)&lt;3000),"nt",IF(SMALL(Poles!F:F,K15)&gt;3000,"",SMALL(Poles!F:F,K15))),"")</f>
        <v/>
      </c>
      <c r="E15" s="114" t="str">
        <f>IF(D15="nt",IFERROR(SMALL(Poles!F:F,K15),""),IF(D15&gt;3000,"",IFERROR(SMALL(Poles!F:F,K15),"")))</f>
        <v/>
      </c>
      <c r="F15" s="86" t="str">
        <f t="shared" si="0"/>
        <v/>
      </c>
      <c r="G15" s="91" t="str">
        <f t="shared" si="1"/>
        <v/>
      </c>
      <c r="J15" s="120"/>
      <c r="K15" s="24">
        <v>14</v>
      </c>
    </row>
    <row r="16" spans="1:11">
      <c r="A16" s="18" t="str">
        <f>IFERROR(IF(D16="","",INDEX(Poles!$A:$F,MATCH('Poles Results'!$E16,Poles!$F:$F,0),1)),"")</f>
        <v/>
      </c>
      <c r="B16" s="84" t="str">
        <f>IFERROR(IF(D16="","",INDEX(Poles!$A:$F,MATCH('Poles Results'!$E16,Poles!$F:$F,0),2)),"")</f>
        <v/>
      </c>
      <c r="C16" s="84" t="str">
        <f>IFERROR(IF(D16="","",INDEX(Poles!$A:$F,MATCH('Poles Results'!E16,Poles!$F:$F,0),3)),"")</f>
        <v/>
      </c>
      <c r="D16" s="85" t="str">
        <f>IFERROR(IF(AND(SMALL(Poles!F:F,K16)&gt;1000,SMALL(Poles!F:F,K16)&lt;3000),"nt",IF(SMALL(Poles!F:F,K16)&gt;3000,"",SMALL(Poles!F:F,K16))),"")</f>
        <v/>
      </c>
      <c r="E16" s="114" t="str">
        <f>IF(D16="nt",IFERROR(SMALL(Poles!F:F,K16),""),IF(D16&gt;3000,"",IFERROR(SMALL(Poles!F:F,K16),"")))</f>
        <v/>
      </c>
      <c r="F16" s="86" t="str">
        <f t="shared" si="0"/>
        <v/>
      </c>
      <c r="G16" s="91" t="str">
        <f t="shared" si="1"/>
        <v/>
      </c>
      <c r="J16" s="120"/>
      <c r="K16" s="24">
        <v>15</v>
      </c>
    </row>
    <row r="17" spans="1:11">
      <c r="A17" s="18" t="str">
        <f>IFERROR(IF(D17="","",INDEX(Poles!$A:$F,MATCH('Poles Results'!$E17,Poles!$F:$F,0),1)),"")</f>
        <v/>
      </c>
      <c r="B17" s="84" t="str">
        <f>IFERROR(IF(D17="","",INDEX(Poles!$A:$F,MATCH('Poles Results'!$E17,Poles!$F:$F,0),2)),"")</f>
        <v/>
      </c>
      <c r="C17" s="84" t="str">
        <f>IFERROR(IF(D17="","",INDEX(Poles!$A:$F,MATCH('Poles Results'!E17,Poles!$F:$F,0),3)),"")</f>
        <v/>
      </c>
      <c r="D17" s="85" t="str">
        <f>IFERROR(IF(AND(SMALL(Poles!F:F,K17)&gt;1000,SMALL(Poles!F:F,K17)&lt;3000),"nt",IF(SMALL(Poles!F:F,K17)&gt;3000,"",SMALL(Poles!F:F,K17))),"")</f>
        <v/>
      </c>
      <c r="E17" s="114" t="str">
        <f>IF(D17="nt",IFERROR(SMALL(Poles!F:F,K17),""),IF(D17&gt;3000,"",IFERROR(SMALL(Poles!F:F,K17),"")))</f>
        <v/>
      </c>
      <c r="F17" s="86" t="str">
        <f t="shared" si="0"/>
        <v/>
      </c>
      <c r="G17" s="91" t="str">
        <f t="shared" si="1"/>
        <v/>
      </c>
      <c r="J17" s="120"/>
      <c r="K17" s="24">
        <v>16</v>
      </c>
    </row>
    <row r="18" spans="1:11">
      <c r="A18" s="18" t="str">
        <f>IFERROR(IF(D18="","",INDEX(Poles!$A:$F,MATCH('Poles Results'!$E18,Poles!$F:$F,0),1)),"")</f>
        <v/>
      </c>
      <c r="B18" s="84" t="str">
        <f>IFERROR(IF(D18="","",INDEX(Poles!$A:$F,MATCH('Poles Results'!$E18,Poles!$F:$F,0),2)),"")</f>
        <v/>
      </c>
      <c r="C18" s="84" t="str">
        <f>IFERROR(IF(D18="","",INDEX(Poles!$A:$F,MATCH('Poles Results'!E18,Poles!$F:$F,0),3)),"")</f>
        <v/>
      </c>
      <c r="D18" s="85" t="str">
        <f>IFERROR(IF(AND(SMALL(Poles!F:F,K18)&gt;1000,SMALL(Poles!F:F,K18)&lt;3000),"nt",IF(SMALL(Poles!F:F,K18)&gt;3000,"",SMALL(Poles!F:F,K18))),"")</f>
        <v/>
      </c>
      <c r="E18" s="114" t="str">
        <f>IF(D18="nt",IFERROR(SMALL(Poles!F:F,K18),""),IF(D18&gt;3000,"",IFERROR(SMALL(Poles!F:F,K18),"")))</f>
        <v/>
      </c>
      <c r="F18" s="86" t="str">
        <f t="shared" si="0"/>
        <v/>
      </c>
      <c r="G18" s="91" t="str">
        <f t="shared" si="1"/>
        <v/>
      </c>
      <c r="J18" s="120"/>
      <c r="K18" s="24">
        <v>17</v>
      </c>
    </row>
    <row r="19" spans="1:11">
      <c r="A19" s="18" t="str">
        <f>IFERROR(IF(D19="","",INDEX(Poles!$A:$F,MATCH('Poles Results'!$E19,Poles!$F:$F,0),1)),"")</f>
        <v/>
      </c>
      <c r="B19" s="84" t="str">
        <f>IFERROR(IF(D19="","",INDEX(Poles!$A:$F,MATCH('Poles Results'!$E19,Poles!$F:$F,0),2)),"")</f>
        <v/>
      </c>
      <c r="C19" s="84" t="str">
        <f>IFERROR(IF(D19="","",INDEX(Poles!$A:$F,MATCH('Poles Results'!E19,Poles!$F:$F,0),3)),"")</f>
        <v/>
      </c>
      <c r="D19" s="85" t="str">
        <f>IFERROR(IF(AND(SMALL(Poles!F:F,K19)&gt;1000,SMALL(Poles!F:F,K19)&lt;3000),"nt",IF(SMALL(Poles!F:F,K19)&gt;3000,"",SMALL(Poles!F:F,K19))),"")</f>
        <v/>
      </c>
      <c r="E19" s="114" t="str">
        <f>IF(D19="nt",IFERROR(SMALL(Poles!F:F,K19),""),IF(D19&gt;3000,"",IFERROR(SMALL(Poles!F:F,K19),"")))</f>
        <v/>
      </c>
      <c r="F19" s="86" t="str">
        <f t="shared" si="0"/>
        <v/>
      </c>
      <c r="G19" s="91" t="str">
        <f t="shared" si="1"/>
        <v/>
      </c>
      <c r="J19" s="120"/>
      <c r="K19" s="24">
        <v>18</v>
      </c>
    </row>
    <row r="20" spans="1:11">
      <c r="A20" s="18" t="str">
        <f>IFERROR(IF(D20="","",INDEX(Poles!$A:$F,MATCH('Poles Results'!$E20,Poles!$F:$F,0),1)),"")</f>
        <v/>
      </c>
      <c r="B20" s="84" t="str">
        <f>IFERROR(IF(D20="","",INDEX(Poles!$A:$F,MATCH('Poles Results'!$E20,Poles!$F:$F,0),2)),"")</f>
        <v/>
      </c>
      <c r="C20" s="84" t="str">
        <f>IFERROR(IF(D20="","",INDEX(Poles!$A:$F,MATCH('Poles Results'!E20,Poles!$F:$F,0),3)),"")</f>
        <v/>
      </c>
      <c r="D20" s="85" t="str">
        <f>IFERROR(IF(AND(SMALL(Poles!F:F,K20)&gt;1000,SMALL(Poles!F:F,K20)&lt;3000),"nt",IF(SMALL(Poles!F:F,K20)&gt;3000,"",SMALL(Poles!F:F,K20))),"")</f>
        <v/>
      </c>
      <c r="E20" s="114" t="str">
        <f>IF(D20="nt",IFERROR(SMALL(Poles!F:F,K20),""),IF(D20&gt;3000,"",IFERROR(SMALL(Poles!F:F,K20),"")))</f>
        <v/>
      </c>
      <c r="F20" s="86" t="str">
        <f t="shared" si="0"/>
        <v/>
      </c>
      <c r="G20" s="91" t="str">
        <f t="shared" si="1"/>
        <v/>
      </c>
      <c r="J20" s="120"/>
      <c r="K20" s="24">
        <v>19</v>
      </c>
    </row>
    <row r="21" spans="1:11">
      <c r="A21" s="18" t="str">
        <f>IFERROR(IF(D21="","",INDEX(Poles!$A:$F,MATCH('Poles Results'!$E21,Poles!$F:$F,0),1)),"")</f>
        <v/>
      </c>
      <c r="B21" s="84" t="str">
        <f>IFERROR(IF(D21="","",INDEX(Poles!$A:$F,MATCH('Poles Results'!$E21,Poles!$F:$F,0),2)),"")</f>
        <v/>
      </c>
      <c r="C21" s="84" t="str">
        <f>IFERROR(IF(D21="","",INDEX(Poles!$A:$F,MATCH('Poles Results'!E21,Poles!$F:$F,0),3)),"")</f>
        <v/>
      </c>
      <c r="D21" s="85" t="str">
        <f>IFERROR(IF(AND(SMALL(Poles!F:F,K21)&gt;1000,SMALL(Poles!F:F,K21)&lt;3000),"nt",IF(SMALL(Poles!F:F,K21)&gt;3000,"",SMALL(Poles!F:F,K21))),"")</f>
        <v/>
      </c>
      <c r="E21" s="114" t="str">
        <f>IF(D21="nt",IFERROR(SMALL(Poles!F:F,K21),""),IF(D21&gt;3000,"",IFERROR(SMALL(Poles!F:F,K21),"")))</f>
        <v/>
      </c>
      <c r="F21" s="86" t="str">
        <f t="shared" si="0"/>
        <v/>
      </c>
      <c r="G21" s="91" t="str">
        <f t="shared" si="1"/>
        <v/>
      </c>
      <c r="J21" s="120"/>
      <c r="K21" s="24">
        <v>20</v>
      </c>
    </row>
    <row r="22" spans="1:11">
      <c r="A22" s="18" t="str">
        <f>IFERROR(IF(D22="","",INDEX(Poles!$A:$F,MATCH('Poles Results'!$E22,Poles!$F:$F,0),1)),"")</f>
        <v/>
      </c>
      <c r="B22" s="84" t="str">
        <f>IFERROR(IF(D22="","",INDEX(Poles!$A:$F,MATCH('Poles Results'!$E22,Poles!$F:$F,0),2)),"")</f>
        <v/>
      </c>
      <c r="C22" s="84" t="str">
        <f>IFERROR(IF(D22="","",INDEX(Poles!$A:$F,MATCH('Poles Results'!E22,Poles!$F:$F,0),3)),"")</f>
        <v/>
      </c>
      <c r="D22" s="85" t="str">
        <f>IFERROR(IF(AND(SMALL(Poles!F:F,K22)&gt;1000,SMALL(Poles!F:F,K22)&lt;3000),"nt",IF(SMALL(Poles!F:F,K22)&gt;3000,"",SMALL(Poles!F:F,K22))),"")</f>
        <v/>
      </c>
      <c r="E22" s="114" t="str">
        <f>IF(D22="nt",IFERROR(SMALL(Poles!F:F,K22),""),IF(D22&gt;3000,"",IFERROR(SMALL(Poles!F:F,K22),"")))</f>
        <v/>
      </c>
      <c r="F22" s="86" t="str">
        <f t="shared" si="0"/>
        <v/>
      </c>
      <c r="G22" s="91" t="str">
        <f t="shared" si="1"/>
        <v/>
      </c>
      <c r="J22" s="120"/>
      <c r="K22" s="24">
        <v>21</v>
      </c>
    </row>
    <row r="23" spans="1:11">
      <c r="A23" s="18" t="str">
        <f>IFERROR(IF(D23="","",INDEX(Poles!$A:$F,MATCH('Poles Results'!$E23,Poles!$F:$F,0),1)),"")</f>
        <v/>
      </c>
      <c r="B23" s="84" t="str">
        <f>IFERROR(IF(D23="","",INDEX(Poles!$A:$F,MATCH('Poles Results'!$E23,Poles!$F:$F,0),2)),"")</f>
        <v/>
      </c>
      <c r="C23" s="84" t="str">
        <f>IFERROR(IF(D23="","",INDEX(Poles!$A:$F,MATCH('Poles Results'!E23,Poles!$F:$F,0),3)),"")</f>
        <v/>
      </c>
      <c r="D23" s="85" t="str">
        <f>IFERROR(IF(AND(SMALL(Poles!F:F,K23)&gt;1000,SMALL(Poles!F:F,K23)&lt;3000),"nt",IF(SMALL(Poles!F:F,K23)&gt;3000,"",SMALL(Poles!F:F,K23))),"")</f>
        <v/>
      </c>
      <c r="E23" s="114" t="str">
        <f>IF(D23="nt",IFERROR(SMALL(Poles!F:F,K23),""),IF(D23&gt;3000,"",IFERROR(SMALL(Poles!F:F,K23),"")))</f>
        <v/>
      </c>
      <c r="F23" s="86" t="str">
        <f t="shared" si="0"/>
        <v/>
      </c>
      <c r="G23" s="91" t="str">
        <f t="shared" si="1"/>
        <v/>
      </c>
      <c r="J23" s="120"/>
      <c r="K23" s="24">
        <v>22</v>
      </c>
    </row>
    <row r="24" spans="1:11">
      <c r="A24" s="18" t="str">
        <f>IFERROR(IF(D24="","",INDEX(Poles!$A:$F,MATCH('Poles Results'!$E24,Poles!$F:$F,0),1)),"")</f>
        <v/>
      </c>
      <c r="B24" s="84" t="str">
        <f>IFERROR(IF(D24="","",INDEX(Poles!$A:$F,MATCH('Poles Results'!$E24,Poles!$F:$F,0),2)),"")</f>
        <v/>
      </c>
      <c r="C24" s="84" t="str">
        <f>IFERROR(IF(D24="","",INDEX(Poles!$A:$F,MATCH('Poles Results'!E24,Poles!$F:$F,0),3)),"")</f>
        <v/>
      </c>
      <c r="D24" s="85" t="str">
        <f>IFERROR(IF(AND(SMALL(Poles!F:F,K24)&gt;1000,SMALL(Poles!F:F,K24)&lt;3000),"nt",IF(SMALL(Poles!F:F,K24)&gt;3000,"",SMALL(Poles!F:F,K24))),"")</f>
        <v/>
      </c>
      <c r="E24" s="114" t="str">
        <f>IF(D24="nt",IFERROR(SMALL(Poles!F:F,K24),""),IF(D24&gt;3000,"",IFERROR(SMALL(Poles!F:F,K24),"")))</f>
        <v/>
      </c>
      <c r="F24" s="86" t="str">
        <f t="shared" si="0"/>
        <v/>
      </c>
      <c r="G24" s="91" t="str">
        <f t="shared" si="1"/>
        <v/>
      </c>
      <c r="J24" s="120"/>
      <c r="K24" s="24">
        <v>23</v>
      </c>
    </row>
    <row r="25" spans="1:11">
      <c r="A25" s="18" t="str">
        <f>IFERROR(IF(D25="","",INDEX(Poles!$A:$F,MATCH('Poles Results'!$E25,Poles!$F:$F,0),1)),"")</f>
        <v/>
      </c>
      <c r="B25" s="84" t="str">
        <f>IFERROR(IF(D25="","",INDEX(Poles!$A:$F,MATCH('Poles Results'!$E25,Poles!$F:$F,0),2)),"")</f>
        <v/>
      </c>
      <c r="C25" s="84" t="str">
        <f>IFERROR(IF(D25="","",INDEX(Poles!$A:$F,MATCH('Poles Results'!E25,Poles!$F:$F,0),3)),"")</f>
        <v/>
      </c>
      <c r="D25" s="85" t="str">
        <f>IFERROR(IF(AND(SMALL(Poles!F:F,K25)&gt;1000,SMALL(Poles!F:F,K25)&lt;3000),"nt",IF(SMALL(Poles!F:F,K25)&gt;3000,"",SMALL(Poles!F:F,K25))),"")</f>
        <v/>
      </c>
      <c r="E25" s="114" t="str">
        <f>IF(D25="nt",IFERROR(SMALL(Poles!F:F,K25),""),IF(D25&gt;3000,"",IFERROR(SMALL(Poles!F:F,K25),"")))</f>
        <v/>
      </c>
      <c r="F25" s="86" t="str">
        <f t="shared" si="0"/>
        <v/>
      </c>
      <c r="G25" s="91" t="str">
        <f t="shared" si="1"/>
        <v/>
      </c>
      <c r="J25" s="120"/>
      <c r="K25" s="24">
        <v>24</v>
      </c>
    </row>
    <row r="26" spans="1:11">
      <c r="A26" s="18" t="str">
        <f>IFERROR(IF(D26="","",INDEX(Poles!$A:$F,MATCH('Poles Results'!$E26,Poles!$F:$F,0),1)),"")</f>
        <v/>
      </c>
      <c r="B26" s="84" t="str">
        <f>IFERROR(IF(D26="","",INDEX(Poles!$A:$F,MATCH('Poles Results'!$E26,Poles!$F:$F,0),2)),"")</f>
        <v/>
      </c>
      <c r="C26" s="84" t="str">
        <f>IFERROR(IF(D26="","",INDEX(Poles!$A:$F,MATCH('Poles Results'!E26,Poles!$F:$F,0),3)),"")</f>
        <v/>
      </c>
      <c r="D26" s="85" t="str">
        <f>IFERROR(IF(AND(SMALL(Poles!F:F,K26)&gt;1000,SMALL(Poles!F:F,K26)&lt;3000),"nt",IF(SMALL(Poles!F:F,K26)&gt;3000,"",SMALL(Poles!F:F,K26))),"")</f>
        <v/>
      </c>
      <c r="E26" s="114" t="str">
        <f>IF(D26="nt",IFERROR(SMALL(Poles!F:F,K26),""),IF(D26&gt;3000,"",IFERROR(SMALL(Poles!F:F,K26),"")))</f>
        <v/>
      </c>
      <c r="F26" s="86" t="str">
        <f t="shared" si="0"/>
        <v/>
      </c>
      <c r="G26" s="91" t="str">
        <f t="shared" si="1"/>
        <v/>
      </c>
      <c r="J26" s="120"/>
      <c r="K26" s="24">
        <v>25</v>
      </c>
    </row>
    <row r="27" spans="1:11">
      <c r="A27" s="18" t="str">
        <f>IFERROR(IF(D27="","",INDEX(Poles!$A:$F,MATCH('Poles Results'!$E27,Poles!$F:$F,0),1)),"")</f>
        <v/>
      </c>
      <c r="B27" s="84" t="str">
        <f>IFERROR(IF(D27="","",INDEX(Poles!$A:$F,MATCH('Poles Results'!$E27,Poles!$F:$F,0),2)),"")</f>
        <v/>
      </c>
      <c r="C27" s="84" t="str">
        <f>IFERROR(IF(D27="","",INDEX(Poles!$A:$F,MATCH('Poles Results'!E27,Poles!$F:$F,0),3)),"")</f>
        <v/>
      </c>
      <c r="D27" s="85" t="str">
        <f>IFERROR(IF(AND(SMALL(Poles!F:F,K27)&gt;1000,SMALL(Poles!F:F,K27)&lt;3000),"nt",IF(SMALL(Poles!F:F,K27)&gt;3000,"",SMALL(Poles!F:F,K27))),"")</f>
        <v/>
      </c>
      <c r="E27" s="114" t="str">
        <f>IF(D27="nt",IFERROR(SMALL(Poles!F:F,K27),""),IF(D27&gt;3000,"",IFERROR(SMALL(Poles!F:F,K27),"")))</f>
        <v/>
      </c>
      <c r="F27" s="86" t="str">
        <f t="shared" si="0"/>
        <v/>
      </c>
      <c r="G27" s="91" t="str">
        <f t="shared" si="1"/>
        <v/>
      </c>
      <c r="J27" s="120"/>
      <c r="K27" s="24">
        <v>26</v>
      </c>
    </row>
    <row r="28" spans="1:11">
      <c r="A28" s="18" t="str">
        <f>IFERROR(IF(D28="","",INDEX(Poles!$A:$F,MATCH('Poles Results'!$E28,Poles!$F:$F,0),1)),"")</f>
        <v/>
      </c>
      <c r="B28" s="84" t="str">
        <f>IFERROR(IF(D28="","",INDEX(Poles!$A:$F,MATCH('Poles Results'!$E28,Poles!$F:$F,0),2)),"")</f>
        <v/>
      </c>
      <c r="C28" s="84" t="str">
        <f>IFERROR(IF(D28="","",INDEX(Poles!$A:$F,MATCH('Poles Results'!E28,Poles!$F:$F,0),3)),"")</f>
        <v/>
      </c>
      <c r="D28" s="85" t="str">
        <f>IFERROR(IF(AND(SMALL(Poles!F:F,K28)&gt;1000,SMALL(Poles!F:F,K28)&lt;3000),"nt",IF(SMALL(Poles!F:F,K28)&gt;3000,"",SMALL(Poles!F:F,K28))),"")</f>
        <v/>
      </c>
      <c r="E28" s="114" t="str">
        <f>IF(D28="nt",IFERROR(SMALL(Poles!F:F,K28),""),IF(D28&gt;3000,"",IFERROR(SMALL(Poles!F:F,K28),"")))</f>
        <v/>
      </c>
      <c r="F28" s="86" t="str">
        <f t="shared" si="0"/>
        <v/>
      </c>
      <c r="G28" s="91" t="str">
        <f t="shared" si="1"/>
        <v/>
      </c>
      <c r="J28" s="120"/>
      <c r="K28" s="24">
        <v>27</v>
      </c>
    </row>
    <row r="29" spans="1:11">
      <c r="A29" s="18" t="str">
        <f>IFERROR(IF(D29="","",INDEX(Poles!$A:$F,MATCH('Poles Results'!$E29,Poles!$F:$F,0),1)),"")</f>
        <v/>
      </c>
      <c r="B29" s="84" t="str">
        <f>IFERROR(IF(D29="","",INDEX(Poles!$A:$F,MATCH('Poles Results'!$E29,Poles!$F:$F,0),2)),"")</f>
        <v/>
      </c>
      <c r="C29" s="84" t="str">
        <f>IFERROR(IF(D29="","",INDEX(Poles!$A:$F,MATCH('Poles Results'!E29,Poles!$F:$F,0),3)),"")</f>
        <v/>
      </c>
      <c r="D29" s="85" t="str">
        <f>IFERROR(IF(AND(SMALL(Poles!F:F,K29)&gt;1000,SMALL(Poles!F:F,K29)&lt;3000),"nt",IF(SMALL(Poles!F:F,K29)&gt;3000,"",SMALL(Poles!F:F,K29))),"")</f>
        <v/>
      </c>
      <c r="E29" s="114" t="str">
        <f>IF(D29="nt",IFERROR(SMALL(Poles!F:F,K29),""),IF(D29&gt;3000,"",IFERROR(SMALL(Poles!F:F,K29),"")))</f>
        <v/>
      </c>
      <c r="F29" s="86" t="str">
        <f t="shared" si="0"/>
        <v/>
      </c>
      <c r="G29" s="91" t="str">
        <f t="shared" si="1"/>
        <v/>
      </c>
      <c r="J29" s="120"/>
      <c r="K29" s="24">
        <v>28</v>
      </c>
    </row>
    <row r="30" spans="1:11">
      <c r="A30" s="18" t="str">
        <f>IFERROR(IF(D30="","",INDEX(Poles!$A:$F,MATCH('Poles Results'!$E30,Poles!$F:$F,0),1)),"")</f>
        <v/>
      </c>
      <c r="B30" s="84" t="str">
        <f>IFERROR(IF(D30="","",INDEX(Poles!$A:$F,MATCH('Poles Results'!$E30,Poles!$F:$F,0),2)),"")</f>
        <v/>
      </c>
      <c r="C30" s="84" t="str">
        <f>IFERROR(IF(D30="","",INDEX(Poles!$A:$F,MATCH('Poles Results'!E30,Poles!$F:$F,0),3)),"")</f>
        <v/>
      </c>
      <c r="D30" s="85" t="str">
        <f>IFERROR(IF(AND(SMALL(Poles!F:F,K30)&gt;1000,SMALL(Poles!F:F,K30)&lt;3000),"nt",IF(SMALL(Poles!F:F,K30)&gt;3000,"",SMALL(Poles!F:F,K30))),"")</f>
        <v/>
      </c>
      <c r="E30" s="114" t="str">
        <f>IF(D30="nt",IFERROR(SMALL(Poles!F:F,K30),""),IF(D30&gt;3000,"",IFERROR(SMALL(Poles!F:F,K30),"")))</f>
        <v/>
      </c>
      <c r="F30" s="86" t="str">
        <f t="shared" si="0"/>
        <v/>
      </c>
      <c r="G30" s="91" t="str">
        <f t="shared" si="1"/>
        <v/>
      </c>
      <c r="J30" s="120"/>
      <c r="K30" s="24">
        <v>29</v>
      </c>
    </row>
    <row r="31" spans="1:11">
      <c r="A31" s="18" t="str">
        <f>IFERROR(IF(D31="","",INDEX(Poles!$A:$F,MATCH('Poles Results'!$E31,Poles!$F:$F,0),1)),"")</f>
        <v/>
      </c>
      <c r="B31" s="84" t="str">
        <f>IFERROR(IF(D31="","",INDEX(Poles!$A:$F,MATCH('Poles Results'!$E31,Poles!$F:$F,0),2)),"")</f>
        <v/>
      </c>
      <c r="C31" s="84" t="str">
        <f>IFERROR(IF(D31="","",INDEX(Poles!$A:$F,MATCH('Poles Results'!E31,Poles!$F:$F,0),3)),"")</f>
        <v/>
      </c>
      <c r="D31" s="85" t="str">
        <f>IFERROR(IF(AND(SMALL(Poles!F:F,K31)&gt;1000,SMALL(Poles!F:F,K31)&lt;3000),"nt",IF(SMALL(Poles!F:F,K31)&gt;3000,"",SMALL(Poles!F:F,K31))),"")</f>
        <v/>
      </c>
      <c r="E31" s="114" t="str">
        <f>IF(D31="nt",IFERROR(SMALL(Poles!F:F,K31),""),IF(D31&gt;3000,"",IFERROR(SMALL(Poles!F:F,K31),"")))</f>
        <v/>
      </c>
      <c r="F31" s="86" t="str">
        <f t="shared" si="0"/>
        <v/>
      </c>
      <c r="G31" s="91" t="str">
        <f t="shared" si="1"/>
        <v/>
      </c>
      <c r="J31" s="120"/>
      <c r="K31" s="24">
        <v>30</v>
      </c>
    </row>
    <row r="32" spans="1:11">
      <c r="A32" s="18" t="str">
        <f>IFERROR(IF(D32="","",INDEX(Poles!$A:$F,MATCH('Poles Results'!$E32,Poles!$F:$F,0),1)),"")</f>
        <v/>
      </c>
      <c r="B32" s="84" t="str">
        <f>IFERROR(IF(D32="","",INDEX(Poles!$A:$F,MATCH('Poles Results'!$E32,Poles!$F:$F,0),2)),"")</f>
        <v/>
      </c>
      <c r="C32" s="84" t="str">
        <f>IFERROR(IF(D32="","",INDEX(Poles!$A:$F,MATCH('Poles Results'!E32,Poles!$F:$F,0),3)),"")</f>
        <v/>
      </c>
      <c r="D32" s="85" t="str">
        <f>IFERROR(IF(AND(SMALL(Poles!F:F,K32)&gt;1000,SMALL(Poles!F:F,K32)&lt;3000),"nt",IF(SMALL(Poles!F:F,K32)&gt;3000,"",SMALL(Poles!F:F,K32))),"")</f>
        <v/>
      </c>
      <c r="E32" s="114" t="str">
        <f>IF(D32="nt",IFERROR(SMALL(Poles!F:F,K32),""),IF(D32&gt;3000,"",IFERROR(SMALL(Poles!F:F,K32),"")))</f>
        <v/>
      </c>
      <c r="F32" s="86" t="str">
        <f t="shared" si="0"/>
        <v/>
      </c>
      <c r="G32" s="91" t="str">
        <f t="shared" si="1"/>
        <v/>
      </c>
      <c r="J32" s="120"/>
      <c r="K32" s="24">
        <v>31</v>
      </c>
    </row>
    <row r="33" spans="1:11">
      <c r="A33" s="18" t="str">
        <f>IFERROR(IF(D33="","",INDEX(Poles!$A:$F,MATCH('Poles Results'!$E33,Poles!$F:$F,0),1)),"")</f>
        <v/>
      </c>
      <c r="B33" s="84" t="str">
        <f>IFERROR(IF(D33="","",INDEX(Poles!$A:$F,MATCH('Poles Results'!$E33,Poles!$F:$F,0),2)),"")</f>
        <v/>
      </c>
      <c r="C33" s="84" t="str">
        <f>IFERROR(IF(D33="","",INDEX(Poles!$A:$F,MATCH('Poles Results'!E33,Poles!$F:$F,0),3)),"")</f>
        <v/>
      </c>
      <c r="D33" s="85" t="str">
        <f>IFERROR(IF(AND(SMALL(Poles!F:F,K33)&gt;1000,SMALL(Poles!F:F,K33)&lt;3000),"nt",IF(SMALL(Poles!F:F,K33)&gt;3000,"",SMALL(Poles!F:F,K33))),"")</f>
        <v/>
      </c>
      <c r="E33" s="114" t="str">
        <f>IF(D33="nt",IFERROR(SMALL(Poles!F:F,K33),""),IF(D33&gt;3000,"",IFERROR(SMALL(Poles!F:F,K33),"")))</f>
        <v/>
      </c>
      <c r="F33" s="86" t="str">
        <f t="shared" si="0"/>
        <v/>
      </c>
      <c r="G33" s="91" t="str">
        <f t="shared" si="1"/>
        <v/>
      </c>
      <c r="J33" s="120"/>
      <c r="K33" s="24">
        <v>32</v>
      </c>
    </row>
    <row r="34" spans="1:11">
      <c r="A34" s="18" t="str">
        <f>IFERROR(IF(D34="","",INDEX(Poles!$A:$F,MATCH('Poles Results'!$E34,Poles!$F:$F,0),1)),"")</f>
        <v/>
      </c>
      <c r="B34" s="84" t="str">
        <f>IFERROR(IF(D34="","",INDEX(Poles!$A:$F,MATCH('Poles Results'!$E34,Poles!$F:$F,0),2)),"")</f>
        <v/>
      </c>
      <c r="C34" s="84" t="str">
        <f>IFERROR(IF(D34="","",INDEX(Poles!$A:$F,MATCH('Poles Results'!E34,Poles!$F:$F,0),3)),"")</f>
        <v/>
      </c>
      <c r="D34" s="85" t="str">
        <f>IFERROR(IF(AND(SMALL(Poles!F:F,K34)&gt;1000,SMALL(Poles!F:F,K34)&lt;3000),"nt",IF(SMALL(Poles!F:F,K34)&gt;3000,"",SMALL(Poles!F:F,K34))),"")</f>
        <v/>
      </c>
      <c r="E34" s="114" t="str">
        <f>IF(D34="nt",IFERROR(SMALL(Poles!F:F,K34),""),IF(D34&gt;3000,"",IFERROR(SMALL(Poles!F:F,K34),"")))</f>
        <v/>
      </c>
      <c r="F34" s="86" t="str">
        <f t="shared" ref="F34:F51" si="2">IFERROR(VLOOKUP(D34,$H$3:$I$5,2,TRUE),"")</f>
        <v/>
      </c>
      <c r="G34" s="91" t="str">
        <f t="shared" si="1"/>
        <v/>
      </c>
      <c r="J34" s="120"/>
      <c r="K34" s="24">
        <v>33</v>
      </c>
    </row>
    <row r="35" spans="1:11">
      <c r="A35" s="18" t="str">
        <f>IFERROR(IF(D35="","",INDEX(Poles!$A:$F,MATCH('Poles Results'!$E35,Poles!$F:$F,0),1)),"")</f>
        <v/>
      </c>
      <c r="B35" s="84" t="str">
        <f>IFERROR(IF(D35="","",INDEX(Poles!$A:$F,MATCH('Poles Results'!$E35,Poles!$F:$F,0),2)),"")</f>
        <v/>
      </c>
      <c r="C35" s="84" t="str">
        <f>IFERROR(IF(D35="","",INDEX(Poles!$A:$F,MATCH('Poles Results'!E35,Poles!$F:$F,0),3)),"")</f>
        <v/>
      </c>
      <c r="D35" s="85" t="str">
        <f>IFERROR(IF(AND(SMALL(Poles!F:F,K35)&gt;1000,SMALL(Poles!F:F,K35)&lt;3000),"nt",IF(SMALL(Poles!F:F,K35)&gt;3000,"",SMALL(Poles!F:F,K35))),"")</f>
        <v/>
      </c>
      <c r="E35" s="114" t="str">
        <f>IF(D35="nt",IFERROR(SMALL(Poles!F:F,K35),""),IF(D35&gt;3000,"",IFERROR(SMALL(Poles!F:F,K35),"")))</f>
        <v/>
      </c>
      <c r="F35" s="86" t="str">
        <f t="shared" si="2"/>
        <v/>
      </c>
      <c r="G35" s="91" t="str">
        <f t="shared" si="1"/>
        <v/>
      </c>
      <c r="J35" s="120"/>
      <c r="K35" s="24">
        <v>34</v>
      </c>
    </row>
    <row r="36" spans="1:11">
      <c r="A36" s="18" t="str">
        <f>IFERROR(IF(D36="","",INDEX(Poles!$A:$F,MATCH('Poles Results'!$E36,Poles!$F:$F,0),1)),"")</f>
        <v/>
      </c>
      <c r="B36" s="84" t="str">
        <f>IFERROR(IF(D36="","",INDEX(Poles!$A:$F,MATCH('Poles Results'!$E36,Poles!$F:$F,0),2)),"")</f>
        <v/>
      </c>
      <c r="C36" s="84" t="str">
        <f>IFERROR(IF(D36="","",INDEX(Poles!$A:$F,MATCH('Poles Results'!E36,Poles!$F:$F,0),3)),"")</f>
        <v/>
      </c>
      <c r="D36" s="85" t="str">
        <f>IFERROR(IF(AND(SMALL(Poles!F:F,K36)&gt;1000,SMALL(Poles!F:F,K36)&lt;3000),"nt",IF(SMALL(Poles!F:F,K36)&gt;3000,"",SMALL(Poles!F:F,K36))),"")</f>
        <v/>
      </c>
      <c r="E36" s="114" t="str">
        <f>IF(D36="nt",IFERROR(SMALL(Poles!F:F,K36),""),IF(D36&gt;3000,"",IFERROR(SMALL(Poles!F:F,K36),"")))</f>
        <v/>
      </c>
      <c r="F36" s="86" t="str">
        <f t="shared" si="2"/>
        <v/>
      </c>
      <c r="G36" s="91" t="str">
        <f t="shared" si="1"/>
        <v/>
      </c>
      <c r="J36" s="120"/>
      <c r="K36" s="24">
        <v>35</v>
      </c>
    </row>
    <row r="37" spans="1:11">
      <c r="A37" s="18" t="str">
        <f>IFERROR(IF(D37="","",INDEX(Poles!$A:$F,MATCH('Poles Results'!$E37,Poles!$F:$F,0),1)),"")</f>
        <v/>
      </c>
      <c r="B37" s="84" t="str">
        <f>IFERROR(IF(D37="","",INDEX(Poles!$A:$F,MATCH('Poles Results'!$E37,Poles!$F:$F,0),2)),"")</f>
        <v/>
      </c>
      <c r="C37" s="84" t="str">
        <f>IFERROR(IF(D37="","",INDEX(Poles!$A:$F,MATCH('Poles Results'!E37,Poles!$F:$F,0),3)),"")</f>
        <v/>
      </c>
      <c r="D37" s="85" t="str">
        <f>IFERROR(IF(AND(SMALL(Poles!F:F,K37)&gt;1000,SMALL(Poles!F:F,K37)&lt;3000),"nt",IF(SMALL(Poles!F:F,K37)&gt;3000,"",SMALL(Poles!F:F,K37))),"")</f>
        <v/>
      </c>
      <c r="E37" s="114" t="str">
        <f>IF(D37="nt",IFERROR(SMALL(Poles!F:F,K37),""),IF(D37&gt;3000,"",IFERROR(SMALL(Poles!F:F,K37),"")))</f>
        <v/>
      </c>
      <c r="F37" s="86" t="str">
        <f t="shared" si="2"/>
        <v/>
      </c>
      <c r="G37" s="91" t="str">
        <f t="shared" si="1"/>
        <v/>
      </c>
      <c r="J37" s="120"/>
      <c r="K37" s="24">
        <v>36</v>
      </c>
    </row>
    <row r="38" spans="1:11">
      <c r="A38" s="18" t="str">
        <f>IFERROR(IF(D38="","",INDEX(Poles!$A:$F,MATCH('Poles Results'!$E38,Poles!$F:$F,0),1)),"")</f>
        <v/>
      </c>
      <c r="B38" s="84" t="str">
        <f>IFERROR(IF(D38="","",INDEX(Poles!$A:$F,MATCH('Poles Results'!$E38,Poles!$F:$F,0),2)),"")</f>
        <v/>
      </c>
      <c r="C38" s="84" t="str">
        <f>IFERROR(IF(D38="","",INDEX(Poles!$A:$F,MATCH('Poles Results'!E38,Poles!$F:$F,0),3)),"")</f>
        <v/>
      </c>
      <c r="D38" s="85" t="str">
        <f>IFERROR(IF(AND(SMALL(Poles!F:F,K38)&gt;1000,SMALL(Poles!F:F,K38)&lt;3000),"nt",IF(SMALL(Poles!F:F,K38)&gt;3000,"",SMALL(Poles!F:F,K38))),"")</f>
        <v/>
      </c>
      <c r="E38" s="114" t="str">
        <f>IF(D38="nt",IFERROR(SMALL(Poles!F:F,K38),""),IF(D38&gt;3000,"",IFERROR(SMALL(Poles!F:F,K38),"")))</f>
        <v/>
      </c>
      <c r="F38" s="86" t="str">
        <f t="shared" si="2"/>
        <v/>
      </c>
      <c r="G38" s="91" t="str">
        <f t="shared" si="1"/>
        <v/>
      </c>
      <c r="J38" s="120"/>
      <c r="K38" s="24">
        <v>37</v>
      </c>
    </row>
    <row r="39" spans="1:11">
      <c r="A39" s="18" t="str">
        <f>IFERROR(IF(D39="","",INDEX(Poles!$A:$F,MATCH('Poles Results'!$E39,Poles!$F:$F,0),1)),"")</f>
        <v/>
      </c>
      <c r="B39" s="84" t="str">
        <f>IFERROR(IF(D39="","",INDEX(Poles!$A:$F,MATCH('Poles Results'!$E39,Poles!$F:$F,0),2)),"")</f>
        <v/>
      </c>
      <c r="C39" s="84" t="str">
        <f>IFERROR(IF(D39="","",INDEX(Poles!$A:$F,MATCH('Poles Results'!E39,Poles!$F:$F,0),3)),"")</f>
        <v/>
      </c>
      <c r="D39" s="85" t="str">
        <f>IFERROR(IF(AND(SMALL(Poles!F:F,K39)&gt;1000,SMALL(Poles!F:F,K39)&lt;3000),"nt",IF(SMALL(Poles!F:F,K39)&gt;3000,"",SMALL(Poles!F:F,K39))),"")</f>
        <v/>
      </c>
      <c r="E39" s="114" t="str">
        <f>IF(D39="nt",IFERROR(SMALL(Poles!F:F,K39),""),IF(D39&gt;3000,"",IFERROR(SMALL(Poles!F:F,K39),"")))</f>
        <v/>
      </c>
      <c r="F39" s="86" t="str">
        <f t="shared" si="2"/>
        <v/>
      </c>
      <c r="G39" s="91" t="str">
        <f t="shared" si="1"/>
        <v/>
      </c>
      <c r="J39" s="120"/>
      <c r="K39" s="24">
        <v>38</v>
      </c>
    </row>
    <row r="40" spans="1:11">
      <c r="A40" s="18" t="str">
        <f>IFERROR(IF(D40="","",INDEX(Poles!$A:$F,MATCH('Poles Results'!$E40,Poles!$F:$F,0),1)),"")</f>
        <v/>
      </c>
      <c r="B40" s="84" t="str">
        <f>IFERROR(IF(D40="","",INDEX(Poles!$A:$F,MATCH('Poles Results'!$E40,Poles!$F:$F,0),2)),"")</f>
        <v/>
      </c>
      <c r="C40" s="84" t="str">
        <f>IFERROR(IF(D40="","",INDEX(Poles!$A:$F,MATCH('Poles Results'!E40,Poles!$F:$F,0),3)),"")</f>
        <v/>
      </c>
      <c r="D40" s="85" t="str">
        <f>IFERROR(IF(AND(SMALL(Poles!F:F,K40)&gt;1000,SMALL(Poles!F:F,K40)&lt;3000),"nt",IF(SMALL(Poles!F:F,K40)&gt;3000,"",SMALL(Poles!F:F,K40))),"")</f>
        <v/>
      </c>
      <c r="E40" s="114" t="str">
        <f>IF(D40="nt",IFERROR(SMALL(Poles!F:F,K40),""),IF(D40&gt;3000,"",IFERROR(SMALL(Poles!F:F,K40),"")))</f>
        <v/>
      </c>
      <c r="F40" s="86" t="str">
        <f t="shared" si="2"/>
        <v/>
      </c>
      <c r="G40" s="91" t="str">
        <f t="shared" si="1"/>
        <v/>
      </c>
      <c r="J40" s="120"/>
      <c r="K40" s="24">
        <v>39</v>
      </c>
    </row>
    <row r="41" spans="1:11">
      <c r="A41" s="18" t="str">
        <f>IFERROR(IF(D41="","",INDEX(Poles!$A:$F,MATCH('Poles Results'!$E41,Poles!$F:$F,0),1)),"")</f>
        <v/>
      </c>
      <c r="B41" s="84" t="str">
        <f>IFERROR(IF(D41="","",INDEX(Poles!$A:$F,MATCH('Poles Results'!$E41,Poles!$F:$F,0),2)),"")</f>
        <v/>
      </c>
      <c r="C41" s="84" t="str">
        <f>IFERROR(IF(D41="","",INDEX(Poles!$A:$F,MATCH('Poles Results'!E41,Poles!$F:$F,0),3)),"")</f>
        <v/>
      </c>
      <c r="D41" s="85" t="str">
        <f>IFERROR(IF(AND(SMALL(Poles!F:F,K41)&gt;1000,SMALL(Poles!F:F,K41)&lt;3000),"nt",IF(SMALL(Poles!F:F,K41)&gt;3000,"",SMALL(Poles!F:F,K41))),"")</f>
        <v/>
      </c>
      <c r="E41" s="114" t="str">
        <f>IF(D41="nt",IFERROR(SMALL(Poles!F:F,K41),""),IF(D41&gt;3000,"",IFERROR(SMALL(Poles!F:F,K41),"")))</f>
        <v/>
      </c>
      <c r="F41" s="86" t="str">
        <f t="shared" si="2"/>
        <v/>
      </c>
      <c r="G41" s="91" t="str">
        <f t="shared" si="1"/>
        <v/>
      </c>
      <c r="J41" s="120"/>
      <c r="K41" s="24">
        <v>40</v>
      </c>
    </row>
    <row r="42" spans="1:11">
      <c r="A42" s="18" t="str">
        <f>IFERROR(IF(D42="","",INDEX(Poles!$A:$F,MATCH('Poles Results'!$E42,Poles!$F:$F,0),1)),"")</f>
        <v/>
      </c>
      <c r="B42" s="84" t="str">
        <f>IFERROR(IF(D42="","",INDEX(Poles!$A:$F,MATCH('Poles Results'!$E42,Poles!$F:$F,0),2)),"")</f>
        <v/>
      </c>
      <c r="C42" s="84" t="str">
        <f>IFERROR(IF(D42="","",INDEX(Poles!$A:$F,MATCH('Poles Results'!E42,Poles!$F:$F,0),3)),"")</f>
        <v/>
      </c>
      <c r="D42" s="85" t="str">
        <f>IFERROR(IF(AND(SMALL(Poles!F:F,K42)&gt;1000,SMALL(Poles!F:F,K42)&lt;3000),"nt",IF(SMALL(Poles!F:F,K42)&gt;3000,"",SMALL(Poles!F:F,K42))),"")</f>
        <v/>
      </c>
      <c r="E42" s="114" t="str">
        <f>IF(D42="nt",IFERROR(SMALL(Poles!F:F,K42),""),IF(D42&gt;3000,"",IFERROR(SMALL(Poles!F:F,K42),"")))</f>
        <v/>
      </c>
      <c r="F42" s="86" t="str">
        <f t="shared" si="2"/>
        <v/>
      </c>
      <c r="G42" s="91" t="str">
        <f t="shared" si="1"/>
        <v/>
      </c>
      <c r="J42" s="120"/>
      <c r="K42" s="24">
        <v>41</v>
      </c>
    </row>
    <row r="43" spans="1:11">
      <c r="A43" s="18" t="str">
        <f>IFERROR(IF(D43="","",INDEX(Poles!$A:$F,MATCH('Poles Results'!$E43,Poles!$F:$F,0),1)),"")</f>
        <v/>
      </c>
      <c r="B43" s="84" t="str">
        <f>IFERROR(IF(D43="","",INDEX(Poles!$A:$F,MATCH('Poles Results'!$E43,Poles!$F:$F,0),2)),"")</f>
        <v/>
      </c>
      <c r="C43" s="84" t="str">
        <f>IFERROR(IF(D43="","",INDEX(Poles!$A:$F,MATCH('Poles Results'!E43,Poles!$F:$F,0),3)),"")</f>
        <v/>
      </c>
      <c r="D43" s="85" t="str">
        <f>IFERROR(IF(AND(SMALL(Poles!F:F,K43)&gt;1000,SMALL(Poles!F:F,K43)&lt;3000),"nt",IF(SMALL(Poles!F:F,K43)&gt;3000,"",SMALL(Poles!F:F,K43))),"")</f>
        <v/>
      </c>
      <c r="E43" s="114" t="str">
        <f>IF(D43="nt",IFERROR(SMALL(Poles!F:F,K43),""),IF(D43&gt;3000,"",IFERROR(SMALL(Poles!F:F,K43),"")))</f>
        <v/>
      </c>
      <c r="F43" s="86" t="str">
        <f t="shared" si="2"/>
        <v/>
      </c>
      <c r="G43" s="91" t="str">
        <f t="shared" si="1"/>
        <v/>
      </c>
      <c r="J43" s="120"/>
      <c r="K43" s="24">
        <v>42</v>
      </c>
    </row>
    <row r="44" spans="1:11">
      <c r="A44" s="18" t="str">
        <f>IFERROR(IF(D44="","",INDEX(Poles!$A:$F,MATCH('Poles Results'!$E44,Poles!$F:$F,0),1)),"")</f>
        <v/>
      </c>
      <c r="B44" s="84" t="str">
        <f>IFERROR(IF(D44="","",INDEX(Poles!$A:$F,MATCH('Poles Results'!$E44,Poles!$F:$F,0),2)),"")</f>
        <v/>
      </c>
      <c r="C44" s="84" t="str">
        <f>IFERROR(IF(D44="","",INDEX(Poles!$A:$F,MATCH('Poles Results'!E44,Poles!$F:$F,0),3)),"")</f>
        <v/>
      </c>
      <c r="D44" s="85" t="str">
        <f>IFERROR(IF(AND(SMALL(Poles!F:F,K44)&gt;1000,SMALL(Poles!F:F,K44)&lt;3000),"nt",IF(SMALL(Poles!F:F,K44)&gt;3000,"",SMALL(Poles!F:F,K44))),"")</f>
        <v/>
      </c>
      <c r="E44" s="114" t="str">
        <f>IF(D44="nt",IFERROR(SMALL(Poles!F:F,K44),""),IF(D44&gt;3000,"",IFERROR(SMALL(Poles!F:F,K44),"")))</f>
        <v/>
      </c>
      <c r="F44" s="86" t="str">
        <f t="shared" si="2"/>
        <v/>
      </c>
      <c r="G44" s="91" t="str">
        <f t="shared" si="1"/>
        <v/>
      </c>
      <c r="J44" s="120"/>
      <c r="K44" s="24">
        <v>43</v>
      </c>
    </row>
    <row r="45" spans="1:11">
      <c r="A45" s="18" t="str">
        <f>IFERROR(IF(D45="","",INDEX(Poles!$A:$F,MATCH('Poles Results'!$E45,Poles!$F:$F,0),1)),"")</f>
        <v/>
      </c>
      <c r="B45" s="84" t="str">
        <f>IFERROR(IF(D45="","",INDEX(Poles!$A:$F,MATCH('Poles Results'!$E45,Poles!$F:$F,0),2)),"")</f>
        <v/>
      </c>
      <c r="C45" s="84" t="str">
        <f>IFERROR(IF(D45="","",INDEX(Poles!$A:$F,MATCH('Poles Results'!E45,Poles!$F:$F,0),3)),"")</f>
        <v/>
      </c>
      <c r="D45" s="85" t="str">
        <f>IFERROR(IF(AND(SMALL(Poles!F:F,K45)&gt;1000,SMALL(Poles!F:F,K45)&lt;3000),"nt",IF(SMALL(Poles!F:F,K45)&gt;3000,"",SMALL(Poles!F:F,K45))),"")</f>
        <v/>
      </c>
      <c r="E45" s="114" t="str">
        <f>IF(D45="nt",IFERROR(SMALL(Poles!F:F,K45),""),IF(D45&gt;3000,"",IFERROR(SMALL(Poles!F:F,K45),"")))</f>
        <v/>
      </c>
      <c r="F45" s="86" t="str">
        <f t="shared" si="2"/>
        <v/>
      </c>
      <c r="G45" s="91" t="str">
        <f t="shared" si="1"/>
        <v/>
      </c>
      <c r="J45" s="120"/>
      <c r="K45" s="24">
        <v>44</v>
      </c>
    </row>
    <row r="46" spans="1:11">
      <c r="A46" s="18" t="str">
        <f>IFERROR(IF(D46="","",INDEX(Poles!$A:$F,MATCH('Poles Results'!$E46,Poles!$F:$F,0),1)),"")</f>
        <v/>
      </c>
      <c r="B46" s="84" t="str">
        <f>IFERROR(IF(D46="","",INDEX(Poles!$A:$F,MATCH('Poles Results'!$E46,Poles!$F:$F,0),2)),"")</f>
        <v/>
      </c>
      <c r="C46" s="84" t="str">
        <f>IFERROR(IF(D46="","",INDEX(Poles!$A:$F,MATCH('Poles Results'!E46,Poles!$F:$F,0),3)),"")</f>
        <v/>
      </c>
      <c r="D46" s="85" t="str">
        <f>IFERROR(IF(AND(SMALL(Poles!F:F,K46)&gt;1000,SMALL(Poles!F:F,K46)&lt;3000),"nt",IF(SMALL(Poles!F:F,K46)&gt;3000,"",SMALL(Poles!F:F,K46))),"")</f>
        <v/>
      </c>
      <c r="E46" s="114" t="str">
        <f>IF(D46="nt",IFERROR(SMALL(Poles!F:F,K46),""),IF(D46&gt;3000,"",IFERROR(SMALL(Poles!F:F,K46),"")))</f>
        <v/>
      </c>
      <c r="F46" s="86" t="str">
        <f t="shared" si="2"/>
        <v/>
      </c>
      <c r="G46" s="91" t="str">
        <f t="shared" si="1"/>
        <v/>
      </c>
      <c r="J46" s="120"/>
      <c r="K46" s="24">
        <v>45</v>
      </c>
    </row>
    <row r="47" spans="1:11">
      <c r="A47" s="18" t="str">
        <f>IFERROR(IF(D47="","",INDEX(Poles!$A:$F,MATCH('Poles Results'!$E47,Poles!$F:$F,0),1)),"")</f>
        <v/>
      </c>
      <c r="B47" s="84" t="str">
        <f>IFERROR(IF(D47="","",INDEX(Poles!$A:$F,MATCH('Poles Results'!$E47,Poles!$F:$F,0),2)),"")</f>
        <v/>
      </c>
      <c r="C47" s="84" t="str">
        <f>IFERROR(IF(D47="","",INDEX(Poles!$A:$F,MATCH('Poles Results'!E47,Poles!$F:$F,0),3)),"")</f>
        <v/>
      </c>
      <c r="D47" s="85" t="str">
        <f>IFERROR(IF(AND(SMALL(Poles!F:F,K47)&gt;1000,SMALL(Poles!F:F,K47)&lt;3000),"nt",IF(SMALL(Poles!F:F,K47)&gt;3000,"",SMALL(Poles!F:F,K47))),"")</f>
        <v/>
      </c>
      <c r="E47" s="114" t="str">
        <f>IF(D47="nt",IFERROR(SMALL(Poles!F:F,K47),""),IF(D47&gt;3000,"",IFERROR(SMALL(Poles!F:F,K47),"")))</f>
        <v/>
      </c>
      <c r="F47" s="86" t="str">
        <f t="shared" si="2"/>
        <v/>
      </c>
      <c r="G47" s="91" t="str">
        <f t="shared" si="1"/>
        <v/>
      </c>
      <c r="J47" s="120"/>
      <c r="K47" s="24">
        <v>46</v>
      </c>
    </row>
    <row r="48" spans="1:11">
      <c r="A48" s="18" t="str">
        <f>IFERROR(IF(D48="","",INDEX(Poles!$A:$F,MATCH('Poles Results'!$E48,Poles!$F:$F,0),1)),"")</f>
        <v/>
      </c>
      <c r="B48" s="84" t="str">
        <f>IFERROR(IF(D48="","",INDEX(Poles!$A:$F,MATCH('Poles Results'!$E48,Poles!$F:$F,0),2)),"")</f>
        <v/>
      </c>
      <c r="C48" s="84" t="str">
        <f>IFERROR(IF(D48="","",INDEX(Poles!$A:$F,MATCH('Poles Results'!E48,Poles!$F:$F,0),3)),"")</f>
        <v/>
      </c>
      <c r="D48" s="85" t="str">
        <f>IFERROR(IF(AND(SMALL(Poles!F:F,K48)&gt;1000,SMALL(Poles!F:F,K48)&lt;3000),"nt",IF(SMALL(Poles!F:F,K48)&gt;3000,"",SMALL(Poles!F:F,K48))),"")</f>
        <v/>
      </c>
      <c r="E48" s="114" t="str">
        <f>IF(D48="nt",IFERROR(SMALL(Poles!F:F,K48),""),IF(D48&gt;3000,"",IFERROR(SMALL(Poles!F:F,K48),"")))</f>
        <v/>
      </c>
      <c r="F48" s="86" t="str">
        <f t="shared" si="2"/>
        <v/>
      </c>
      <c r="G48" s="91" t="str">
        <f t="shared" si="1"/>
        <v/>
      </c>
      <c r="J48" s="120"/>
      <c r="K48" s="24">
        <v>47</v>
      </c>
    </row>
    <row r="49" spans="1:11">
      <c r="A49" s="18" t="str">
        <f>IFERROR(IF(D49="","",INDEX(Poles!$A:$F,MATCH('Poles Results'!$E49,Poles!$F:$F,0),1)),"")</f>
        <v/>
      </c>
      <c r="B49" s="84" t="str">
        <f>IFERROR(IF(D49="","",INDEX(Poles!$A:$F,MATCH('Poles Results'!$E49,Poles!$F:$F,0),2)),"")</f>
        <v/>
      </c>
      <c r="C49" s="84" t="str">
        <f>IFERROR(IF(D49="","",INDEX(Poles!$A:$F,MATCH('Poles Results'!E49,Poles!$F:$F,0),3)),"")</f>
        <v/>
      </c>
      <c r="D49" s="85" t="str">
        <f>IFERROR(IF(AND(SMALL(Poles!F:F,K49)&gt;1000,SMALL(Poles!F:F,K49)&lt;3000),"nt",IF(SMALL(Poles!F:F,K49)&gt;3000,"",SMALL(Poles!F:F,K49))),"")</f>
        <v/>
      </c>
      <c r="E49" s="114" t="str">
        <f>IF(D49="nt",IFERROR(SMALL(Poles!F:F,K49),""),IF(D49&gt;3000,"",IFERROR(SMALL(Poles!F:F,K49),"")))</f>
        <v/>
      </c>
      <c r="F49" s="86" t="str">
        <f t="shared" si="2"/>
        <v/>
      </c>
      <c r="G49" s="91" t="str">
        <f t="shared" si="1"/>
        <v/>
      </c>
      <c r="J49" s="120"/>
      <c r="K49" s="24">
        <v>48</v>
      </c>
    </row>
    <row r="50" spans="1:11">
      <c r="A50" s="18" t="str">
        <f>IFERROR(IF(D50="","",INDEX(Poles!$A:$F,MATCH('Poles Results'!$E50,Poles!$F:$F,0),1)),"")</f>
        <v/>
      </c>
      <c r="B50" s="84" t="str">
        <f>IFERROR(IF(D50="","",INDEX(Poles!$A:$F,MATCH('Poles Results'!$E50,Poles!$F:$F,0),2)),"")</f>
        <v/>
      </c>
      <c r="C50" s="84" t="str">
        <f>IFERROR(IF(D50="","",INDEX(Poles!$A:$F,MATCH('Poles Results'!E50,Poles!$F:$F,0),3)),"")</f>
        <v/>
      </c>
      <c r="D50" s="85" t="str">
        <f>IFERROR(IF(AND(SMALL(Poles!F:F,K50)&gt;1000,SMALL(Poles!F:F,K50)&lt;3000),"nt",IF(SMALL(Poles!F:F,K50)&gt;3000,"",SMALL(Poles!F:F,K50))),"")</f>
        <v/>
      </c>
      <c r="E50" s="114" t="str">
        <f>IF(D50="nt",IFERROR(SMALL(Poles!F:F,K50),""),IF(D50&gt;3000,"",IFERROR(SMALL(Poles!F:F,K50),"")))</f>
        <v/>
      </c>
      <c r="F50" s="86" t="str">
        <f t="shared" si="2"/>
        <v/>
      </c>
      <c r="G50" s="91" t="str">
        <f t="shared" si="1"/>
        <v/>
      </c>
      <c r="J50" s="120"/>
      <c r="K50" s="24">
        <v>49</v>
      </c>
    </row>
    <row r="51" spans="1:11">
      <c r="A51" s="18" t="str">
        <f>IFERROR(IF(D51="","",INDEX(Poles!$A:$F,MATCH('Poles Results'!$E51,Poles!$F:$F,0),1)),"")</f>
        <v/>
      </c>
      <c r="B51" s="84" t="str">
        <f>IFERROR(IF(D51="","",INDEX(Poles!$A:$F,MATCH('Poles Results'!$E51,Poles!$F:$F,0),2)),"")</f>
        <v/>
      </c>
      <c r="C51" s="84" t="str">
        <f>IFERROR(IF(D51="","",INDEX(Poles!$A:$F,MATCH('Poles Results'!E51,Poles!$F:$F,0),3)),"")</f>
        <v/>
      </c>
      <c r="D51" s="85" t="str">
        <f>IFERROR(IF(AND(SMALL(Poles!F:F,K51)&gt;1000,SMALL(Poles!F:F,K51)&lt;3000),"nt",IF(SMALL(Poles!F:F,K51)&gt;3000,"",SMALL(Poles!F:F,K51))),"")</f>
        <v/>
      </c>
      <c r="E51" s="114" t="str">
        <f>IF(D51="nt",IFERROR(SMALL(Poles!F:F,K51),""),IF(D51&gt;3000,"",IFERROR(SMALL(Poles!F:F,K51),"")))</f>
        <v/>
      </c>
      <c r="F51" s="86" t="str">
        <f t="shared" si="2"/>
        <v/>
      </c>
      <c r="G51" s="91" t="str">
        <f t="shared" si="1"/>
        <v/>
      </c>
      <c r="J51" s="120"/>
      <c r="K51" s="24">
        <v>50</v>
      </c>
    </row>
    <row r="52" spans="1:11">
      <c r="A52" s="18" t="str">
        <f>IFERROR(IF(D52="","",INDEX(Poles!$A:$F,MATCH('Poles Results'!$E52,Poles!$F:$F,0),1)),"")</f>
        <v/>
      </c>
      <c r="B52" s="84" t="str">
        <f>IFERROR(IF(D52="","",INDEX(Poles!$A:$F,MATCH('Poles Results'!$E52,Poles!$F:$F,0),2)),"")</f>
        <v/>
      </c>
      <c r="C52" s="84" t="str">
        <f>IFERROR(IF(D52="","",INDEX(Poles!$A:$F,MATCH('Poles Results'!E52,Poles!$F:$F,0),3)),"")</f>
        <v/>
      </c>
      <c r="D52" s="85" t="str">
        <f>IFERROR(IF(AND(SMALL(Poles!F:F,K52)&gt;1000,SMALL(Poles!F:F,K52)&lt;3000),"nt",IF(SMALL(Poles!F:F,K52)&gt;3000,"",SMALL(Poles!F:F,K52))),"")</f>
        <v/>
      </c>
      <c r="E52" s="114" t="str">
        <f>IF(D52="nt",IFERROR(SMALL(Poles!F:F,K52),""),IF(D52&gt;3000,"",IFERROR(SMALL(Poles!F:F,K52),"")))</f>
        <v/>
      </c>
      <c r="G52" s="91" t="str">
        <f t="shared" si="1"/>
        <v/>
      </c>
      <c r="J52" s="120"/>
      <c r="K52" s="24">
        <v>51</v>
      </c>
    </row>
    <row r="53" spans="1:11">
      <c r="A53" s="18" t="str">
        <f>IFERROR(IF(D53="","",INDEX(Poles!$A:$F,MATCH('Poles Results'!$E53,Poles!$F:$F,0),1)),"")</f>
        <v/>
      </c>
      <c r="B53" s="84" t="str">
        <f>IFERROR(IF(D53="","",INDEX(Poles!$A:$F,MATCH('Poles Results'!$E53,Poles!$F:$F,0),2)),"")</f>
        <v/>
      </c>
      <c r="C53" s="84" t="str">
        <f>IFERROR(IF(D53="","",INDEX(Poles!$A:$F,MATCH('Poles Results'!E53,Poles!$F:$F,0),3)),"")</f>
        <v/>
      </c>
      <c r="D53" s="85" t="str">
        <f>IFERROR(IF(AND(SMALL(Poles!F:F,K53)&gt;1000,SMALL(Poles!F:F,K53)&lt;3000),"nt",IF(SMALL(Poles!F:F,K53)&gt;3000,"",SMALL(Poles!F:F,K53))),"")</f>
        <v/>
      </c>
      <c r="E53" s="114" t="str">
        <f>IF(D53="nt",IFERROR(SMALL(Poles!F:F,K53),""),IF(D53&gt;3000,"",IFERROR(SMALL(Poles!F:F,K53),"")))</f>
        <v/>
      </c>
      <c r="G53" s="91" t="str">
        <f t="shared" si="1"/>
        <v/>
      </c>
      <c r="J53" s="120"/>
      <c r="K53" s="24">
        <v>52</v>
      </c>
    </row>
    <row r="54" spans="1:11">
      <c r="A54" s="18" t="str">
        <f>IFERROR(IF(D54="","",INDEX(Poles!$A:$F,MATCH('Poles Results'!$E54,Poles!$F:$F,0),1)),"")</f>
        <v/>
      </c>
      <c r="B54" s="84" t="str">
        <f>IFERROR(IF(D54="","",INDEX(Poles!$A:$F,MATCH('Poles Results'!$E54,Poles!$F:$F,0),2)),"")</f>
        <v/>
      </c>
      <c r="C54" s="84" t="str">
        <f>IFERROR(IF(D54="","",INDEX(Poles!$A:$F,MATCH('Poles Results'!E54,Poles!$F:$F,0),3)),"")</f>
        <v/>
      </c>
      <c r="D54" s="85" t="str">
        <f>IFERROR(IF(AND(SMALL(Poles!F:F,K54)&gt;1000,SMALL(Poles!F:F,K54)&lt;3000),"nt",IF(SMALL(Poles!F:F,K54)&gt;3000,"",SMALL(Poles!F:F,K54))),"")</f>
        <v/>
      </c>
      <c r="E54" s="114" t="str">
        <f>IF(D54="nt",IFERROR(SMALL(Poles!F:F,K54),""),IF(D54&gt;3000,"",IFERROR(SMALL(Poles!F:F,K54),"")))</f>
        <v/>
      </c>
      <c r="G54" s="91" t="str">
        <f t="shared" si="1"/>
        <v/>
      </c>
      <c r="J54" s="120"/>
      <c r="K54" s="24">
        <v>53</v>
      </c>
    </row>
    <row r="55" spans="1:11">
      <c r="A55" s="18" t="str">
        <f>IFERROR(IF(D55="","",INDEX(Poles!$A:$F,MATCH('Poles Results'!$E55,Poles!$F:$F,0),1)),"")</f>
        <v/>
      </c>
      <c r="B55" s="84" t="str">
        <f>IFERROR(IF(D55="","",INDEX(Poles!$A:$F,MATCH('Poles Results'!$E55,Poles!$F:$F,0),2)),"")</f>
        <v/>
      </c>
      <c r="C55" s="84" t="str">
        <f>IFERROR(IF(D55="","",INDEX(Poles!$A:$F,MATCH('Poles Results'!E55,Poles!$F:$F,0),3)),"")</f>
        <v/>
      </c>
      <c r="D55" s="85" t="str">
        <f>IFERROR(IF(AND(SMALL(Poles!F:F,K55)&gt;1000,SMALL(Poles!F:F,K55)&lt;3000),"nt",IF(SMALL(Poles!F:F,K55)&gt;3000,"",SMALL(Poles!F:F,K55))),"")</f>
        <v/>
      </c>
      <c r="E55" s="114" t="str">
        <f>IF(D55="nt",IFERROR(SMALL(Poles!F:F,K55),""),IF(D55&gt;3000,"",IFERROR(SMALL(Poles!F:F,K55),"")))</f>
        <v/>
      </c>
      <c r="G55" s="91" t="str">
        <f t="shared" si="1"/>
        <v/>
      </c>
      <c r="J55" s="120"/>
      <c r="K55" s="24">
        <v>54</v>
      </c>
    </row>
    <row r="56" spans="1:11">
      <c r="A56" s="18" t="str">
        <f>IFERROR(IF(D56="","",INDEX(Poles!$A:$F,MATCH('Poles Results'!$E56,Poles!$F:$F,0),1)),"")</f>
        <v/>
      </c>
      <c r="B56" s="84" t="str">
        <f>IFERROR(IF(D56="","",INDEX(Poles!$A:$F,MATCH('Poles Results'!$E56,Poles!$F:$F,0),2)),"")</f>
        <v/>
      </c>
      <c r="C56" s="84" t="str">
        <f>IFERROR(IF(D56="","",INDEX(Poles!$A:$F,MATCH('Poles Results'!E56,Poles!$F:$F,0),3)),"")</f>
        <v/>
      </c>
      <c r="D56" s="85" t="str">
        <f>IFERROR(IF(AND(SMALL(Poles!F:F,K56)&gt;1000,SMALL(Poles!F:F,K56)&lt;3000),"nt",IF(SMALL(Poles!F:F,K56)&gt;3000,"",SMALL(Poles!F:F,K56))),"")</f>
        <v/>
      </c>
      <c r="E56" s="114" t="str">
        <f>IF(D56="nt",IFERROR(SMALL(Poles!F:F,K56),""),IF(D56&gt;3000,"",IFERROR(SMALL(Poles!F:F,K56),"")))</f>
        <v/>
      </c>
      <c r="G56" s="91" t="str">
        <f t="shared" si="1"/>
        <v/>
      </c>
      <c r="J56" s="120"/>
      <c r="K56" s="24">
        <v>55</v>
      </c>
    </row>
    <row r="57" spans="1:11">
      <c r="A57" s="18" t="str">
        <f>IFERROR(IF(D57="","",INDEX(Poles!$A:$F,MATCH('Poles Results'!$E57,Poles!$F:$F,0),1)),"")</f>
        <v/>
      </c>
      <c r="B57" s="84" t="str">
        <f>IFERROR(IF(D57="","",INDEX(Poles!$A:$F,MATCH('Poles Results'!$E57,Poles!$F:$F,0),2)),"")</f>
        <v/>
      </c>
      <c r="C57" s="84" t="str">
        <f>IFERROR(IF(D57="","",INDEX(Poles!$A:$F,MATCH('Poles Results'!E57,Poles!$F:$F,0),3)),"")</f>
        <v/>
      </c>
      <c r="D57" s="85" t="str">
        <f>IFERROR(IF(AND(SMALL(Poles!F:F,K57)&gt;1000,SMALL(Poles!F:F,K57)&lt;3000),"nt",IF(SMALL(Poles!F:F,K57)&gt;3000,"",SMALL(Poles!F:F,K57))),"")</f>
        <v/>
      </c>
      <c r="E57" s="114" t="str">
        <f>IF(D57="nt",IFERROR(SMALL(Poles!F:F,K57),""),IF(D57&gt;3000,"",IFERROR(SMALL(Poles!F:F,K57),"")))</f>
        <v/>
      </c>
      <c r="G57" s="91" t="str">
        <f t="shared" si="1"/>
        <v/>
      </c>
      <c r="J57" s="120"/>
      <c r="K57" s="24">
        <v>56</v>
      </c>
    </row>
    <row r="58" spans="1:11">
      <c r="A58" s="18" t="str">
        <f>IFERROR(IF(D58="","",INDEX(Poles!$A:$F,MATCH('Poles Results'!$E58,Poles!$F:$F,0),1)),"")</f>
        <v/>
      </c>
      <c r="B58" s="84" t="str">
        <f>IFERROR(IF(D58="","",INDEX(Poles!$A:$F,MATCH('Poles Results'!$E58,Poles!$F:$F,0),2)),"")</f>
        <v/>
      </c>
      <c r="C58" s="84" t="str">
        <f>IFERROR(IF(D58="","",INDEX(Poles!$A:$F,MATCH('Poles Results'!E58,Poles!$F:$F,0),3)),"")</f>
        <v/>
      </c>
      <c r="D58" s="85" t="str">
        <f>IFERROR(IF(AND(SMALL(Poles!F:F,K58)&gt;1000,SMALL(Poles!F:F,K58)&lt;3000),"nt",IF(SMALL(Poles!F:F,K58)&gt;3000,"",SMALL(Poles!F:F,K58))),"")</f>
        <v/>
      </c>
      <c r="E58" s="114" t="str">
        <f>IF(D58="nt",IFERROR(SMALL(Poles!F:F,K58),""),IF(D58&gt;3000,"",IFERROR(SMALL(Poles!F:F,K58),"")))</f>
        <v/>
      </c>
      <c r="G58" s="91" t="str">
        <f t="shared" si="1"/>
        <v/>
      </c>
      <c r="J58" s="120"/>
      <c r="K58" s="24">
        <v>57</v>
      </c>
    </row>
    <row r="59" spans="1:11">
      <c r="A59" s="18" t="str">
        <f>IFERROR(IF(D59="","",INDEX(Poles!$A:$F,MATCH('Poles Results'!$E59,Poles!$F:$F,0),1)),"")</f>
        <v/>
      </c>
      <c r="B59" s="84" t="str">
        <f>IFERROR(IF(D59="","",INDEX(Poles!$A:$F,MATCH('Poles Results'!$E59,Poles!$F:$F,0),2)),"")</f>
        <v/>
      </c>
      <c r="C59" s="84" t="str">
        <f>IFERROR(IF(D59="","",INDEX(Poles!$A:$F,MATCH('Poles Results'!E59,Poles!$F:$F,0),3)),"")</f>
        <v/>
      </c>
      <c r="D59" s="85" t="str">
        <f>IFERROR(IF(AND(SMALL(Poles!F:F,K59)&gt;1000,SMALL(Poles!F:F,K59)&lt;3000),"nt",IF(SMALL(Poles!F:F,K59)&gt;3000,"",SMALL(Poles!F:F,K59))),"")</f>
        <v/>
      </c>
      <c r="E59" s="114" t="str">
        <f>IF(D59="nt",IFERROR(SMALL(Poles!F:F,K59),""),IF(D59&gt;3000,"",IFERROR(SMALL(Poles!F:F,K59),"")))</f>
        <v/>
      </c>
      <c r="G59" s="91" t="str">
        <f t="shared" si="1"/>
        <v/>
      </c>
      <c r="J59" s="120"/>
      <c r="K59" s="24">
        <v>58</v>
      </c>
    </row>
    <row r="60" spans="1:11">
      <c r="A60" s="18" t="str">
        <f>IFERROR(IF(D60="","",INDEX(Poles!$A:$F,MATCH('Poles Results'!$E60,Poles!$F:$F,0),1)),"")</f>
        <v/>
      </c>
      <c r="B60" s="84" t="str">
        <f>IFERROR(IF(D60="","",INDEX(Poles!$A:$F,MATCH('Poles Results'!$E60,Poles!$F:$F,0),2)),"")</f>
        <v/>
      </c>
      <c r="C60" s="84" t="str">
        <f>IFERROR(IF(D60="","",INDEX(Poles!$A:$F,MATCH('Poles Results'!E60,Poles!$F:$F,0),3)),"")</f>
        <v/>
      </c>
      <c r="D60" s="85" t="str">
        <f>IFERROR(IF(AND(SMALL(Poles!F:F,K60)&gt;1000,SMALL(Poles!F:F,K60)&lt;3000),"nt",IF(SMALL(Poles!F:F,K60)&gt;3000,"",SMALL(Poles!F:F,K60))),"")</f>
        <v/>
      </c>
      <c r="E60" s="114" t="str">
        <f>IF(D60="nt",IFERROR(SMALL(Poles!F:F,K60),""),IF(D60&gt;3000,"",IFERROR(SMALL(Poles!F:F,K60),"")))</f>
        <v/>
      </c>
      <c r="G60" s="91" t="str">
        <f t="shared" si="1"/>
        <v/>
      </c>
      <c r="J60" s="120"/>
      <c r="K60" s="24">
        <v>59</v>
      </c>
    </row>
    <row r="61" spans="1:11">
      <c r="A61" s="18" t="str">
        <f>IFERROR(IF(D61="","",INDEX(Poles!$A:$F,MATCH('Poles Results'!$E61,Poles!$F:$F,0),1)),"")</f>
        <v/>
      </c>
      <c r="B61" s="84" t="str">
        <f>IFERROR(IF(D61="","",INDEX(Poles!$A:$F,MATCH('Poles Results'!$E61,Poles!$F:$F,0),2)),"")</f>
        <v/>
      </c>
      <c r="C61" s="84" t="str">
        <f>IFERROR(IF(D61="","",INDEX(Poles!$A:$F,MATCH('Poles Results'!E61,Poles!$F:$F,0),3)),"")</f>
        <v/>
      </c>
      <c r="D61" s="85" t="str">
        <f>IFERROR(IF(AND(SMALL(Poles!F:F,K61)&gt;1000,SMALL(Poles!F:F,K61)&lt;3000),"nt",IF(SMALL(Poles!F:F,K61)&gt;3000,"",SMALL(Poles!F:F,K61))),"")</f>
        <v/>
      </c>
      <c r="E61" s="114" t="str">
        <f>IF(D61="nt",IFERROR(SMALL(Poles!F:F,K61),""),IF(D61&gt;3000,"",IFERROR(SMALL(Poles!F:F,K61),"")))</f>
        <v/>
      </c>
      <c r="G61" s="91" t="str">
        <f t="shared" si="1"/>
        <v/>
      </c>
      <c r="J61" s="120"/>
      <c r="K61" s="24">
        <v>60</v>
      </c>
    </row>
    <row r="62" spans="1:11">
      <c r="A62" s="18" t="str">
        <f>IFERROR(IF(D62="","",INDEX(Poles!$A:$F,MATCH('Poles Results'!$E62,Poles!$F:$F,0),1)),"")</f>
        <v/>
      </c>
      <c r="B62" s="84" t="str">
        <f>IFERROR(IF(D62="","",INDEX(Poles!$A:$F,MATCH('Poles Results'!$E62,Poles!$F:$F,0),2)),"")</f>
        <v/>
      </c>
      <c r="C62" s="84" t="str">
        <f>IFERROR(IF(D62="","",INDEX(Poles!$A:$F,MATCH('Poles Results'!E62,Poles!$F:$F,0),3)),"")</f>
        <v/>
      </c>
      <c r="D62" s="85" t="str">
        <f>IFERROR(IF(AND(SMALL(Poles!F:F,K62)&gt;1000,SMALL(Poles!F:F,K62)&lt;3000),"nt",IF(SMALL(Poles!F:F,K62)&gt;3000,"",SMALL(Poles!F:F,K62))),"")</f>
        <v/>
      </c>
      <c r="E62" s="114" t="str">
        <f>IF(D62="nt",IFERROR(SMALL(Poles!F:F,K62),""),IF(D62&gt;3000,"",IFERROR(SMALL(Poles!F:F,K62),"")))</f>
        <v/>
      </c>
      <c r="G62" s="91" t="str">
        <f t="shared" si="1"/>
        <v/>
      </c>
      <c r="J62" s="120"/>
      <c r="K62" s="24">
        <v>61</v>
      </c>
    </row>
    <row r="63" spans="1:11">
      <c r="A63" s="18" t="str">
        <f>IFERROR(IF(D63="","",INDEX(Poles!$A:$F,MATCH('Poles Results'!$E63,Poles!$F:$F,0),1)),"")</f>
        <v/>
      </c>
      <c r="B63" s="84" t="str">
        <f>IFERROR(IF(D63="","",INDEX(Poles!$A:$F,MATCH('Poles Results'!$E63,Poles!$F:$F,0),2)),"")</f>
        <v/>
      </c>
      <c r="C63" s="84" t="str">
        <f>IFERROR(IF(D63="","",INDEX(Poles!$A:$F,MATCH('Poles Results'!E63,Poles!$F:$F,0),3)),"")</f>
        <v/>
      </c>
      <c r="D63" s="85" t="str">
        <f>IFERROR(IF(AND(SMALL(Poles!F:F,K63)&gt;1000,SMALL(Poles!F:F,K63)&lt;3000),"nt",IF(SMALL(Poles!F:F,K63)&gt;3000,"",SMALL(Poles!F:F,K63))),"")</f>
        <v/>
      </c>
      <c r="E63" s="114" t="str">
        <f>IF(D63="nt",IFERROR(SMALL(Poles!F:F,K63),""),IF(D63&gt;3000,"",IFERROR(SMALL(Poles!F:F,K63),"")))</f>
        <v/>
      </c>
      <c r="G63" s="91" t="str">
        <f t="shared" si="1"/>
        <v/>
      </c>
      <c r="J63" s="120"/>
      <c r="K63" s="24">
        <v>62</v>
      </c>
    </row>
    <row r="64" spans="1:11">
      <c r="A64" s="18" t="str">
        <f>IFERROR(IF(D64="","",INDEX(Poles!$A:$F,MATCH('Poles Results'!$E64,Poles!$F:$F,0),1)),"")</f>
        <v/>
      </c>
      <c r="B64" s="84" t="str">
        <f>IFERROR(IF(D64="","",INDEX(Poles!$A:$F,MATCH('Poles Results'!$E64,Poles!$F:$F,0),2)),"")</f>
        <v/>
      </c>
      <c r="C64" s="84" t="str">
        <f>IFERROR(IF(D64="","",INDEX(Poles!$A:$F,MATCH('Poles Results'!E64,Poles!$F:$F,0),3)),"")</f>
        <v/>
      </c>
      <c r="D64" s="85" t="str">
        <f>IFERROR(IF(AND(SMALL(Poles!F:F,K64)&gt;1000,SMALL(Poles!F:F,K64)&lt;3000),"nt",IF(SMALL(Poles!F:F,K64)&gt;3000,"",SMALL(Poles!F:F,K64))),"")</f>
        <v/>
      </c>
      <c r="E64" s="114" t="str">
        <f>IF(D64="nt",IFERROR(SMALL(Poles!F:F,K64),""),IF(D64&gt;3000,"",IFERROR(SMALL(Poles!F:F,K64),"")))</f>
        <v/>
      </c>
      <c r="G64" s="91" t="str">
        <f t="shared" si="1"/>
        <v/>
      </c>
      <c r="J64" s="120"/>
      <c r="K64" s="24">
        <v>63</v>
      </c>
    </row>
    <row r="65" spans="1:11">
      <c r="A65" s="18" t="str">
        <f>IFERROR(IF(D65="","",INDEX(Poles!$A:$F,MATCH('Poles Results'!$E65,Poles!$F:$F,0),1)),"")</f>
        <v/>
      </c>
      <c r="B65" s="84" t="str">
        <f>IFERROR(IF(D65="","",INDEX(Poles!$A:$F,MATCH('Poles Results'!$E65,Poles!$F:$F,0),2)),"")</f>
        <v/>
      </c>
      <c r="C65" s="84" t="str">
        <f>IFERROR(IF(D65="","",INDEX(Poles!$A:$F,MATCH('Poles Results'!E65,Poles!$F:$F,0),3)),"")</f>
        <v/>
      </c>
      <c r="D65" s="85" t="str">
        <f>IFERROR(IF(AND(SMALL(Poles!F:F,K65)&gt;1000,SMALL(Poles!F:F,K65)&lt;3000),"nt",IF(SMALL(Poles!F:F,K65)&gt;3000,"",SMALL(Poles!F:F,K65))),"")</f>
        <v/>
      </c>
      <c r="E65" s="114" t="str">
        <f>IF(D65="nt",IFERROR(SMALL(Poles!F:F,K65),""),IF(D65&gt;3000,"",IFERROR(SMALL(Poles!F:F,K65),"")))</f>
        <v/>
      </c>
      <c r="G65" s="91" t="str">
        <f t="shared" si="1"/>
        <v/>
      </c>
      <c r="J65" s="120"/>
      <c r="K65" s="24">
        <v>64</v>
      </c>
    </row>
    <row r="66" spans="1:11">
      <c r="A66" s="18" t="str">
        <f>IFERROR(IF(D66="","",INDEX(Poles!$A:$F,MATCH('Poles Results'!$E66,Poles!$F:$F,0),1)),"")</f>
        <v/>
      </c>
      <c r="B66" s="84" t="str">
        <f>IFERROR(IF(D66="","",INDEX(Poles!$A:$F,MATCH('Poles Results'!$E66,Poles!$F:$F,0),2)),"")</f>
        <v/>
      </c>
      <c r="C66" s="84" t="str">
        <f>IFERROR(IF(D66="","",INDEX(Poles!$A:$F,MATCH('Poles Results'!E66,Poles!$F:$F,0),3)),"")</f>
        <v/>
      </c>
      <c r="D66" s="85" t="str">
        <f>IFERROR(IF(AND(SMALL(Poles!F:F,K66)&gt;1000,SMALL(Poles!F:F,K66)&lt;3000),"nt",IF(SMALL(Poles!F:F,K66)&gt;3000,"",SMALL(Poles!F:F,K66))),"")</f>
        <v/>
      </c>
      <c r="E66" s="114" t="str">
        <f>IF(D66="nt",IFERROR(SMALL(Poles!F:F,K66),""),IF(D66&gt;3000,"",IFERROR(SMALL(Poles!F:F,K66),"")))</f>
        <v/>
      </c>
      <c r="G66" s="91" t="str">
        <f t="shared" ref="G66:G129" si="3">IFERROR(VLOOKUP(D66,$H$3:$I$5,2,FALSE),"")</f>
        <v/>
      </c>
      <c r="J66" s="120"/>
      <c r="K66" s="24">
        <v>65</v>
      </c>
    </row>
    <row r="67" spans="1:11">
      <c r="A67" s="18" t="str">
        <f>IFERROR(IF(D67="","",INDEX(Poles!$A:$F,MATCH('Poles Results'!$E67,Poles!$F:$F,0),1)),"")</f>
        <v/>
      </c>
      <c r="B67" s="84" t="str">
        <f>IFERROR(IF(D67="","",INDEX(Poles!$A:$F,MATCH('Poles Results'!$E67,Poles!$F:$F,0),2)),"")</f>
        <v/>
      </c>
      <c r="C67" s="84" t="str">
        <f>IFERROR(IF(D67="","",INDEX(Poles!$A:$F,MATCH('Poles Results'!E67,Poles!$F:$F,0),3)),"")</f>
        <v/>
      </c>
      <c r="D67" s="85" t="str">
        <f>IFERROR(IF(AND(SMALL(Poles!F:F,K67)&gt;1000,SMALL(Poles!F:F,K67)&lt;3000),"nt",IF(SMALL(Poles!F:F,K67)&gt;3000,"",SMALL(Poles!F:F,K67))),"")</f>
        <v/>
      </c>
      <c r="E67" s="114" t="str">
        <f>IF(D67="nt",IFERROR(SMALL(Poles!F:F,K67),""),IF(D67&gt;3000,"",IFERROR(SMALL(Poles!F:F,K67),"")))</f>
        <v/>
      </c>
      <c r="G67" s="91" t="str">
        <f t="shared" si="3"/>
        <v/>
      </c>
      <c r="J67" s="120"/>
      <c r="K67" s="24">
        <v>66</v>
      </c>
    </row>
    <row r="68" spans="1:11">
      <c r="A68" s="18" t="str">
        <f>IFERROR(IF(D68="","",INDEX(Poles!$A:$F,MATCH('Poles Results'!$E68,Poles!$F:$F,0),1)),"")</f>
        <v/>
      </c>
      <c r="B68" s="84" t="str">
        <f>IFERROR(IF(D68="","",INDEX(Poles!$A:$F,MATCH('Poles Results'!$E68,Poles!$F:$F,0),2)),"")</f>
        <v/>
      </c>
      <c r="C68" s="84" t="str">
        <f>IFERROR(IF(D68="","",INDEX(Poles!$A:$F,MATCH('Poles Results'!E68,Poles!$F:$F,0),3)),"")</f>
        <v/>
      </c>
      <c r="D68" s="85" t="str">
        <f>IFERROR(IF(AND(SMALL(Poles!F:F,K68)&gt;1000,SMALL(Poles!F:F,K68)&lt;3000),"nt",IF(SMALL(Poles!F:F,K68)&gt;3000,"",SMALL(Poles!F:F,K68))),"")</f>
        <v/>
      </c>
      <c r="E68" s="114" t="str">
        <f>IF(D68="nt",IFERROR(SMALL(Poles!F:F,K68),""),IF(D68&gt;3000,"",IFERROR(SMALL(Poles!F:F,K68),"")))</f>
        <v/>
      </c>
      <c r="G68" s="91" t="str">
        <f t="shared" si="3"/>
        <v/>
      </c>
      <c r="J68" s="120"/>
      <c r="K68" s="24">
        <v>67</v>
      </c>
    </row>
    <row r="69" spans="1:11">
      <c r="A69" s="18" t="str">
        <f>IFERROR(IF(D69="","",INDEX(Poles!$A:$F,MATCH('Poles Results'!$E69,Poles!$F:$F,0),1)),"")</f>
        <v/>
      </c>
      <c r="B69" s="84" t="str">
        <f>IFERROR(IF(D69="","",INDEX(Poles!$A:$F,MATCH('Poles Results'!$E69,Poles!$F:$F,0),2)),"")</f>
        <v/>
      </c>
      <c r="C69" s="84" t="str">
        <f>IFERROR(IF(D69="","",INDEX(Poles!$A:$F,MATCH('Poles Results'!E69,Poles!$F:$F,0),3)),"")</f>
        <v/>
      </c>
      <c r="D69" s="85" t="str">
        <f>IFERROR(IF(AND(SMALL(Poles!F:F,K69)&gt;1000,SMALL(Poles!F:F,K69)&lt;3000),"nt",IF(SMALL(Poles!F:F,K69)&gt;3000,"",SMALL(Poles!F:F,K69))),"")</f>
        <v/>
      </c>
      <c r="E69" s="114" t="str">
        <f>IF(D69="nt",IFERROR(SMALL(Poles!F:F,K69),""),IF(D69&gt;3000,"",IFERROR(SMALL(Poles!F:F,K69),"")))</f>
        <v/>
      </c>
      <c r="G69" s="91" t="str">
        <f t="shared" si="3"/>
        <v/>
      </c>
      <c r="J69" s="120"/>
      <c r="K69" s="24">
        <v>68</v>
      </c>
    </row>
    <row r="70" spans="1:11">
      <c r="A70" s="18" t="str">
        <f>IFERROR(IF(D70="","",INDEX(Poles!$A:$F,MATCH('Poles Results'!$E70,Poles!$F:$F,0),1)),"")</f>
        <v/>
      </c>
      <c r="B70" s="84" t="str">
        <f>IFERROR(IF(D70="","",INDEX(Poles!$A:$F,MATCH('Poles Results'!$E70,Poles!$F:$F,0),2)),"")</f>
        <v/>
      </c>
      <c r="C70" s="84" t="str">
        <f>IFERROR(IF(D70="","",INDEX(Poles!$A:$F,MATCH('Poles Results'!E70,Poles!$F:$F,0),3)),"")</f>
        <v/>
      </c>
      <c r="D70" s="85" t="str">
        <f>IFERROR(IF(AND(SMALL(Poles!F:F,K70)&gt;1000,SMALL(Poles!F:F,K70)&lt;3000),"nt",IF(SMALL(Poles!F:F,K70)&gt;3000,"",SMALL(Poles!F:F,K70))),"")</f>
        <v/>
      </c>
      <c r="E70" s="114" t="str">
        <f>IF(D70="nt",IFERROR(SMALL(Poles!F:F,K70),""),IF(D70&gt;3000,"",IFERROR(SMALL(Poles!F:F,K70),"")))</f>
        <v/>
      </c>
      <c r="G70" s="91" t="str">
        <f t="shared" si="3"/>
        <v/>
      </c>
      <c r="J70" s="120"/>
      <c r="K70" s="24">
        <v>69</v>
      </c>
    </row>
    <row r="71" spans="1:11">
      <c r="A71" s="18" t="str">
        <f>IFERROR(IF(D71="","",INDEX(Poles!$A:$F,MATCH('Poles Results'!$E71,Poles!$F:$F,0),1)),"")</f>
        <v/>
      </c>
      <c r="B71" s="84" t="str">
        <f>IFERROR(IF(D71="","",INDEX(Poles!$A:$F,MATCH('Poles Results'!$E71,Poles!$F:$F,0),2)),"")</f>
        <v/>
      </c>
      <c r="C71" s="84" t="str">
        <f>IFERROR(IF(D71="","",INDEX(Poles!$A:$F,MATCH('Poles Results'!E71,Poles!$F:$F,0),3)),"")</f>
        <v/>
      </c>
      <c r="D71" s="85" t="str">
        <f>IFERROR(IF(AND(SMALL(Poles!F:F,K71)&gt;1000,SMALL(Poles!F:F,K71)&lt;3000),"nt",IF(SMALL(Poles!F:F,K71)&gt;3000,"",SMALL(Poles!F:F,K71))),"")</f>
        <v/>
      </c>
      <c r="E71" s="114" t="str">
        <f>IF(D71="nt",IFERROR(SMALL(Poles!F:F,K71),""),IF(D71&gt;3000,"",IFERROR(SMALL(Poles!F:F,K71),"")))</f>
        <v/>
      </c>
      <c r="G71" s="91" t="str">
        <f t="shared" si="3"/>
        <v/>
      </c>
      <c r="J71" s="120"/>
      <c r="K71" s="24">
        <v>70</v>
      </c>
    </row>
    <row r="72" spans="1:11">
      <c r="A72" s="18" t="str">
        <f>IFERROR(IF(D72="","",INDEX(Poles!$A:$F,MATCH('Poles Results'!$E72,Poles!$F:$F,0),1)),"")</f>
        <v/>
      </c>
      <c r="B72" s="84" t="str">
        <f>IFERROR(IF(D72="","",INDEX(Poles!$A:$F,MATCH('Poles Results'!$E72,Poles!$F:$F,0),2)),"")</f>
        <v/>
      </c>
      <c r="C72" s="84" t="str">
        <f>IFERROR(IF(D72="","",INDEX(Poles!$A:$F,MATCH('Poles Results'!E72,Poles!$F:$F,0),3)),"")</f>
        <v/>
      </c>
      <c r="D72" s="85" t="str">
        <f>IFERROR(IF(AND(SMALL(Poles!F:F,K72)&gt;1000,SMALL(Poles!F:F,K72)&lt;3000),"nt",IF(SMALL(Poles!F:F,K72)&gt;3000,"",SMALL(Poles!F:F,K72))),"")</f>
        <v/>
      </c>
      <c r="E72" s="114" t="str">
        <f>IF(D72="nt",IFERROR(SMALL(Poles!F:F,K72),""),IF(D72&gt;3000,"",IFERROR(SMALL(Poles!F:F,K72),"")))</f>
        <v/>
      </c>
      <c r="G72" s="91" t="str">
        <f t="shared" si="3"/>
        <v/>
      </c>
      <c r="J72" s="120"/>
      <c r="K72" s="24">
        <v>71</v>
      </c>
    </row>
    <row r="73" spans="1:11">
      <c r="A73" s="18" t="str">
        <f>IFERROR(IF(D73="","",INDEX(Poles!$A:$F,MATCH('Poles Results'!$E73,Poles!$F:$F,0),1)),"")</f>
        <v/>
      </c>
      <c r="B73" s="84" t="str">
        <f>IFERROR(IF(D73="","",INDEX(Poles!$A:$F,MATCH('Poles Results'!$E73,Poles!$F:$F,0),2)),"")</f>
        <v/>
      </c>
      <c r="C73" s="84" t="str">
        <f>IFERROR(IF(D73="","",INDEX(Poles!$A:$F,MATCH('Poles Results'!E73,Poles!$F:$F,0),3)),"")</f>
        <v/>
      </c>
      <c r="D73" s="85" t="str">
        <f>IFERROR(IF(AND(SMALL(Poles!F:F,K73)&gt;1000,SMALL(Poles!F:F,K73)&lt;3000),"nt",IF(SMALL(Poles!F:F,K73)&gt;3000,"",SMALL(Poles!F:F,K73))),"")</f>
        <v/>
      </c>
      <c r="E73" s="114" t="str">
        <f>IF(D73="nt",IFERROR(SMALL(Poles!F:F,K73),""),IF(D73&gt;3000,"",IFERROR(SMALL(Poles!F:F,K73),"")))</f>
        <v/>
      </c>
      <c r="G73" s="91" t="str">
        <f t="shared" si="3"/>
        <v/>
      </c>
      <c r="J73" s="120"/>
      <c r="K73" s="24">
        <v>72</v>
      </c>
    </row>
    <row r="74" spans="1:11">
      <c r="A74" s="18" t="str">
        <f>IFERROR(IF(D74="","",INDEX(Poles!$A:$F,MATCH('Poles Results'!$E74,Poles!$F:$F,0),1)),"")</f>
        <v/>
      </c>
      <c r="B74" s="84" t="str">
        <f>IFERROR(IF(D74="","",INDEX(Poles!$A:$F,MATCH('Poles Results'!$E74,Poles!$F:$F,0),2)),"")</f>
        <v/>
      </c>
      <c r="C74" s="84" t="str">
        <f>IFERROR(IF(D74="","",INDEX(Poles!$A:$F,MATCH('Poles Results'!E74,Poles!$F:$F,0),3)),"")</f>
        <v/>
      </c>
      <c r="D74" s="85" t="str">
        <f>IFERROR(IF(AND(SMALL(Poles!F:F,K74)&gt;1000,SMALL(Poles!F:F,K74)&lt;3000),"nt",IF(SMALL(Poles!F:F,K74)&gt;3000,"",SMALL(Poles!F:F,K74))),"")</f>
        <v/>
      </c>
      <c r="E74" s="114" t="str">
        <f>IF(D74="nt",IFERROR(SMALL(Poles!F:F,K74),""),IF(D74&gt;3000,"",IFERROR(SMALL(Poles!F:F,K74),"")))</f>
        <v/>
      </c>
      <c r="G74" s="91" t="str">
        <f t="shared" si="3"/>
        <v/>
      </c>
      <c r="J74" s="120"/>
      <c r="K74" s="24">
        <v>73</v>
      </c>
    </row>
    <row r="75" spans="1:11">
      <c r="A75" s="18" t="str">
        <f>IFERROR(IF(D75="","",INDEX(Poles!$A:$F,MATCH('Poles Results'!$E75,Poles!$F:$F,0),1)),"")</f>
        <v/>
      </c>
      <c r="B75" s="84" t="str">
        <f>IFERROR(IF(D75="","",INDEX(Poles!$A:$F,MATCH('Poles Results'!$E75,Poles!$F:$F,0),2)),"")</f>
        <v/>
      </c>
      <c r="C75" s="84" t="str">
        <f>IFERROR(IF(D75="","",INDEX(Poles!$A:$F,MATCH('Poles Results'!E75,Poles!$F:$F,0),3)),"")</f>
        <v/>
      </c>
      <c r="D75" s="85" t="str">
        <f>IFERROR(IF(AND(SMALL(Poles!F:F,K75)&gt;1000,SMALL(Poles!F:F,K75)&lt;3000),"nt",IF(SMALL(Poles!F:F,K75)&gt;3000,"",SMALL(Poles!F:F,K75))),"")</f>
        <v/>
      </c>
      <c r="E75" s="114" t="str">
        <f>IF(D75="nt",IFERROR(SMALL(Poles!F:F,K75),""),IF(D75&gt;3000,"",IFERROR(SMALL(Poles!F:F,K75),"")))</f>
        <v/>
      </c>
      <c r="G75" s="91" t="str">
        <f t="shared" si="3"/>
        <v/>
      </c>
      <c r="J75" s="120"/>
      <c r="K75" s="24">
        <v>74</v>
      </c>
    </row>
    <row r="76" spans="1:11">
      <c r="A76" s="18" t="str">
        <f>IFERROR(IF(D76="","",INDEX(Poles!$A:$F,MATCH('Poles Results'!$E76,Poles!$F:$F,0),1)),"")</f>
        <v/>
      </c>
      <c r="B76" s="84" t="str">
        <f>IFERROR(IF(D76="","",INDEX(Poles!$A:$F,MATCH('Poles Results'!$E76,Poles!$F:$F,0),2)),"")</f>
        <v/>
      </c>
      <c r="C76" s="84" t="str">
        <f>IFERROR(IF(D76="","",INDEX(Poles!$A:$F,MATCH('Poles Results'!E76,Poles!$F:$F,0),3)),"")</f>
        <v/>
      </c>
      <c r="D76" s="85" t="str">
        <f>IFERROR(IF(AND(SMALL(Poles!F:F,K76)&gt;1000,SMALL(Poles!F:F,K76)&lt;3000),"nt",IF(SMALL(Poles!F:F,K76)&gt;3000,"",SMALL(Poles!F:F,K76))),"")</f>
        <v/>
      </c>
      <c r="E76" s="114" t="str">
        <f>IF(D76="nt",IFERROR(SMALL(Poles!F:F,K76),""),IF(D76&gt;3000,"",IFERROR(SMALL(Poles!F:F,K76),"")))</f>
        <v/>
      </c>
      <c r="G76" s="91" t="str">
        <f t="shared" si="3"/>
        <v/>
      </c>
      <c r="J76" s="120"/>
      <c r="K76" s="24">
        <v>75</v>
      </c>
    </row>
    <row r="77" spans="1:11">
      <c r="A77" s="18" t="str">
        <f>IFERROR(IF(D77="","",INDEX(Poles!$A:$F,MATCH('Poles Results'!$E77,Poles!$F:$F,0),1)),"")</f>
        <v/>
      </c>
      <c r="B77" s="84" t="str">
        <f>IFERROR(IF(D77="","",INDEX(Poles!$A:$F,MATCH('Poles Results'!$E77,Poles!$F:$F,0),2)),"")</f>
        <v/>
      </c>
      <c r="C77" s="84" t="str">
        <f>IFERROR(IF(D77="","",INDEX(Poles!$A:$F,MATCH('Poles Results'!E77,Poles!$F:$F,0),3)),"")</f>
        <v/>
      </c>
      <c r="D77" s="85" t="str">
        <f>IFERROR(IF(AND(SMALL(Poles!F:F,K77)&gt;1000,SMALL(Poles!F:F,K77)&lt;3000),"nt",IF(SMALL(Poles!F:F,K77)&gt;3000,"",SMALL(Poles!F:F,K77))),"")</f>
        <v/>
      </c>
      <c r="E77" s="114" t="str">
        <f>IF(D77="nt",IFERROR(SMALL(Poles!F:F,K77),""),IF(D77&gt;3000,"",IFERROR(SMALL(Poles!F:F,K77),"")))</f>
        <v/>
      </c>
      <c r="G77" s="91" t="str">
        <f t="shared" si="3"/>
        <v/>
      </c>
      <c r="J77" s="120"/>
      <c r="K77" s="24">
        <v>76</v>
      </c>
    </row>
    <row r="78" spans="1:11">
      <c r="A78" s="18" t="str">
        <f>IFERROR(IF(D78="","",INDEX(Poles!$A:$F,MATCH('Poles Results'!$E78,Poles!$F:$F,0),1)),"")</f>
        <v/>
      </c>
      <c r="B78" s="84" t="str">
        <f>IFERROR(IF(D78="","",INDEX(Poles!$A:$F,MATCH('Poles Results'!$E78,Poles!$F:$F,0),2)),"")</f>
        <v/>
      </c>
      <c r="C78" s="84" t="str">
        <f>IFERROR(IF(D78="","",INDEX(Poles!$A:$F,MATCH('Poles Results'!E78,Poles!$F:$F,0),3)),"")</f>
        <v/>
      </c>
      <c r="D78" s="85" t="str">
        <f>IFERROR(IF(AND(SMALL(Poles!F:F,K78)&gt;1000,SMALL(Poles!F:F,K78)&lt;3000),"nt",IF(SMALL(Poles!F:F,K78)&gt;3000,"",SMALL(Poles!F:F,K78))),"")</f>
        <v/>
      </c>
      <c r="E78" s="114" t="str">
        <f>IF(D78="nt",IFERROR(SMALL(Poles!F:F,K78),""),IF(D78&gt;3000,"",IFERROR(SMALL(Poles!F:F,K78),"")))</f>
        <v/>
      </c>
      <c r="G78" s="91" t="str">
        <f t="shared" si="3"/>
        <v/>
      </c>
      <c r="J78" s="120"/>
      <c r="K78" s="24">
        <v>77</v>
      </c>
    </row>
    <row r="79" spans="1:11">
      <c r="A79" s="18" t="str">
        <f>IFERROR(IF(D79="","",INDEX(Poles!$A:$F,MATCH('Poles Results'!$E79,Poles!$F:$F,0),1)),"")</f>
        <v/>
      </c>
      <c r="B79" s="84" t="str">
        <f>IFERROR(IF(D79="","",INDEX(Poles!$A:$F,MATCH('Poles Results'!$E79,Poles!$F:$F,0),2)),"")</f>
        <v/>
      </c>
      <c r="C79" s="84" t="str">
        <f>IFERROR(IF(D79="","",INDEX(Poles!$A:$F,MATCH('Poles Results'!E79,Poles!$F:$F,0),3)),"")</f>
        <v/>
      </c>
      <c r="D79" s="85" t="str">
        <f>IFERROR(IF(AND(SMALL(Poles!F:F,K79)&gt;1000,SMALL(Poles!F:F,K79)&lt;3000),"nt",IF(SMALL(Poles!F:F,K79)&gt;3000,"",SMALL(Poles!F:F,K79))),"")</f>
        <v/>
      </c>
      <c r="E79" s="114" t="str">
        <f>IF(D79="nt",IFERROR(SMALL(Poles!F:F,K79),""),IF(D79&gt;3000,"",IFERROR(SMALL(Poles!F:F,K79),"")))</f>
        <v/>
      </c>
      <c r="G79" s="91" t="str">
        <f t="shared" si="3"/>
        <v/>
      </c>
      <c r="J79" s="120"/>
      <c r="K79" s="24">
        <v>78</v>
      </c>
    </row>
    <row r="80" spans="1:11">
      <c r="A80" s="18" t="str">
        <f>IFERROR(IF(D80="","",INDEX(Poles!$A:$F,MATCH('Poles Results'!$E80,Poles!$F:$F,0),1)),"")</f>
        <v/>
      </c>
      <c r="B80" s="84" t="str">
        <f>IFERROR(IF(D80="","",INDEX(Poles!$A:$F,MATCH('Poles Results'!$E80,Poles!$F:$F,0),2)),"")</f>
        <v/>
      </c>
      <c r="C80" s="84" t="str">
        <f>IFERROR(IF(D80="","",INDEX(Poles!$A:$F,MATCH('Poles Results'!E80,Poles!$F:$F,0),3)),"")</f>
        <v/>
      </c>
      <c r="D80" s="85" t="str">
        <f>IFERROR(IF(AND(SMALL(Poles!F:F,K80)&gt;1000,SMALL(Poles!F:F,K80)&lt;3000),"nt",IF(SMALL(Poles!F:F,K80)&gt;3000,"",SMALL(Poles!F:F,K80))),"")</f>
        <v/>
      </c>
      <c r="E80" s="114" t="str">
        <f>IF(D80="nt",IFERROR(SMALL(Poles!F:F,K80),""),IF(D80&gt;3000,"",IFERROR(SMALL(Poles!F:F,K80),"")))</f>
        <v/>
      </c>
      <c r="G80" s="91" t="str">
        <f t="shared" si="3"/>
        <v/>
      </c>
      <c r="J80" s="120"/>
      <c r="K80" s="24">
        <v>79</v>
      </c>
    </row>
    <row r="81" spans="1:11">
      <c r="A81" s="18" t="str">
        <f>IFERROR(IF(D81="","",INDEX(Poles!$A:$F,MATCH('Poles Results'!$E81,Poles!$F:$F,0),1)),"")</f>
        <v/>
      </c>
      <c r="B81" s="84" t="str">
        <f>IFERROR(IF(D81="","",INDEX(Poles!$A:$F,MATCH('Poles Results'!$E81,Poles!$F:$F,0),2)),"")</f>
        <v/>
      </c>
      <c r="C81" s="84" t="str">
        <f>IFERROR(IF(D81="","",INDEX(Poles!$A:$F,MATCH('Poles Results'!E81,Poles!$F:$F,0),3)),"")</f>
        <v/>
      </c>
      <c r="D81" s="85" t="str">
        <f>IFERROR(IF(AND(SMALL(Poles!F:F,K81)&gt;1000,SMALL(Poles!F:F,K81)&lt;3000),"nt",IF(SMALL(Poles!F:F,K81)&gt;3000,"",SMALL(Poles!F:F,K81))),"")</f>
        <v/>
      </c>
      <c r="E81" s="114" t="str">
        <f>IF(D81="nt",IFERROR(SMALL(Poles!F:F,K81),""),IF(D81&gt;3000,"",IFERROR(SMALL(Poles!F:F,K81),"")))</f>
        <v/>
      </c>
      <c r="G81" s="91" t="str">
        <f t="shared" si="3"/>
        <v/>
      </c>
      <c r="J81" s="120"/>
      <c r="K81" s="24">
        <v>80</v>
      </c>
    </row>
    <row r="82" spans="1:11">
      <c r="A82" s="18" t="str">
        <f>IFERROR(IF(D82="","",INDEX(Poles!$A:$F,MATCH('Poles Results'!$E82,Poles!$F:$F,0),1)),"")</f>
        <v/>
      </c>
      <c r="B82" s="84" t="str">
        <f>IFERROR(IF(D82="","",INDEX(Poles!$A:$F,MATCH('Poles Results'!$E82,Poles!$F:$F,0),2)),"")</f>
        <v/>
      </c>
      <c r="C82" s="84" t="str">
        <f>IFERROR(IF(D82="","",INDEX(Poles!$A:$F,MATCH('Poles Results'!E82,Poles!$F:$F,0),3)),"")</f>
        <v/>
      </c>
      <c r="D82" s="85" t="str">
        <f>IFERROR(IF(AND(SMALL(Poles!F:F,K82)&gt;1000,SMALL(Poles!F:F,K82)&lt;3000),"nt",IF(SMALL(Poles!F:F,K82)&gt;3000,"",SMALL(Poles!F:F,K82))),"")</f>
        <v/>
      </c>
      <c r="E82" s="114" t="str">
        <f>IF(D82="nt",IFERROR(SMALL(Poles!F:F,K82),""),IF(D82&gt;3000,"",IFERROR(SMALL(Poles!F:F,K82),"")))</f>
        <v/>
      </c>
      <c r="G82" s="91" t="str">
        <f t="shared" si="3"/>
        <v/>
      </c>
      <c r="J82" s="120"/>
      <c r="K82" s="24">
        <v>81</v>
      </c>
    </row>
    <row r="83" spans="1:11">
      <c r="A83" s="18" t="str">
        <f>IFERROR(IF(D83="","",INDEX(Poles!$A:$F,MATCH('Poles Results'!$E83,Poles!$F:$F,0),1)),"")</f>
        <v/>
      </c>
      <c r="B83" s="84" t="str">
        <f>IFERROR(IF(D83="","",INDEX(Poles!$A:$F,MATCH('Poles Results'!$E83,Poles!$F:$F,0),2)),"")</f>
        <v/>
      </c>
      <c r="C83" s="84" t="str">
        <f>IFERROR(IF(D83="","",INDEX(Poles!$A:$F,MATCH('Poles Results'!E83,Poles!$F:$F,0),3)),"")</f>
        <v/>
      </c>
      <c r="D83" s="85" t="str">
        <f>IFERROR(IF(AND(SMALL(Poles!F:F,K83)&gt;1000,SMALL(Poles!F:F,K83)&lt;3000),"nt",IF(SMALL(Poles!F:F,K83)&gt;3000,"",SMALL(Poles!F:F,K83))),"")</f>
        <v/>
      </c>
      <c r="E83" s="114" t="str">
        <f>IF(D83="nt",IFERROR(SMALL(Poles!F:F,K83),""),IF(D83&gt;3000,"",IFERROR(SMALL(Poles!F:F,K83),"")))</f>
        <v/>
      </c>
      <c r="G83" s="91" t="str">
        <f t="shared" si="3"/>
        <v/>
      </c>
      <c r="J83" s="120"/>
      <c r="K83" s="24">
        <v>82</v>
      </c>
    </row>
    <row r="84" spans="1:11">
      <c r="A84" s="18" t="str">
        <f>IFERROR(IF(D84="","",INDEX(Poles!$A:$F,MATCH('Poles Results'!$E84,Poles!$F:$F,0),1)),"")</f>
        <v/>
      </c>
      <c r="B84" s="84" t="str">
        <f>IFERROR(IF(D84="","",INDEX(Poles!$A:$F,MATCH('Poles Results'!$E84,Poles!$F:$F,0),2)),"")</f>
        <v/>
      </c>
      <c r="C84" s="84" t="str">
        <f>IFERROR(IF(D84="","",INDEX(Poles!$A:$F,MATCH('Poles Results'!E84,Poles!$F:$F,0),3)),"")</f>
        <v/>
      </c>
      <c r="D84" s="85" t="str">
        <f>IFERROR(IF(AND(SMALL(Poles!F:F,K84)&gt;1000,SMALL(Poles!F:F,K84)&lt;3000),"nt",IF(SMALL(Poles!F:F,K84)&gt;3000,"",SMALL(Poles!F:F,K84))),"")</f>
        <v/>
      </c>
      <c r="E84" s="114" t="str">
        <f>IF(D84="nt",IFERROR(SMALL(Poles!F:F,K84),""),IF(D84&gt;3000,"",IFERROR(SMALL(Poles!F:F,K84),"")))</f>
        <v/>
      </c>
      <c r="G84" s="91" t="str">
        <f t="shared" si="3"/>
        <v/>
      </c>
      <c r="J84" s="120"/>
      <c r="K84" s="24">
        <v>83</v>
      </c>
    </row>
    <row r="85" spans="1:11">
      <c r="A85" s="18" t="str">
        <f>IFERROR(IF(D85="","",INDEX(Poles!$A:$F,MATCH('Poles Results'!$E85,Poles!$F:$F,0),1)),"")</f>
        <v/>
      </c>
      <c r="B85" s="84" t="str">
        <f>IFERROR(IF(D85="","",INDEX(Poles!$A:$F,MATCH('Poles Results'!$E85,Poles!$F:$F,0),2)),"")</f>
        <v/>
      </c>
      <c r="C85" s="84" t="str">
        <f>IFERROR(IF(D85="","",INDEX(Poles!$A:$F,MATCH('Poles Results'!E85,Poles!$F:$F,0),3)),"")</f>
        <v/>
      </c>
      <c r="D85" s="85" t="str">
        <f>IFERROR(IF(AND(SMALL(Poles!F:F,K85)&gt;1000,SMALL(Poles!F:F,K85)&lt;3000),"nt",IF(SMALL(Poles!F:F,K85)&gt;3000,"",SMALL(Poles!F:F,K85))),"")</f>
        <v/>
      </c>
      <c r="E85" s="114" t="str">
        <f>IF(D85="nt",IFERROR(SMALL(Poles!F:F,K85),""),IF(D85&gt;3000,"",IFERROR(SMALL(Poles!F:F,K85),"")))</f>
        <v/>
      </c>
      <c r="G85" s="91" t="str">
        <f t="shared" si="3"/>
        <v/>
      </c>
      <c r="J85" s="120"/>
      <c r="K85" s="24">
        <v>84</v>
      </c>
    </row>
    <row r="86" spans="1:11">
      <c r="A86" s="18" t="str">
        <f>IFERROR(IF(D86="","",INDEX(Poles!$A:$F,MATCH('Poles Results'!$E86,Poles!$F:$F,0),1)),"")</f>
        <v/>
      </c>
      <c r="B86" s="84" t="str">
        <f>IFERROR(IF(D86="","",INDEX(Poles!$A:$F,MATCH('Poles Results'!$E86,Poles!$F:$F,0),2)),"")</f>
        <v/>
      </c>
      <c r="C86" s="84" t="str">
        <f>IFERROR(IF(D86="","",INDEX(Poles!$A:$F,MATCH('Poles Results'!E86,Poles!$F:$F,0),3)),"")</f>
        <v/>
      </c>
      <c r="D86" s="85" t="str">
        <f>IFERROR(IF(AND(SMALL(Poles!F:F,K86)&gt;1000,SMALL(Poles!F:F,K86)&lt;3000),"nt",IF(SMALL(Poles!F:F,K86)&gt;3000,"",SMALL(Poles!F:F,K86))),"")</f>
        <v/>
      </c>
      <c r="E86" s="114" t="str">
        <f>IF(D86="nt",IFERROR(SMALL(Poles!F:F,K86),""),IF(D86&gt;3000,"",IFERROR(SMALL(Poles!F:F,K86),"")))</f>
        <v/>
      </c>
      <c r="G86" s="91" t="str">
        <f t="shared" si="3"/>
        <v/>
      </c>
      <c r="J86" s="120"/>
      <c r="K86" s="24">
        <v>85</v>
      </c>
    </row>
    <row r="87" spans="1:11">
      <c r="A87" s="18" t="str">
        <f>IFERROR(IF(D87="","",INDEX(Poles!$A:$F,MATCH('Poles Results'!$E87,Poles!$F:$F,0),1)),"")</f>
        <v/>
      </c>
      <c r="B87" s="84" t="str">
        <f>IFERROR(IF(D87="","",INDEX(Poles!$A:$F,MATCH('Poles Results'!$E87,Poles!$F:$F,0),2)),"")</f>
        <v/>
      </c>
      <c r="C87" s="84" t="str">
        <f>IFERROR(IF(D87="","",INDEX(Poles!$A:$F,MATCH('Poles Results'!E87,Poles!$F:$F,0),3)),"")</f>
        <v/>
      </c>
      <c r="D87" s="85" t="str">
        <f>IFERROR(IF(AND(SMALL(Poles!F:F,K87)&gt;1000,SMALL(Poles!F:F,K87)&lt;3000),"nt",IF(SMALL(Poles!F:F,K87)&gt;3000,"",SMALL(Poles!F:F,K87))),"")</f>
        <v/>
      </c>
      <c r="E87" s="114" t="str">
        <f>IF(D87="nt",IFERROR(SMALL(Poles!F:F,K87),""),IF(D87&gt;3000,"",IFERROR(SMALL(Poles!F:F,K87),"")))</f>
        <v/>
      </c>
      <c r="G87" s="91" t="str">
        <f t="shared" si="3"/>
        <v/>
      </c>
      <c r="J87" s="120"/>
      <c r="K87" s="24">
        <v>86</v>
      </c>
    </row>
    <row r="88" spans="1:11">
      <c r="A88" s="18" t="str">
        <f>IFERROR(IF(D88="","",INDEX(Poles!$A:$F,MATCH('Poles Results'!$E88,Poles!$F:$F,0),1)),"")</f>
        <v/>
      </c>
      <c r="B88" s="84" t="str">
        <f>IFERROR(IF(D88="","",INDEX(Poles!$A:$F,MATCH('Poles Results'!$E88,Poles!$F:$F,0),2)),"")</f>
        <v/>
      </c>
      <c r="C88" s="84" t="str">
        <f>IFERROR(IF(D88="","",INDEX(Poles!$A:$F,MATCH('Poles Results'!E88,Poles!$F:$F,0),3)),"")</f>
        <v/>
      </c>
      <c r="D88" s="85" t="str">
        <f>IFERROR(IF(AND(SMALL(Poles!F:F,K88)&gt;1000,SMALL(Poles!F:F,K88)&lt;3000),"nt",IF(SMALL(Poles!F:F,K88)&gt;3000,"",SMALL(Poles!F:F,K88))),"")</f>
        <v/>
      </c>
      <c r="E88" s="114" t="str">
        <f>IF(D88="nt",IFERROR(SMALL(Poles!F:F,K88),""),IF(D88&gt;3000,"",IFERROR(SMALL(Poles!F:F,K88),"")))</f>
        <v/>
      </c>
      <c r="G88" s="91" t="str">
        <f t="shared" si="3"/>
        <v/>
      </c>
      <c r="J88" s="120"/>
      <c r="K88" s="24">
        <v>87</v>
      </c>
    </row>
    <row r="89" spans="1:11">
      <c r="A89" s="18" t="str">
        <f>IFERROR(IF(D89="","",INDEX(Poles!$A:$F,MATCH('Poles Results'!$E89,Poles!$F:$F,0),1)),"")</f>
        <v/>
      </c>
      <c r="B89" s="84" t="str">
        <f>IFERROR(IF(D89="","",INDEX(Poles!$A:$F,MATCH('Poles Results'!$E89,Poles!$F:$F,0),2)),"")</f>
        <v/>
      </c>
      <c r="C89" s="84" t="str">
        <f>IFERROR(IF(D89="","",INDEX(Poles!$A:$F,MATCH('Poles Results'!E89,Poles!$F:$F,0),3)),"")</f>
        <v/>
      </c>
      <c r="D89" s="85" t="str">
        <f>IFERROR(IF(AND(SMALL(Poles!F:F,K89)&gt;1000,SMALL(Poles!F:F,K89)&lt;3000),"nt",IF(SMALL(Poles!F:F,K89)&gt;3000,"",SMALL(Poles!F:F,K89))),"")</f>
        <v/>
      </c>
      <c r="E89" s="114" t="str">
        <f>IF(D89="nt",IFERROR(SMALL(Poles!F:F,K89),""),IF(D89&gt;3000,"",IFERROR(SMALL(Poles!F:F,K89),"")))</f>
        <v/>
      </c>
      <c r="G89" s="91" t="str">
        <f t="shared" si="3"/>
        <v/>
      </c>
      <c r="J89" s="120"/>
      <c r="K89" s="24">
        <v>88</v>
      </c>
    </row>
    <row r="90" spans="1:11">
      <c r="A90" s="18" t="str">
        <f>IFERROR(IF(D90="","",INDEX(Poles!$A:$F,MATCH('Poles Results'!$E90,Poles!$F:$F,0),1)),"")</f>
        <v/>
      </c>
      <c r="B90" s="84" t="str">
        <f>IFERROR(IF(D90="","",INDEX(Poles!$A:$F,MATCH('Poles Results'!$E90,Poles!$F:$F,0),2)),"")</f>
        <v/>
      </c>
      <c r="C90" s="84" t="str">
        <f>IFERROR(IF(D90="","",INDEX(Poles!$A:$F,MATCH('Poles Results'!E90,Poles!$F:$F,0),3)),"")</f>
        <v/>
      </c>
      <c r="D90" s="85" t="str">
        <f>IFERROR(IF(AND(SMALL(Poles!F:F,K90)&gt;1000,SMALL(Poles!F:F,K90)&lt;3000),"nt",IF(SMALL(Poles!F:F,K90)&gt;3000,"",SMALL(Poles!F:F,K90))),"")</f>
        <v/>
      </c>
      <c r="E90" s="114" t="str">
        <f>IF(D90="nt",IFERROR(SMALL(Poles!F:F,K90),""),IF(D90&gt;3000,"",IFERROR(SMALL(Poles!F:F,K90),"")))</f>
        <v/>
      </c>
      <c r="G90" s="91" t="str">
        <f t="shared" si="3"/>
        <v/>
      </c>
      <c r="J90" s="120"/>
      <c r="K90" s="24">
        <v>89</v>
      </c>
    </row>
    <row r="91" spans="1:11">
      <c r="A91" s="18" t="str">
        <f>IFERROR(IF(D91="","",INDEX(Poles!$A:$F,MATCH('Poles Results'!$E91,Poles!$F:$F,0),1)),"")</f>
        <v/>
      </c>
      <c r="B91" s="84" t="str">
        <f>IFERROR(IF(D91="","",INDEX(Poles!$A:$F,MATCH('Poles Results'!$E91,Poles!$F:$F,0),2)),"")</f>
        <v/>
      </c>
      <c r="C91" s="84" t="str">
        <f>IFERROR(IF(D91="","",INDEX(Poles!$A:$F,MATCH('Poles Results'!E91,Poles!$F:$F,0),3)),"")</f>
        <v/>
      </c>
      <c r="D91" s="85" t="str">
        <f>IFERROR(IF(AND(SMALL(Poles!F:F,K91)&gt;1000,SMALL(Poles!F:F,K91)&lt;3000),"nt",IF(SMALL(Poles!F:F,K91)&gt;3000,"",SMALL(Poles!F:F,K91))),"")</f>
        <v/>
      </c>
      <c r="E91" s="114" t="str">
        <f>IF(D91="nt",IFERROR(SMALL(Poles!F:F,K91),""),IF(D91&gt;3000,"",IFERROR(SMALL(Poles!F:F,K91),"")))</f>
        <v/>
      </c>
      <c r="G91" s="91" t="str">
        <f t="shared" si="3"/>
        <v/>
      </c>
      <c r="J91" s="120"/>
      <c r="K91" s="24">
        <v>90</v>
      </c>
    </row>
    <row r="92" spans="1:11">
      <c r="A92" s="18" t="str">
        <f>IFERROR(IF(D92="","",INDEX(Poles!$A:$F,MATCH('Poles Results'!$E92,Poles!$F:$F,0),1)),"")</f>
        <v/>
      </c>
      <c r="B92" s="84" t="str">
        <f>IFERROR(IF(D92="","",INDEX(Poles!$A:$F,MATCH('Poles Results'!$E92,Poles!$F:$F,0),2)),"")</f>
        <v/>
      </c>
      <c r="C92" s="84" t="str">
        <f>IFERROR(IF(D92="","",INDEX(Poles!$A:$F,MATCH('Poles Results'!E92,Poles!$F:$F,0),3)),"")</f>
        <v/>
      </c>
      <c r="D92" s="85" t="str">
        <f>IFERROR(IF(AND(SMALL(Poles!F:F,K92)&gt;1000,SMALL(Poles!F:F,K92)&lt;3000),"nt",IF(SMALL(Poles!F:F,K92)&gt;3000,"",SMALL(Poles!F:F,K92))),"")</f>
        <v/>
      </c>
      <c r="E92" s="114" t="str">
        <f>IF(D92="nt",IFERROR(SMALL(Poles!F:F,K92),""),IF(D92&gt;3000,"",IFERROR(SMALL(Poles!F:F,K92),"")))</f>
        <v/>
      </c>
      <c r="G92" s="91" t="str">
        <f t="shared" si="3"/>
        <v/>
      </c>
      <c r="J92" s="120"/>
      <c r="K92" s="24">
        <v>91</v>
      </c>
    </row>
    <row r="93" spans="1:11">
      <c r="A93" s="18" t="str">
        <f>IFERROR(IF(D93="","",INDEX(Poles!$A:$F,MATCH('Poles Results'!$E93,Poles!$F:$F,0),1)),"")</f>
        <v/>
      </c>
      <c r="B93" s="84" t="str">
        <f>IFERROR(IF(D93="","",INDEX(Poles!$A:$F,MATCH('Poles Results'!$E93,Poles!$F:$F,0),2)),"")</f>
        <v/>
      </c>
      <c r="C93" s="84" t="str">
        <f>IFERROR(IF(D93="","",INDEX(Poles!$A:$F,MATCH('Poles Results'!E93,Poles!$F:$F,0),3)),"")</f>
        <v/>
      </c>
      <c r="D93" s="85" t="str">
        <f>IFERROR(IF(AND(SMALL(Poles!F:F,K93)&gt;1000,SMALL(Poles!F:F,K93)&lt;3000),"nt",IF(SMALL(Poles!F:F,K93)&gt;3000,"",SMALL(Poles!F:F,K93))),"")</f>
        <v/>
      </c>
      <c r="E93" s="114" t="str">
        <f>IF(D93="nt",IFERROR(SMALL(Poles!F:F,K93),""),IF(D93&gt;3000,"",IFERROR(SMALL(Poles!F:F,K93),"")))</f>
        <v/>
      </c>
      <c r="G93" s="91" t="str">
        <f t="shared" si="3"/>
        <v/>
      </c>
      <c r="J93" s="120"/>
      <c r="K93" s="24">
        <v>92</v>
      </c>
    </row>
    <row r="94" spans="1:11">
      <c r="A94" s="18" t="str">
        <f>IFERROR(IF(D94="","",INDEX(Poles!$A:$F,MATCH('Poles Results'!$E94,Poles!$F:$F,0),1)),"")</f>
        <v/>
      </c>
      <c r="B94" s="84" t="str">
        <f>IFERROR(IF(D94="","",INDEX(Poles!$A:$F,MATCH('Poles Results'!$E94,Poles!$F:$F,0),2)),"")</f>
        <v/>
      </c>
      <c r="C94" s="84" t="str">
        <f>IFERROR(IF(D94="","",INDEX(Poles!$A:$F,MATCH('Poles Results'!E94,Poles!$F:$F,0),3)),"")</f>
        <v/>
      </c>
      <c r="D94" s="85" t="str">
        <f>IFERROR(IF(AND(SMALL(Poles!F:F,K94)&gt;1000,SMALL(Poles!F:F,K94)&lt;3000),"nt",IF(SMALL(Poles!F:F,K94)&gt;3000,"",SMALL(Poles!F:F,K94))),"")</f>
        <v/>
      </c>
      <c r="E94" s="114" t="str">
        <f>IF(D94="nt",IFERROR(SMALL(Poles!F:F,K94),""),IF(D94&gt;3000,"",IFERROR(SMALL(Poles!F:F,K94),"")))</f>
        <v/>
      </c>
      <c r="G94" s="91" t="str">
        <f t="shared" si="3"/>
        <v/>
      </c>
      <c r="J94" s="120"/>
      <c r="K94" s="24">
        <v>93</v>
      </c>
    </row>
    <row r="95" spans="1:11">
      <c r="A95" s="18" t="str">
        <f>IFERROR(IF(D95="","",INDEX(Poles!$A:$F,MATCH('Poles Results'!$E95,Poles!$F:$F,0),1)),"")</f>
        <v/>
      </c>
      <c r="B95" s="84" t="str">
        <f>IFERROR(IF(D95="","",INDEX(Poles!$A:$F,MATCH('Poles Results'!$E95,Poles!$F:$F,0),2)),"")</f>
        <v/>
      </c>
      <c r="C95" s="84" t="str">
        <f>IFERROR(IF(D95="","",INDEX(Poles!$A:$F,MATCH('Poles Results'!E95,Poles!$F:$F,0),3)),"")</f>
        <v/>
      </c>
      <c r="D95" s="85" t="str">
        <f>IFERROR(IF(AND(SMALL(Poles!F:F,K95)&gt;1000,SMALL(Poles!F:F,K95)&lt;3000),"nt",IF(SMALL(Poles!F:F,K95)&gt;3000,"",SMALL(Poles!F:F,K95))),"")</f>
        <v/>
      </c>
      <c r="E95" s="114" t="str">
        <f>IF(D95="nt",IFERROR(SMALL(Poles!F:F,K95),""),IF(D95&gt;3000,"",IFERROR(SMALL(Poles!F:F,K95),"")))</f>
        <v/>
      </c>
      <c r="G95" s="91" t="str">
        <f t="shared" si="3"/>
        <v/>
      </c>
      <c r="J95" s="120"/>
      <c r="K95" s="24">
        <v>94</v>
      </c>
    </row>
    <row r="96" spans="1:11">
      <c r="A96" s="18" t="str">
        <f>IFERROR(IF(D96="","",INDEX(Poles!$A:$F,MATCH('Poles Results'!$E96,Poles!$F:$F,0),1)),"")</f>
        <v/>
      </c>
      <c r="B96" s="84" t="str">
        <f>IFERROR(IF(D96="","",INDEX(Poles!$A:$F,MATCH('Poles Results'!$E96,Poles!$F:$F,0),2)),"")</f>
        <v/>
      </c>
      <c r="C96" s="84" t="str">
        <f>IFERROR(IF(D96="","",INDEX(Poles!$A:$F,MATCH('Poles Results'!E96,Poles!$F:$F,0),3)),"")</f>
        <v/>
      </c>
      <c r="D96" s="85" t="str">
        <f>IFERROR(IF(AND(SMALL(Poles!F:F,K96)&gt;1000,SMALL(Poles!F:F,K96)&lt;3000),"nt",IF(SMALL(Poles!F:F,K96)&gt;3000,"",SMALL(Poles!F:F,K96))),"")</f>
        <v/>
      </c>
      <c r="E96" s="114" t="str">
        <f>IF(D96="nt",IFERROR(SMALL(Poles!F:F,K96),""),IF(D96&gt;3000,"",IFERROR(SMALL(Poles!F:F,K96),"")))</f>
        <v/>
      </c>
      <c r="G96" s="91" t="str">
        <f t="shared" si="3"/>
        <v/>
      </c>
      <c r="J96" s="120"/>
      <c r="K96" s="24">
        <v>95</v>
      </c>
    </row>
    <row r="97" spans="1:11">
      <c r="A97" s="18" t="str">
        <f>IFERROR(IF(D97="","",INDEX(Poles!$A:$F,MATCH('Poles Results'!$E97,Poles!$F:$F,0),1)),"")</f>
        <v/>
      </c>
      <c r="B97" s="84" t="str">
        <f>IFERROR(IF(D97="","",INDEX(Poles!$A:$F,MATCH('Poles Results'!$E97,Poles!$F:$F,0),2)),"")</f>
        <v/>
      </c>
      <c r="C97" s="84" t="str">
        <f>IFERROR(IF(D97="","",INDEX(Poles!$A:$F,MATCH('Poles Results'!E97,Poles!$F:$F,0),3)),"")</f>
        <v/>
      </c>
      <c r="D97" s="85" t="str">
        <f>IFERROR(IF(AND(SMALL(Poles!F:F,K97)&gt;1000,SMALL(Poles!F:F,K97)&lt;3000),"nt",IF(SMALL(Poles!F:F,K97)&gt;3000,"",SMALL(Poles!F:F,K97))),"")</f>
        <v/>
      </c>
      <c r="E97" s="114" t="str">
        <f>IF(D97="nt",IFERROR(SMALL(Poles!F:F,K97),""),IF(D97&gt;3000,"",IFERROR(SMALL(Poles!F:F,K97),"")))</f>
        <v/>
      </c>
      <c r="G97" s="91" t="str">
        <f t="shared" si="3"/>
        <v/>
      </c>
      <c r="J97" s="120"/>
      <c r="K97" s="24">
        <v>96</v>
      </c>
    </row>
    <row r="98" spans="1:11">
      <c r="A98" s="18" t="str">
        <f>IFERROR(IF(D98="","",INDEX(Poles!$A:$F,MATCH('Poles Results'!$E98,Poles!$F:$F,0),1)),"")</f>
        <v/>
      </c>
      <c r="B98" s="84" t="str">
        <f>IFERROR(IF(D98="","",INDEX(Poles!$A:$F,MATCH('Poles Results'!$E98,Poles!$F:$F,0),2)),"")</f>
        <v/>
      </c>
      <c r="C98" s="84" t="str">
        <f>IFERROR(IF(D98="","",INDEX(Poles!$A:$F,MATCH('Poles Results'!E98,Poles!$F:$F,0),3)),"")</f>
        <v/>
      </c>
      <c r="D98" s="85" t="str">
        <f>IFERROR(IF(AND(SMALL(Poles!F:F,K98)&gt;1000,SMALL(Poles!F:F,K98)&lt;3000),"nt",IF(SMALL(Poles!F:F,K98)&gt;3000,"",SMALL(Poles!F:F,K98))),"")</f>
        <v/>
      </c>
      <c r="E98" s="114" t="str">
        <f>IF(D98="nt",IFERROR(SMALL(Poles!F:F,K98),""),IF(D98&gt;3000,"",IFERROR(SMALL(Poles!F:F,K98),"")))</f>
        <v/>
      </c>
      <c r="G98" s="91" t="str">
        <f t="shared" si="3"/>
        <v/>
      </c>
      <c r="J98" s="120"/>
      <c r="K98" s="24">
        <v>97</v>
      </c>
    </row>
    <row r="99" spans="1:11">
      <c r="A99" s="18" t="str">
        <f>IFERROR(IF(D99="","",INDEX(Poles!$A:$F,MATCH('Poles Results'!$E99,Poles!$F:$F,0),1)),"")</f>
        <v/>
      </c>
      <c r="B99" s="84" t="str">
        <f>IFERROR(IF(D99="","",INDEX(Poles!$A:$F,MATCH('Poles Results'!$E99,Poles!$F:$F,0),2)),"")</f>
        <v/>
      </c>
      <c r="C99" s="84" t="str">
        <f>IFERROR(IF(D99="","",INDEX(Poles!$A:$F,MATCH('Poles Results'!E99,Poles!$F:$F,0),3)),"")</f>
        <v/>
      </c>
      <c r="D99" s="85" t="str">
        <f>IFERROR(IF(AND(SMALL(Poles!F:F,K99)&gt;1000,SMALL(Poles!F:F,K99)&lt;3000),"nt",IF(SMALL(Poles!F:F,K99)&gt;3000,"",SMALL(Poles!F:F,K99))),"")</f>
        <v/>
      </c>
      <c r="E99" s="114" t="str">
        <f>IF(D99="nt",IFERROR(SMALL(Poles!F:F,K99),""),IF(D99&gt;3000,"",IFERROR(SMALL(Poles!F:F,K99),"")))</f>
        <v/>
      </c>
      <c r="G99" s="91" t="str">
        <f t="shared" si="3"/>
        <v/>
      </c>
      <c r="J99" s="120"/>
      <c r="K99" s="24">
        <v>98</v>
      </c>
    </row>
    <row r="100" spans="1:11">
      <c r="A100" s="18" t="str">
        <f>IFERROR(IF(D100="","",INDEX(Poles!$A:$F,MATCH('Poles Results'!$E100,Poles!$F:$F,0),1)),"")</f>
        <v/>
      </c>
      <c r="B100" s="84" t="str">
        <f>IFERROR(IF(D100="","",INDEX(Poles!$A:$F,MATCH('Poles Results'!$E100,Poles!$F:$F,0),2)),"")</f>
        <v/>
      </c>
      <c r="C100" s="84" t="str">
        <f>IFERROR(IF(D100="","",INDEX(Poles!$A:$F,MATCH('Poles Results'!E100,Poles!$F:$F,0),3)),"")</f>
        <v/>
      </c>
      <c r="D100" s="85" t="str">
        <f>IFERROR(IF(AND(SMALL(Poles!F:F,K100)&gt;1000,SMALL(Poles!F:F,K100)&lt;3000),"nt",IF(SMALL(Poles!F:F,K100)&gt;3000,"",SMALL(Poles!F:F,K100))),"")</f>
        <v/>
      </c>
      <c r="E100" s="114" t="str">
        <f>IF(D100="nt",IFERROR(SMALL(Poles!F:F,K100),""),IF(D100&gt;3000,"",IFERROR(SMALL(Poles!F:F,K100),"")))</f>
        <v/>
      </c>
      <c r="G100" s="91" t="str">
        <f t="shared" si="3"/>
        <v/>
      </c>
      <c r="J100" s="120"/>
      <c r="K100" s="24">
        <v>99</v>
      </c>
    </row>
    <row r="101" spans="1:11">
      <c r="A101" s="18" t="str">
        <f>IFERROR(IF(D101="","",INDEX(Poles!$A:$F,MATCH('Poles Results'!$E101,Poles!$F:$F,0),1)),"")</f>
        <v/>
      </c>
      <c r="B101" s="84" t="str">
        <f>IFERROR(IF(D101="","",INDEX(Poles!$A:$F,MATCH('Poles Results'!$E101,Poles!$F:$F,0),2)),"")</f>
        <v/>
      </c>
      <c r="C101" s="84" t="str">
        <f>IFERROR(IF(D101="","",INDEX(Poles!$A:$F,MATCH('Poles Results'!E101,Poles!$F:$F,0),3)),"")</f>
        <v/>
      </c>
      <c r="D101" s="85" t="str">
        <f>IFERROR(IF(AND(SMALL(Poles!F:F,K101)&gt;1000,SMALL(Poles!F:F,K101)&lt;3000),"nt",IF(SMALL(Poles!F:F,K101)&gt;3000,"",SMALL(Poles!F:F,K101))),"")</f>
        <v/>
      </c>
      <c r="E101" s="114" t="str">
        <f>IF(D101="nt",IFERROR(SMALL(Poles!F:F,K101),""),IF(D101&gt;3000,"",IFERROR(SMALL(Poles!F:F,K101),"")))</f>
        <v/>
      </c>
      <c r="G101" s="91" t="str">
        <f t="shared" si="3"/>
        <v/>
      </c>
      <c r="J101" s="120"/>
      <c r="K101" s="24">
        <v>100</v>
      </c>
    </row>
    <row r="102" spans="1:11">
      <c r="A102" s="18" t="str">
        <f>IFERROR(IF(D102="","",INDEX(Poles!$A:$F,MATCH('Poles Results'!$E102,Poles!$F:$F,0),1)),"")</f>
        <v/>
      </c>
      <c r="B102" s="84" t="str">
        <f>IFERROR(IF(D102="","",INDEX(Poles!$A:$F,MATCH('Poles Results'!$E102,Poles!$F:$F,0),2)),"")</f>
        <v/>
      </c>
      <c r="C102" s="84" t="str">
        <f>IFERROR(IF(D102="","",INDEX(Poles!$A:$F,MATCH('Poles Results'!E102,Poles!$F:$F,0),3)),"")</f>
        <v/>
      </c>
      <c r="D102" s="85" t="str">
        <f>IFERROR(IF(AND(SMALL(Poles!F:F,K102)&gt;1000,SMALL(Poles!F:F,K102)&lt;3000),"nt",IF(SMALL(Poles!F:F,K102)&gt;3000,"",SMALL(Poles!F:F,K102))),"")</f>
        <v/>
      </c>
      <c r="E102" s="114" t="str">
        <f>IF(D102="nt",IFERROR(SMALL(Poles!F:F,K102),""),IF(D102&gt;3000,"",IFERROR(SMALL(Poles!F:F,K102),"")))</f>
        <v/>
      </c>
      <c r="G102" s="91" t="str">
        <f t="shared" si="3"/>
        <v/>
      </c>
      <c r="J102" s="120"/>
      <c r="K102" s="24">
        <v>101</v>
      </c>
    </row>
    <row r="103" spans="1:11">
      <c r="A103" s="18" t="str">
        <f>IFERROR(IF(D103="","",INDEX(Poles!$A:$F,MATCH('Poles Results'!$E103,Poles!$F:$F,0),1)),"")</f>
        <v/>
      </c>
      <c r="B103" s="84" t="str">
        <f>IFERROR(IF(D103="","",INDEX(Poles!$A:$F,MATCH('Poles Results'!$E103,Poles!$F:$F,0),2)),"")</f>
        <v/>
      </c>
      <c r="C103" s="84" t="str">
        <f>IFERROR(IF(D103="","",INDEX(Poles!$A:$F,MATCH('Poles Results'!E103,Poles!$F:$F,0),3)),"")</f>
        <v/>
      </c>
      <c r="D103" s="85" t="str">
        <f>IFERROR(IF(AND(SMALL(Poles!F:F,K103)&gt;1000,SMALL(Poles!F:F,K103)&lt;3000),"nt",IF(SMALL(Poles!F:F,K103)&gt;3000,"",SMALL(Poles!F:F,K103))),"")</f>
        <v/>
      </c>
      <c r="E103" s="114" t="str">
        <f>IF(D103="nt",IFERROR(SMALL(Poles!F:F,K103),""),IF(D103&gt;3000,"",IFERROR(SMALL(Poles!F:F,K103),"")))</f>
        <v/>
      </c>
      <c r="G103" s="91" t="str">
        <f t="shared" si="3"/>
        <v/>
      </c>
      <c r="J103" s="120"/>
      <c r="K103" s="24">
        <v>102</v>
      </c>
    </row>
    <row r="104" spans="1:11">
      <c r="A104" s="18" t="str">
        <f>IFERROR(IF(D104="","",INDEX(Poles!$A:$F,MATCH('Poles Results'!$E104,Poles!$F:$F,0),1)),"")</f>
        <v/>
      </c>
      <c r="B104" s="84" t="str">
        <f>IFERROR(IF(D104="","",INDEX(Poles!$A:$F,MATCH('Poles Results'!$E104,Poles!$F:$F,0),2)),"")</f>
        <v/>
      </c>
      <c r="C104" s="84" t="str">
        <f>IFERROR(IF(D104="","",INDEX(Poles!$A:$F,MATCH('Poles Results'!E104,Poles!$F:$F,0),3)),"")</f>
        <v/>
      </c>
      <c r="D104" s="85" t="str">
        <f>IFERROR(IF(AND(SMALL(Poles!F:F,K104)&gt;1000,SMALL(Poles!F:F,K104)&lt;3000),"nt",IF(SMALL(Poles!F:F,K104)&gt;3000,"",SMALL(Poles!F:F,K104))),"")</f>
        <v/>
      </c>
      <c r="E104" s="114" t="str">
        <f>IF(D104="nt",IFERROR(SMALL(Poles!F:F,K104),""),IF(D104&gt;3000,"",IFERROR(SMALL(Poles!F:F,K104),"")))</f>
        <v/>
      </c>
      <c r="G104" s="91" t="str">
        <f t="shared" si="3"/>
        <v/>
      </c>
      <c r="J104" s="120"/>
      <c r="K104" s="24">
        <v>103</v>
      </c>
    </row>
    <row r="105" spans="1:11">
      <c r="A105" s="18" t="str">
        <f>IFERROR(IF(D105="","",INDEX(Poles!$A:$F,MATCH('Poles Results'!$E105,Poles!$F:$F,0),1)),"")</f>
        <v/>
      </c>
      <c r="B105" s="84" t="str">
        <f>IFERROR(IF(D105="","",INDEX(Poles!$A:$F,MATCH('Poles Results'!$E105,Poles!$F:$F,0),2)),"")</f>
        <v/>
      </c>
      <c r="C105" s="84" t="str">
        <f>IFERROR(IF(D105="","",INDEX(Poles!$A:$F,MATCH('Poles Results'!E105,Poles!$F:$F,0),3)),"")</f>
        <v/>
      </c>
      <c r="D105" s="85" t="str">
        <f>IFERROR(IF(AND(SMALL(Poles!F:F,K105)&gt;1000,SMALL(Poles!F:F,K105)&lt;3000),"nt",IF(SMALL(Poles!F:F,K105)&gt;3000,"",SMALL(Poles!F:F,K105))),"")</f>
        <v/>
      </c>
      <c r="E105" s="114" t="str">
        <f>IF(D105="nt",IFERROR(SMALL(Poles!F:F,K105),""),IF(D105&gt;3000,"",IFERROR(SMALL(Poles!F:F,K105),"")))</f>
        <v/>
      </c>
      <c r="G105" s="91" t="str">
        <f t="shared" si="3"/>
        <v/>
      </c>
      <c r="J105" s="120"/>
      <c r="K105" s="24">
        <v>104</v>
      </c>
    </row>
    <row r="106" spans="1:11">
      <c r="A106" s="18" t="str">
        <f>IFERROR(IF(D106="","",INDEX(Poles!$A:$F,MATCH('Poles Results'!$E106,Poles!$F:$F,0),1)),"")</f>
        <v/>
      </c>
      <c r="B106" s="84" t="str">
        <f>IFERROR(IF(D106="","",INDEX(Poles!$A:$F,MATCH('Poles Results'!$E106,Poles!$F:$F,0),2)),"")</f>
        <v/>
      </c>
      <c r="C106" s="84" t="str">
        <f>IFERROR(IF(D106="","",INDEX(Poles!$A:$F,MATCH('Poles Results'!E106,Poles!$F:$F,0),3)),"")</f>
        <v/>
      </c>
      <c r="D106" s="85" t="str">
        <f>IFERROR(IF(AND(SMALL(Poles!F:F,K106)&gt;1000,SMALL(Poles!F:F,K106)&lt;3000),"nt",IF(SMALL(Poles!F:F,K106)&gt;3000,"",SMALL(Poles!F:F,K106))),"")</f>
        <v/>
      </c>
      <c r="E106" s="114" t="str">
        <f>IF(D106="nt",IFERROR(SMALL(Poles!F:F,K106),""),IF(D106&gt;3000,"",IFERROR(SMALL(Poles!F:F,K106),"")))</f>
        <v/>
      </c>
      <c r="G106" s="91" t="str">
        <f t="shared" si="3"/>
        <v/>
      </c>
      <c r="J106" s="120"/>
      <c r="K106" s="24">
        <v>105</v>
      </c>
    </row>
    <row r="107" spans="1:11">
      <c r="A107" s="18" t="str">
        <f>IFERROR(IF(D107="","",INDEX(Poles!$A:$F,MATCH('Poles Results'!$E107,Poles!$F:$F,0),1)),"")</f>
        <v/>
      </c>
      <c r="B107" s="84" t="str">
        <f>IFERROR(IF(D107="","",INDEX(Poles!$A:$F,MATCH('Poles Results'!$E107,Poles!$F:$F,0),2)),"")</f>
        <v/>
      </c>
      <c r="C107" s="84" t="str">
        <f>IFERROR(IF(D107="","",INDEX(Poles!$A:$F,MATCH('Poles Results'!E107,Poles!$F:$F,0),3)),"")</f>
        <v/>
      </c>
      <c r="D107" s="85" t="str">
        <f>IFERROR(IF(AND(SMALL(Poles!F:F,K107)&gt;1000,SMALL(Poles!F:F,K107)&lt;3000),"nt",IF(SMALL(Poles!F:F,K107)&gt;3000,"",SMALL(Poles!F:F,K107))),"")</f>
        <v/>
      </c>
      <c r="E107" s="114" t="str">
        <f>IF(D107="nt",IFERROR(SMALL(Poles!F:F,K107),""),IF(D107&gt;3000,"",IFERROR(SMALL(Poles!F:F,K107),"")))</f>
        <v/>
      </c>
      <c r="G107" s="91" t="str">
        <f t="shared" si="3"/>
        <v/>
      </c>
      <c r="J107" s="120"/>
      <c r="K107" s="24">
        <v>106</v>
      </c>
    </row>
    <row r="108" spans="1:11">
      <c r="A108" s="18" t="str">
        <f>IFERROR(IF(D108="","",INDEX(Poles!$A:$F,MATCH('Poles Results'!$E108,Poles!$F:$F,0),1)),"")</f>
        <v/>
      </c>
      <c r="B108" s="84" t="str">
        <f>IFERROR(IF(D108="","",INDEX(Poles!$A:$F,MATCH('Poles Results'!$E108,Poles!$F:$F,0),2)),"")</f>
        <v/>
      </c>
      <c r="C108" s="84" t="str">
        <f>IFERROR(IF(D108="","",INDEX(Poles!$A:$F,MATCH('Poles Results'!E108,Poles!$F:$F,0),3)),"")</f>
        <v/>
      </c>
      <c r="D108" s="85" t="str">
        <f>IFERROR(IF(AND(SMALL(Poles!F:F,K108)&gt;1000,SMALL(Poles!F:F,K108)&lt;3000),"nt",IF(SMALL(Poles!F:F,K108)&gt;3000,"",SMALL(Poles!F:F,K108))),"")</f>
        <v/>
      </c>
      <c r="E108" s="114" t="str">
        <f>IF(D108="nt",IFERROR(SMALL(Poles!F:F,K108),""),IF(D108&gt;3000,"",IFERROR(SMALL(Poles!F:F,K108),"")))</f>
        <v/>
      </c>
      <c r="G108" s="91" t="str">
        <f t="shared" si="3"/>
        <v/>
      </c>
      <c r="J108" s="120"/>
      <c r="K108" s="24">
        <v>107</v>
      </c>
    </row>
    <row r="109" spans="1:11">
      <c r="A109" s="18" t="str">
        <f>IFERROR(IF(D109="","",INDEX(Poles!$A:$F,MATCH('Poles Results'!$E109,Poles!$F:$F,0),1)),"")</f>
        <v/>
      </c>
      <c r="B109" s="84" t="str">
        <f>IFERROR(IF(D109="","",INDEX(Poles!$A:$F,MATCH('Poles Results'!$E109,Poles!$F:$F,0),2)),"")</f>
        <v/>
      </c>
      <c r="C109" s="84" t="str">
        <f>IFERROR(IF(D109="","",INDEX(Poles!$A:$F,MATCH('Poles Results'!E109,Poles!$F:$F,0),3)),"")</f>
        <v/>
      </c>
      <c r="D109" s="85" t="str">
        <f>IFERROR(IF(AND(SMALL(Poles!F:F,K109)&gt;1000,SMALL(Poles!F:F,K109)&lt;3000),"nt",IF(SMALL(Poles!F:F,K109)&gt;3000,"",SMALL(Poles!F:F,K109))),"")</f>
        <v/>
      </c>
      <c r="E109" s="114" t="str">
        <f>IF(D109="nt",IFERROR(SMALL(Poles!F:F,K109),""),IF(D109&gt;3000,"",IFERROR(SMALL(Poles!F:F,K109),"")))</f>
        <v/>
      </c>
      <c r="G109" s="91" t="str">
        <f t="shared" si="3"/>
        <v/>
      </c>
      <c r="J109" s="120"/>
      <c r="K109" s="24">
        <v>108</v>
      </c>
    </row>
    <row r="110" spans="1:11">
      <c r="A110" s="18" t="str">
        <f>IFERROR(IF(D110="","",INDEX(Poles!$A:$F,MATCH('Poles Results'!$E110,Poles!$F:$F,0),1)),"")</f>
        <v/>
      </c>
      <c r="B110" s="84" t="str">
        <f>IFERROR(IF(D110="","",INDEX(Poles!$A:$F,MATCH('Poles Results'!$E110,Poles!$F:$F,0),2)),"")</f>
        <v/>
      </c>
      <c r="C110" s="84" t="str">
        <f>IFERROR(IF(D110="","",INDEX(Poles!$A:$F,MATCH('Poles Results'!E110,Poles!$F:$F,0),3)),"")</f>
        <v/>
      </c>
      <c r="D110" s="85" t="str">
        <f>IFERROR(IF(AND(SMALL(Poles!F:F,K110)&gt;1000,SMALL(Poles!F:F,K110)&lt;3000),"nt",IF(SMALL(Poles!F:F,K110)&gt;3000,"",SMALL(Poles!F:F,K110))),"")</f>
        <v/>
      </c>
      <c r="E110" s="114" t="str">
        <f>IF(D110="nt",IFERROR(SMALL(Poles!F:F,K110),""),IF(D110&gt;3000,"",IFERROR(SMALL(Poles!F:F,K110),"")))</f>
        <v/>
      </c>
      <c r="G110" s="91" t="str">
        <f t="shared" si="3"/>
        <v/>
      </c>
      <c r="J110" s="120"/>
      <c r="K110" s="24">
        <v>109</v>
      </c>
    </row>
    <row r="111" spans="1:11">
      <c r="A111" s="18" t="str">
        <f>IFERROR(IF(D111="","",INDEX(Poles!$A:$F,MATCH('Poles Results'!$E111,Poles!$F:$F,0),1)),"")</f>
        <v/>
      </c>
      <c r="B111" s="84" t="str">
        <f>IFERROR(IF(D111="","",INDEX(Poles!$A:$F,MATCH('Poles Results'!$E111,Poles!$F:$F,0),2)),"")</f>
        <v/>
      </c>
      <c r="C111" s="84" t="str">
        <f>IFERROR(IF(D111="","",INDEX(Poles!$A:$F,MATCH('Poles Results'!E111,Poles!$F:$F,0),3)),"")</f>
        <v/>
      </c>
      <c r="D111" s="85" t="str">
        <f>IFERROR(IF(AND(SMALL(Poles!F:F,K111)&gt;1000,SMALL(Poles!F:F,K111)&lt;3000),"nt",IF(SMALL(Poles!F:F,K111)&gt;3000,"",SMALL(Poles!F:F,K111))),"")</f>
        <v/>
      </c>
      <c r="E111" s="114" t="str">
        <f>IF(D111="nt",IFERROR(SMALL(Poles!F:F,K111),""),IF(D111&gt;3000,"",IFERROR(SMALL(Poles!F:F,K111),"")))</f>
        <v/>
      </c>
      <c r="G111" s="91" t="str">
        <f t="shared" si="3"/>
        <v/>
      </c>
      <c r="J111" s="120"/>
      <c r="K111" s="24">
        <v>110</v>
      </c>
    </row>
    <row r="112" spans="1:11">
      <c r="A112" s="18" t="str">
        <f>IFERROR(IF(D112="","",INDEX(Poles!$A:$F,MATCH('Poles Results'!$E112,Poles!$F:$F,0),1)),"")</f>
        <v/>
      </c>
      <c r="B112" s="84" t="str">
        <f>IFERROR(IF(D112="","",INDEX(Poles!$A:$F,MATCH('Poles Results'!$E112,Poles!$F:$F,0),2)),"")</f>
        <v/>
      </c>
      <c r="C112" s="84" t="str">
        <f>IFERROR(IF(D112="","",INDEX(Poles!$A:$F,MATCH('Poles Results'!E112,Poles!$F:$F,0),3)),"")</f>
        <v/>
      </c>
      <c r="D112" s="85" t="str">
        <f>IFERROR(IF(AND(SMALL(Poles!F:F,K112)&gt;1000,SMALL(Poles!F:F,K112)&lt;3000),"nt",IF(SMALL(Poles!F:F,K112)&gt;3000,"",SMALL(Poles!F:F,K112))),"")</f>
        <v/>
      </c>
      <c r="E112" s="114" t="str">
        <f>IF(D112="nt",IFERROR(SMALL(Poles!F:F,K112),""),IF(D112&gt;3000,"",IFERROR(SMALL(Poles!F:F,K112),"")))</f>
        <v/>
      </c>
      <c r="G112" s="91" t="str">
        <f t="shared" si="3"/>
        <v/>
      </c>
      <c r="J112" s="120"/>
      <c r="K112" s="24">
        <v>111</v>
      </c>
    </row>
    <row r="113" spans="1:11">
      <c r="A113" s="18" t="str">
        <f>IFERROR(IF(D113="","",INDEX(Poles!$A:$F,MATCH('Poles Results'!$E113,Poles!$F:$F,0),1)),"")</f>
        <v/>
      </c>
      <c r="B113" s="84" t="str">
        <f>IFERROR(IF(D113="","",INDEX(Poles!$A:$F,MATCH('Poles Results'!$E113,Poles!$F:$F,0),2)),"")</f>
        <v/>
      </c>
      <c r="C113" s="84" t="str">
        <f>IFERROR(IF(D113="","",INDEX(Poles!$A:$F,MATCH('Poles Results'!E113,Poles!$F:$F,0),3)),"")</f>
        <v/>
      </c>
      <c r="D113" s="85" t="str">
        <f>IFERROR(IF(AND(SMALL(Poles!F:F,K113)&gt;1000,SMALL(Poles!F:F,K113)&lt;3000),"nt",IF(SMALL(Poles!F:F,K113)&gt;3000,"",SMALL(Poles!F:F,K113))),"")</f>
        <v/>
      </c>
      <c r="E113" s="114" t="str">
        <f>IF(D113="nt",IFERROR(SMALL(Poles!F:F,K113),""),IF(D113&gt;3000,"",IFERROR(SMALL(Poles!F:F,K113),"")))</f>
        <v/>
      </c>
      <c r="G113" s="91" t="str">
        <f t="shared" si="3"/>
        <v/>
      </c>
      <c r="J113" s="120"/>
      <c r="K113" s="24">
        <v>112</v>
      </c>
    </row>
    <row r="114" spans="1:11">
      <c r="A114" s="18" t="str">
        <f>IFERROR(IF(D114="","",INDEX(Poles!$A:$F,MATCH('Poles Results'!$E114,Poles!$F:$F,0),1)),"")</f>
        <v/>
      </c>
      <c r="B114" s="84" t="str">
        <f>IFERROR(IF(D114="","",INDEX(Poles!$A:$F,MATCH('Poles Results'!$E114,Poles!$F:$F,0),2)),"")</f>
        <v/>
      </c>
      <c r="C114" s="84" t="str">
        <f>IFERROR(IF(D114="","",INDEX(Poles!$A:$F,MATCH('Poles Results'!E114,Poles!$F:$F,0),3)),"")</f>
        <v/>
      </c>
      <c r="D114" s="85" t="str">
        <f>IFERROR(IF(AND(SMALL(Poles!F:F,K114)&gt;1000,SMALL(Poles!F:F,K114)&lt;3000),"nt",IF(SMALL(Poles!F:F,K114)&gt;3000,"",SMALL(Poles!F:F,K114))),"")</f>
        <v/>
      </c>
      <c r="E114" s="114" t="str">
        <f>IF(D114="nt",IFERROR(SMALL(Poles!F:F,K114),""),IF(D114&gt;3000,"",IFERROR(SMALL(Poles!F:F,K114),"")))</f>
        <v/>
      </c>
      <c r="G114" s="91" t="str">
        <f t="shared" si="3"/>
        <v/>
      </c>
      <c r="J114" s="120"/>
      <c r="K114" s="24">
        <v>113</v>
      </c>
    </row>
    <row r="115" spans="1:11">
      <c r="A115" s="18" t="str">
        <f>IFERROR(IF(D115="","",INDEX(Poles!$A:$F,MATCH('Poles Results'!$E115,Poles!$F:$F,0),1)),"")</f>
        <v/>
      </c>
      <c r="B115" s="84" t="str">
        <f>IFERROR(IF(D115="","",INDEX(Poles!$A:$F,MATCH('Poles Results'!$E115,Poles!$F:$F,0),2)),"")</f>
        <v/>
      </c>
      <c r="C115" s="84" t="str">
        <f>IFERROR(IF(D115="","",INDEX(Poles!$A:$F,MATCH('Poles Results'!E115,Poles!$F:$F,0),3)),"")</f>
        <v/>
      </c>
      <c r="D115" s="85" t="str">
        <f>IFERROR(IF(AND(SMALL(Poles!F:F,K115)&gt;1000,SMALL(Poles!F:F,K115)&lt;3000),"nt",IF(SMALL(Poles!F:F,K115)&gt;3000,"",SMALL(Poles!F:F,K115))),"")</f>
        <v/>
      </c>
      <c r="E115" s="114" t="str">
        <f>IF(D115="nt",IFERROR(SMALL(Poles!F:F,K115),""),IF(D115&gt;3000,"",IFERROR(SMALL(Poles!F:F,K115),"")))</f>
        <v/>
      </c>
      <c r="G115" s="91" t="str">
        <f t="shared" si="3"/>
        <v/>
      </c>
      <c r="J115" s="120"/>
      <c r="K115" s="24">
        <v>114</v>
      </c>
    </row>
    <row r="116" spans="1:11">
      <c r="A116" s="18" t="str">
        <f>IFERROR(IF(D116="","",INDEX(Poles!$A:$F,MATCH('Poles Results'!$E116,Poles!$F:$F,0),1)),"")</f>
        <v/>
      </c>
      <c r="B116" s="84" t="str">
        <f>IFERROR(IF(D116="","",INDEX(Poles!$A:$F,MATCH('Poles Results'!$E116,Poles!$F:$F,0),2)),"")</f>
        <v/>
      </c>
      <c r="C116" s="84" t="str">
        <f>IFERROR(IF(D116="","",INDEX(Poles!$A:$F,MATCH('Poles Results'!E116,Poles!$F:$F,0),3)),"")</f>
        <v/>
      </c>
      <c r="D116" s="85" t="str">
        <f>IFERROR(IF(AND(SMALL(Poles!F:F,K116)&gt;1000,SMALL(Poles!F:F,K116)&lt;3000),"nt",IF(SMALL(Poles!F:F,K116)&gt;3000,"",SMALL(Poles!F:F,K116))),"")</f>
        <v/>
      </c>
      <c r="E116" s="114" t="str">
        <f>IF(D116="nt",IFERROR(SMALL(Poles!F:F,K116),""),IF(D116&gt;3000,"",IFERROR(SMALL(Poles!F:F,K116),"")))</f>
        <v/>
      </c>
      <c r="G116" s="91" t="str">
        <f t="shared" si="3"/>
        <v/>
      </c>
      <c r="J116" s="120"/>
      <c r="K116" s="24">
        <v>115</v>
      </c>
    </row>
    <row r="117" spans="1:11">
      <c r="A117" s="18" t="str">
        <f>IFERROR(IF(D117="","",INDEX(Poles!$A:$F,MATCH('Poles Results'!$E117,Poles!$F:$F,0),1)),"")</f>
        <v/>
      </c>
      <c r="B117" s="84" t="str">
        <f>IFERROR(IF(D117="","",INDEX(Poles!$A:$F,MATCH('Poles Results'!$E117,Poles!$F:$F,0),2)),"")</f>
        <v/>
      </c>
      <c r="C117" s="84" t="str">
        <f>IFERROR(IF(D117="","",INDEX(Poles!$A:$F,MATCH('Poles Results'!E117,Poles!$F:$F,0),3)),"")</f>
        <v/>
      </c>
      <c r="D117" s="85" t="str">
        <f>IFERROR(IF(AND(SMALL(Poles!F:F,K117)&gt;1000,SMALL(Poles!F:F,K117)&lt;3000),"nt",IF(SMALL(Poles!F:F,K117)&gt;3000,"",SMALL(Poles!F:F,K117))),"")</f>
        <v/>
      </c>
      <c r="E117" s="114" t="str">
        <f>IF(D117="nt",IFERROR(SMALL(Poles!F:F,K117),""),IF(D117&gt;3000,"",IFERROR(SMALL(Poles!F:F,K117),"")))</f>
        <v/>
      </c>
      <c r="G117" s="91" t="str">
        <f t="shared" si="3"/>
        <v/>
      </c>
      <c r="J117" s="120"/>
      <c r="K117" s="24">
        <v>116</v>
      </c>
    </row>
    <row r="118" spans="1:11">
      <c r="A118" s="18" t="str">
        <f>IFERROR(IF(D118="","",INDEX(Poles!$A:$F,MATCH('Poles Results'!$E118,Poles!$F:$F,0),1)),"")</f>
        <v/>
      </c>
      <c r="B118" s="84" t="str">
        <f>IFERROR(IF(D118="","",INDEX(Poles!$A:$F,MATCH('Poles Results'!$E118,Poles!$F:$F,0),2)),"")</f>
        <v/>
      </c>
      <c r="C118" s="84" t="str">
        <f>IFERROR(IF(D118="","",INDEX(Poles!$A:$F,MATCH('Poles Results'!E118,Poles!$F:$F,0),3)),"")</f>
        <v/>
      </c>
      <c r="D118" s="85" t="str">
        <f>IFERROR(IF(AND(SMALL(Poles!F:F,K118)&gt;1000,SMALL(Poles!F:F,K118)&lt;3000),"nt",IF(SMALL(Poles!F:F,K118)&gt;3000,"",SMALL(Poles!F:F,K118))),"")</f>
        <v/>
      </c>
      <c r="E118" s="114" t="str">
        <f>IF(D118="nt",IFERROR(SMALL(Poles!F:F,K118),""),IF(D118&gt;3000,"",IFERROR(SMALL(Poles!F:F,K118),"")))</f>
        <v/>
      </c>
      <c r="G118" s="91" t="str">
        <f t="shared" si="3"/>
        <v/>
      </c>
      <c r="J118" s="120"/>
      <c r="K118" s="24">
        <v>117</v>
      </c>
    </row>
    <row r="119" spans="1:11">
      <c r="A119" s="18" t="str">
        <f>IFERROR(IF(D119="","",INDEX(Poles!$A:$F,MATCH('Poles Results'!$E119,Poles!$F:$F,0),1)),"")</f>
        <v/>
      </c>
      <c r="B119" s="84" t="str">
        <f>IFERROR(IF(D119="","",INDEX(Poles!$A:$F,MATCH('Poles Results'!$E119,Poles!$F:$F,0),2)),"")</f>
        <v/>
      </c>
      <c r="C119" s="84" t="str">
        <f>IFERROR(IF(D119="","",INDEX(Poles!$A:$F,MATCH('Poles Results'!E119,Poles!$F:$F,0),3)),"")</f>
        <v/>
      </c>
      <c r="D119" s="85" t="str">
        <f>IFERROR(IF(AND(SMALL(Poles!F:F,K119)&gt;1000,SMALL(Poles!F:F,K119)&lt;3000),"nt",IF(SMALL(Poles!F:F,K119)&gt;3000,"",SMALL(Poles!F:F,K119))),"")</f>
        <v/>
      </c>
      <c r="E119" s="114" t="str">
        <f>IF(D119="nt",IFERROR(SMALL(Poles!F:F,K119),""),IF(D119&gt;3000,"",IFERROR(SMALL(Poles!F:F,K119),"")))</f>
        <v/>
      </c>
      <c r="G119" s="91" t="str">
        <f t="shared" si="3"/>
        <v/>
      </c>
      <c r="J119" s="120"/>
      <c r="K119" s="24">
        <v>118</v>
      </c>
    </row>
    <row r="120" spans="1:11">
      <c r="A120" s="18" t="str">
        <f>IFERROR(IF(D120="","",INDEX(Poles!$A:$F,MATCH('Poles Results'!$E120,Poles!$F:$F,0),1)),"")</f>
        <v/>
      </c>
      <c r="B120" s="84" t="str">
        <f>IFERROR(IF(D120="","",INDEX(Poles!$A:$F,MATCH('Poles Results'!$E120,Poles!$F:$F,0),2)),"")</f>
        <v/>
      </c>
      <c r="C120" s="84" t="str">
        <f>IFERROR(IF(D120="","",INDEX(Poles!$A:$F,MATCH('Poles Results'!E120,Poles!$F:$F,0),3)),"")</f>
        <v/>
      </c>
      <c r="D120" s="85" t="str">
        <f>IFERROR(IF(AND(SMALL(Poles!F:F,K120)&gt;1000,SMALL(Poles!F:F,K120)&lt;3000),"nt",IF(SMALL(Poles!F:F,K120)&gt;3000,"",SMALL(Poles!F:F,K120))),"")</f>
        <v/>
      </c>
      <c r="E120" s="114" t="str">
        <f>IF(D120="nt",IFERROR(SMALL(Poles!F:F,K120),""),IF(D120&gt;3000,"",IFERROR(SMALL(Poles!F:F,K120),"")))</f>
        <v/>
      </c>
      <c r="G120" s="91" t="str">
        <f t="shared" si="3"/>
        <v/>
      </c>
      <c r="J120" s="120"/>
      <c r="K120" s="24">
        <v>119</v>
      </c>
    </row>
    <row r="121" spans="1:11">
      <c r="A121" s="18" t="str">
        <f>IFERROR(IF(D121="","",INDEX(Poles!$A:$F,MATCH('Poles Results'!$E121,Poles!$F:$F,0),1)),"")</f>
        <v/>
      </c>
      <c r="B121" s="84" t="str">
        <f>IFERROR(IF(D121="","",INDEX(Poles!$A:$F,MATCH('Poles Results'!$E121,Poles!$F:$F,0),2)),"")</f>
        <v/>
      </c>
      <c r="C121" s="84" t="str">
        <f>IFERROR(IF(D121="","",INDEX(Poles!$A:$F,MATCH('Poles Results'!E121,Poles!$F:$F,0),3)),"")</f>
        <v/>
      </c>
      <c r="D121" s="85" t="str">
        <f>IFERROR(IF(AND(SMALL(Poles!F:F,K121)&gt;1000,SMALL(Poles!F:F,K121)&lt;3000),"nt",IF(SMALL(Poles!F:F,K121)&gt;3000,"",SMALL(Poles!F:F,K121))),"")</f>
        <v/>
      </c>
      <c r="E121" s="114" t="str">
        <f>IF(D121="nt",IFERROR(SMALL(Poles!F:F,K121),""),IF(D121&gt;3000,"",IFERROR(SMALL(Poles!F:F,K121),"")))</f>
        <v/>
      </c>
      <c r="G121" s="91" t="str">
        <f t="shared" si="3"/>
        <v/>
      </c>
      <c r="J121" s="120"/>
      <c r="K121" s="24">
        <v>120</v>
      </c>
    </row>
    <row r="122" spans="1:11">
      <c r="A122" s="18" t="str">
        <f>IFERROR(IF(D122="","",INDEX(Poles!$A:$F,MATCH('Poles Results'!$E122,Poles!$F:$F,0),1)),"")</f>
        <v/>
      </c>
      <c r="B122" s="84" t="str">
        <f>IFERROR(IF(D122="","",INDEX(Poles!$A:$F,MATCH('Poles Results'!$E122,Poles!$F:$F,0),2)),"")</f>
        <v/>
      </c>
      <c r="C122" s="84" t="str">
        <f>IFERROR(IF(D122="","",INDEX(Poles!$A:$F,MATCH('Poles Results'!E122,Poles!$F:$F,0),3)),"")</f>
        <v/>
      </c>
      <c r="D122" s="85" t="str">
        <f>IFERROR(IF(AND(SMALL(Poles!F:F,K122)&gt;1000,SMALL(Poles!F:F,K122)&lt;3000),"nt",IF(SMALL(Poles!F:F,K122)&gt;3000,"",SMALL(Poles!F:F,K122))),"")</f>
        <v/>
      </c>
      <c r="E122" s="114" t="str">
        <f>IF(D122="nt",IFERROR(SMALL(Poles!F:F,K122),""),IF(D122&gt;3000,"",IFERROR(SMALL(Poles!F:F,K122),"")))</f>
        <v/>
      </c>
      <c r="G122" s="91" t="str">
        <f t="shared" si="3"/>
        <v/>
      </c>
      <c r="J122" s="120"/>
      <c r="K122" s="24">
        <v>121</v>
      </c>
    </row>
    <row r="123" spans="1:11">
      <c r="A123" s="18" t="str">
        <f>IFERROR(IF(D123="","",INDEX(Poles!$A:$F,MATCH('Poles Results'!$E123,Poles!$F:$F,0),1)),"")</f>
        <v/>
      </c>
      <c r="B123" s="84" t="str">
        <f>IFERROR(IF(D123="","",INDEX(Poles!$A:$F,MATCH('Poles Results'!$E123,Poles!$F:$F,0),2)),"")</f>
        <v/>
      </c>
      <c r="C123" s="84" t="str">
        <f>IFERROR(IF(D123="","",INDEX(Poles!$A:$F,MATCH('Poles Results'!E123,Poles!$F:$F,0),3)),"")</f>
        <v/>
      </c>
      <c r="D123" s="85" t="str">
        <f>IFERROR(IF(AND(SMALL(Poles!F:F,K123)&gt;1000,SMALL(Poles!F:F,K123)&lt;3000),"nt",IF(SMALL(Poles!F:F,K123)&gt;3000,"",SMALL(Poles!F:F,K123))),"")</f>
        <v/>
      </c>
      <c r="E123" s="114" t="str">
        <f>IF(D123="nt",IFERROR(SMALL(Poles!F:F,K123),""),IF(D123&gt;3000,"",IFERROR(SMALL(Poles!F:F,K123),"")))</f>
        <v/>
      </c>
      <c r="G123" s="91" t="str">
        <f t="shared" si="3"/>
        <v/>
      </c>
      <c r="J123" s="120"/>
      <c r="K123" s="24">
        <v>122</v>
      </c>
    </row>
    <row r="124" spans="1:11">
      <c r="A124" s="18" t="str">
        <f>IFERROR(IF(D124="","",INDEX(Poles!$A:$F,MATCH('Poles Results'!$E124,Poles!$F:$F,0),1)),"")</f>
        <v/>
      </c>
      <c r="B124" s="84" t="str">
        <f>IFERROR(IF(D124="","",INDEX(Poles!$A:$F,MATCH('Poles Results'!$E124,Poles!$F:$F,0),2)),"")</f>
        <v/>
      </c>
      <c r="C124" s="84" t="str">
        <f>IFERROR(IF(D124="","",INDEX(Poles!$A:$F,MATCH('Poles Results'!E124,Poles!$F:$F,0),3)),"")</f>
        <v/>
      </c>
      <c r="D124" s="85" t="str">
        <f>IFERROR(IF(AND(SMALL(Poles!F:F,K124)&gt;1000,SMALL(Poles!F:F,K124)&lt;3000),"nt",IF(SMALL(Poles!F:F,K124)&gt;3000,"",SMALL(Poles!F:F,K124))),"")</f>
        <v/>
      </c>
      <c r="E124" s="114" t="str">
        <f>IF(D124="nt",IFERROR(SMALL(Poles!F:F,K124),""),IF(D124&gt;3000,"",IFERROR(SMALL(Poles!F:F,K124),"")))</f>
        <v/>
      </c>
      <c r="G124" s="91" t="str">
        <f t="shared" si="3"/>
        <v/>
      </c>
      <c r="J124" s="120"/>
      <c r="K124" s="24">
        <v>123</v>
      </c>
    </row>
    <row r="125" spans="1:11">
      <c r="A125" s="18" t="str">
        <f>IFERROR(IF(D125="","",INDEX(Poles!$A:$F,MATCH('Poles Results'!$E125,Poles!$F:$F,0),1)),"")</f>
        <v/>
      </c>
      <c r="B125" s="84" t="str">
        <f>IFERROR(IF(D125="","",INDEX(Poles!$A:$F,MATCH('Poles Results'!$E125,Poles!$F:$F,0),2)),"")</f>
        <v/>
      </c>
      <c r="C125" s="84" t="str">
        <f>IFERROR(IF(D125="","",INDEX(Poles!$A:$F,MATCH('Poles Results'!E125,Poles!$F:$F,0),3)),"")</f>
        <v/>
      </c>
      <c r="D125" s="85" t="str">
        <f>IFERROR(IF(AND(SMALL(Poles!F:F,K125)&gt;1000,SMALL(Poles!F:F,K125)&lt;3000),"nt",IF(SMALL(Poles!F:F,K125)&gt;3000,"",SMALL(Poles!F:F,K125))),"")</f>
        <v/>
      </c>
      <c r="E125" s="114" t="str">
        <f>IF(D125="nt",IFERROR(SMALL(Poles!F:F,K125),""),IF(D125&gt;3000,"",IFERROR(SMALL(Poles!F:F,K125),"")))</f>
        <v/>
      </c>
      <c r="G125" s="91" t="str">
        <f t="shared" si="3"/>
        <v/>
      </c>
      <c r="J125" s="120"/>
      <c r="K125" s="24">
        <v>124</v>
      </c>
    </row>
    <row r="126" spans="1:11">
      <c r="A126" s="18" t="str">
        <f>IFERROR(IF(D126="","",INDEX(Poles!$A:$F,MATCH('Poles Results'!$E126,Poles!$F:$F,0),1)),"")</f>
        <v/>
      </c>
      <c r="B126" s="84" t="str">
        <f>IFERROR(IF(D126="","",INDEX(Poles!$A:$F,MATCH('Poles Results'!$E126,Poles!$F:$F,0),2)),"")</f>
        <v/>
      </c>
      <c r="C126" s="84" t="str">
        <f>IFERROR(IF(D126="","",INDEX(Poles!$A:$F,MATCH('Poles Results'!E126,Poles!$F:$F,0),3)),"")</f>
        <v/>
      </c>
      <c r="D126" s="85" t="str">
        <f>IFERROR(IF(AND(SMALL(Poles!F:F,K126)&gt;1000,SMALL(Poles!F:F,K126)&lt;3000),"nt",IF(SMALL(Poles!F:F,K126)&gt;3000,"",SMALL(Poles!F:F,K126))),"")</f>
        <v/>
      </c>
      <c r="E126" s="114" t="str">
        <f>IF(D126="nt",IFERROR(SMALL(Poles!F:F,K126),""),IF(D126&gt;3000,"",IFERROR(SMALL(Poles!F:F,K126),"")))</f>
        <v/>
      </c>
      <c r="G126" s="91" t="str">
        <f t="shared" si="3"/>
        <v/>
      </c>
      <c r="J126" s="120"/>
      <c r="K126" s="24">
        <v>125</v>
      </c>
    </row>
    <row r="127" spans="1:11">
      <c r="A127" s="18" t="str">
        <f>IFERROR(IF(D127="","",INDEX(Poles!$A:$F,MATCH('Poles Results'!$E127,Poles!$F:$F,0),1)),"")</f>
        <v/>
      </c>
      <c r="B127" s="84" t="str">
        <f>IFERROR(IF(D127="","",INDEX(Poles!$A:$F,MATCH('Poles Results'!$E127,Poles!$F:$F,0),2)),"")</f>
        <v/>
      </c>
      <c r="C127" s="84" t="str">
        <f>IFERROR(IF(D127="","",INDEX(Poles!$A:$F,MATCH('Poles Results'!E127,Poles!$F:$F,0),3)),"")</f>
        <v/>
      </c>
      <c r="D127" s="85" t="str">
        <f>IFERROR(IF(AND(SMALL(Poles!F:F,K127)&gt;1000,SMALL(Poles!F:F,K127)&lt;3000),"nt",IF(SMALL(Poles!F:F,K127)&gt;3000,"",SMALL(Poles!F:F,K127))),"")</f>
        <v/>
      </c>
      <c r="E127" s="114" t="str">
        <f>IF(D127="nt",IFERROR(SMALL(Poles!F:F,K127),""),IF(D127&gt;3000,"",IFERROR(SMALL(Poles!F:F,K127),"")))</f>
        <v/>
      </c>
      <c r="G127" s="91" t="str">
        <f t="shared" si="3"/>
        <v/>
      </c>
      <c r="J127" s="120"/>
      <c r="K127" s="24">
        <v>126</v>
      </c>
    </row>
    <row r="128" spans="1:11">
      <c r="A128" s="18" t="str">
        <f>IFERROR(IF(D128="","",INDEX(Poles!$A:$F,MATCH('Poles Results'!$E128,Poles!$F:$F,0),1)),"")</f>
        <v/>
      </c>
      <c r="B128" s="84" t="str">
        <f>IFERROR(IF(D128="","",INDEX(Poles!$A:$F,MATCH('Poles Results'!$E128,Poles!$F:$F,0),2)),"")</f>
        <v/>
      </c>
      <c r="C128" s="84" t="str">
        <f>IFERROR(IF(D128="","",INDEX(Poles!$A:$F,MATCH('Poles Results'!E128,Poles!$F:$F,0),3)),"")</f>
        <v/>
      </c>
      <c r="D128" s="85" t="str">
        <f>IFERROR(IF(AND(SMALL(Poles!F:F,K128)&gt;1000,SMALL(Poles!F:F,K128)&lt;3000),"nt",IF(SMALL(Poles!F:F,K128)&gt;3000,"",SMALL(Poles!F:F,K128))),"")</f>
        <v/>
      </c>
      <c r="E128" s="114" t="str">
        <f>IF(D128="nt",IFERROR(SMALL(Poles!F:F,K128),""),IF(D128&gt;3000,"",IFERROR(SMALL(Poles!F:F,K128),"")))</f>
        <v/>
      </c>
      <c r="G128" s="91" t="str">
        <f t="shared" si="3"/>
        <v/>
      </c>
      <c r="J128" s="120"/>
      <c r="K128" s="24">
        <v>127</v>
      </c>
    </row>
    <row r="129" spans="1:11">
      <c r="A129" s="18" t="str">
        <f>IFERROR(IF(D129="","",INDEX(Poles!$A:$F,MATCH('Poles Results'!$E129,Poles!$F:$F,0),1)),"")</f>
        <v/>
      </c>
      <c r="B129" s="84" t="str">
        <f>IFERROR(IF(D129="","",INDEX(Poles!$A:$F,MATCH('Poles Results'!$E129,Poles!$F:$F,0),2)),"")</f>
        <v/>
      </c>
      <c r="C129" s="84" t="str">
        <f>IFERROR(IF(D129="","",INDEX(Poles!$A:$F,MATCH('Poles Results'!E129,Poles!$F:$F,0),3)),"")</f>
        <v/>
      </c>
      <c r="D129" s="85" t="str">
        <f>IFERROR(IF(AND(SMALL(Poles!F:F,K129)&gt;1000,SMALL(Poles!F:F,K129)&lt;3000),"nt",IF(SMALL(Poles!F:F,K129)&gt;3000,"",SMALL(Poles!F:F,K129))),"")</f>
        <v/>
      </c>
      <c r="E129" s="114" t="str">
        <f>IF(D129="nt",IFERROR(SMALL(Poles!F:F,K129),""),IF(D129&gt;3000,"",IFERROR(SMALL(Poles!F:F,K129),"")))</f>
        <v/>
      </c>
      <c r="G129" s="91" t="str">
        <f t="shared" si="3"/>
        <v/>
      </c>
      <c r="J129" s="120"/>
      <c r="K129" s="24">
        <v>128</v>
      </c>
    </row>
    <row r="130" spans="1:11">
      <c r="A130" s="18" t="str">
        <f>IFERROR(IF(D130="","",INDEX(Poles!$A:$F,MATCH('Poles Results'!$E130,Poles!$F:$F,0),1)),"")</f>
        <v/>
      </c>
      <c r="B130" s="84" t="str">
        <f>IFERROR(IF(D130="","",INDEX(Poles!$A:$F,MATCH('Poles Results'!$E130,Poles!$F:$F,0),2)),"")</f>
        <v/>
      </c>
      <c r="C130" s="84" t="str">
        <f>IFERROR(IF(D130="","",INDEX(Poles!$A:$F,MATCH('Poles Results'!E130,Poles!$F:$F,0),3)),"")</f>
        <v/>
      </c>
      <c r="D130" s="85" t="str">
        <f>IFERROR(IF(AND(SMALL(Poles!F:F,K130)&gt;1000,SMALL(Poles!F:F,K130)&lt;3000),"nt",IF(SMALL(Poles!F:F,K130)&gt;3000,"",SMALL(Poles!F:F,K130))),"")</f>
        <v/>
      </c>
      <c r="E130" s="114" t="str">
        <f>IF(D130="nt",IFERROR(SMALL(Poles!F:F,K130),""),IF(D130&gt;3000,"",IFERROR(SMALL(Poles!F:F,K130),"")))</f>
        <v/>
      </c>
      <c r="G130" s="91" t="str">
        <f t="shared" ref="G130:G193" si="4">IFERROR(VLOOKUP(D130,$H$3:$I$5,2,FALSE),"")</f>
        <v/>
      </c>
      <c r="J130" s="120"/>
      <c r="K130" s="24">
        <v>129</v>
      </c>
    </row>
    <row r="131" spans="1:11">
      <c r="A131" s="18" t="str">
        <f>IFERROR(IF(D131="","",INDEX(Poles!$A:$F,MATCH('Poles Results'!$E131,Poles!$F:$F,0),1)),"")</f>
        <v/>
      </c>
      <c r="B131" s="84" t="str">
        <f>IFERROR(IF(D131="","",INDEX(Poles!$A:$F,MATCH('Poles Results'!$E131,Poles!$F:$F,0),2)),"")</f>
        <v/>
      </c>
      <c r="C131" s="84" t="str">
        <f>IFERROR(IF(D131="","",INDEX(Poles!$A:$F,MATCH('Poles Results'!E131,Poles!$F:$F,0),3)),"")</f>
        <v/>
      </c>
      <c r="D131" s="85" t="str">
        <f>IFERROR(IF(AND(SMALL(Poles!F:F,K131)&gt;1000,SMALL(Poles!F:F,K131)&lt;3000),"nt",IF(SMALL(Poles!F:F,K131)&gt;3000,"",SMALL(Poles!F:F,K131))),"")</f>
        <v/>
      </c>
      <c r="E131" s="114" t="str">
        <f>IF(D131="nt",IFERROR(SMALL(Poles!F:F,K131),""),IF(D131&gt;3000,"",IFERROR(SMALL(Poles!F:F,K131),"")))</f>
        <v/>
      </c>
      <c r="G131" s="91" t="str">
        <f t="shared" si="4"/>
        <v/>
      </c>
      <c r="J131" s="120"/>
      <c r="K131" s="24">
        <v>130</v>
      </c>
    </row>
    <row r="132" spans="1:11">
      <c r="A132" s="18" t="str">
        <f>IFERROR(IF(D132="","",INDEX(Poles!$A:$F,MATCH('Poles Results'!$E132,Poles!$F:$F,0),1)),"")</f>
        <v/>
      </c>
      <c r="B132" s="84" t="str">
        <f>IFERROR(IF(D132="","",INDEX(Poles!$A:$F,MATCH('Poles Results'!$E132,Poles!$F:$F,0),2)),"")</f>
        <v/>
      </c>
      <c r="C132" s="84" t="str">
        <f>IFERROR(IF(D132="","",INDEX(Poles!$A:$F,MATCH('Poles Results'!E132,Poles!$F:$F,0),3)),"")</f>
        <v/>
      </c>
      <c r="D132" s="85" t="str">
        <f>IFERROR(IF(AND(SMALL(Poles!F:F,K132)&gt;1000,SMALL(Poles!F:F,K132)&lt;3000),"nt",IF(SMALL(Poles!F:F,K132)&gt;3000,"",SMALL(Poles!F:F,K132))),"")</f>
        <v/>
      </c>
      <c r="E132" s="114" t="str">
        <f>IF(D132="nt",IFERROR(SMALL(Poles!F:F,K132),""),IF(D132&gt;3000,"",IFERROR(SMALL(Poles!F:F,K132),"")))</f>
        <v/>
      </c>
      <c r="G132" s="91" t="str">
        <f t="shared" si="4"/>
        <v/>
      </c>
      <c r="J132" s="120"/>
      <c r="K132" s="24">
        <v>131</v>
      </c>
    </row>
    <row r="133" spans="1:11">
      <c r="A133" s="18" t="str">
        <f>IFERROR(IF(D133="","",INDEX(Poles!$A:$F,MATCH('Poles Results'!$E133,Poles!$F:$F,0),1)),"")</f>
        <v/>
      </c>
      <c r="B133" s="84" t="str">
        <f>IFERROR(IF(D133="","",INDEX(Poles!$A:$F,MATCH('Poles Results'!$E133,Poles!$F:$F,0),2)),"")</f>
        <v/>
      </c>
      <c r="C133" s="84" t="str">
        <f>IFERROR(IF(D133="","",INDEX(Poles!$A:$F,MATCH('Poles Results'!E133,Poles!$F:$F,0),3)),"")</f>
        <v/>
      </c>
      <c r="D133" s="85" t="str">
        <f>IFERROR(IF(AND(SMALL(Poles!F:F,K133)&gt;1000,SMALL(Poles!F:F,K133)&lt;3000),"nt",IF(SMALL(Poles!F:F,K133)&gt;3000,"",SMALL(Poles!F:F,K133))),"")</f>
        <v/>
      </c>
      <c r="E133" s="114" t="str">
        <f>IF(D133="nt",IFERROR(SMALL(Poles!F:F,K133),""),IF(D133&gt;3000,"",IFERROR(SMALL(Poles!F:F,K133),"")))</f>
        <v/>
      </c>
      <c r="G133" s="91" t="str">
        <f t="shared" si="4"/>
        <v/>
      </c>
      <c r="J133" s="120"/>
      <c r="K133" s="24">
        <v>132</v>
      </c>
    </row>
    <row r="134" spans="1:11">
      <c r="A134" s="18" t="str">
        <f>IFERROR(IF(D134="","",INDEX(Poles!$A:$F,MATCH('Poles Results'!$E134,Poles!$F:$F,0),1)),"")</f>
        <v/>
      </c>
      <c r="B134" s="84" t="str">
        <f>IFERROR(IF(D134="","",INDEX(Poles!$A:$F,MATCH('Poles Results'!$E134,Poles!$F:$F,0),2)),"")</f>
        <v/>
      </c>
      <c r="C134" s="84" t="str">
        <f>IFERROR(IF(D134="","",INDEX(Poles!$A:$F,MATCH('Poles Results'!E134,Poles!$F:$F,0),3)),"")</f>
        <v/>
      </c>
      <c r="D134" s="85" t="str">
        <f>IFERROR(IF(AND(SMALL(Poles!F:F,K134)&gt;1000,SMALL(Poles!F:F,K134)&lt;3000),"nt",IF(SMALL(Poles!F:F,K134)&gt;3000,"",SMALL(Poles!F:F,K134))),"")</f>
        <v/>
      </c>
      <c r="E134" s="114" t="str">
        <f>IF(D134="nt",IFERROR(SMALL(Poles!F:F,K134),""),IF(D134&gt;3000,"",IFERROR(SMALL(Poles!F:F,K134),"")))</f>
        <v/>
      </c>
      <c r="G134" s="91" t="str">
        <f t="shared" si="4"/>
        <v/>
      </c>
      <c r="J134" s="120"/>
      <c r="K134" s="24">
        <v>133</v>
      </c>
    </row>
    <row r="135" spans="1:11">
      <c r="A135" s="18" t="str">
        <f>IFERROR(IF(D135="","",INDEX(Poles!$A:$F,MATCH('Poles Results'!$E135,Poles!$F:$F,0),1)),"")</f>
        <v/>
      </c>
      <c r="B135" s="84" t="str">
        <f>IFERROR(IF(D135="","",INDEX(Poles!$A:$F,MATCH('Poles Results'!$E135,Poles!$F:$F,0),2)),"")</f>
        <v/>
      </c>
      <c r="C135" s="84" t="str">
        <f>IFERROR(IF(D135="","",INDEX(Poles!$A:$F,MATCH('Poles Results'!E135,Poles!$F:$F,0),3)),"")</f>
        <v/>
      </c>
      <c r="D135" s="85" t="str">
        <f>IFERROR(IF(AND(SMALL(Poles!F:F,K135)&gt;1000,SMALL(Poles!F:F,K135)&lt;3000),"nt",IF(SMALL(Poles!F:F,K135)&gt;3000,"",SMALL(Poles!F:F,K135))),"")</f>
        <v/>
      </c>
      <c r="E135" s="114" t="str">
        <f>IF(D135="nt",IFERROR(SMALL(Poles!F:F,K135),""),IF(D135&gt;3000,"",IFERROR(SMALL(Poles!F:F,K135),"")))</f>
        <v/>
      </c>
      <c r="G135" s="91" t="str">
        <f t="shared" si="4"/>
        <v/>
      </c>
      <c r="J135" s="120"/>
      <c r="K135" s="24">
        <v>134</v>
      </c>
    </row>
    <row r="136" spans="1:11">
      <c r="A136" s="18" t="str">
        <f>IFERROR(IF(D136="","",INDEX(Poles!$A:$F,MATCH('Poles Results'!$E136,Poles!$F:$F,0),1)),"")</f>
        <v/>
      </c>
      <c r="B136" s="84" t="str">
        <f>IFERROR(IF(D136="","",INDEX(Poles!$A:$F,MATCH('Poles Results'!$E136,Poles!$F:$F,0),2)),"")</f>
        <v/>
      </c>
      <c r="C136" s="84" t="str">
        <f>IFERROR(IF(D136="","",INDEX(Poles!$A:$F,MATCH('Poles Results'!E136,Poles!$F:$F,0),3)),"")</f>
        <v/>
      </c>
      <c r="D136" s="85" t="str">
        <f>IFERROR(IF(AND(SMALL(Poles!F:F,K136)&gt;1000,SMALL(Poles!F:F,K136)&lt;3000),"nt",IF(SMALL(Poles!F:F,K136)&gt;3000,"",SMALL(Poles!F:F,K136))),"")</f>
        <v/>
      </c>
      <c r="E136" s="114" t="str">
        <f>IF(D136="nt",IFERROR(SMALL(Poles!F:F,K136),""),IF(D136&gt;3000,"",IFERROR(SMALL(Poles!F:F,K136),"")))</f>
        <v/>
      </c>
      <c r="G136" s="91" t="str">
        <f t="shared" si="4"/>
        <v/>
      </c>
      <c r="J136" s="120"/>
      <c r="K136" s="24">
        <v>135</v>
      </c>
    </row>
    <row r="137" spans="1:11">
      <c r="A137" s="18" t="str">
        <f>IFERROR(IF(D137="","",INDEX(Poles!$A:$F,MATCH('Poles Results'!$E137,Poles!$F:$F,0),1)),"")</f>
        <v/>
      </c>
      <c r="B137" s="84" t="str">
        <f>IFERROR(IF(D137="","",INDEX(Poles!$A:$F,MATCH('Poles Results'!$E137,Poles!$F:$F,0),2)),"")</f>
        <v/>
      </c>
      <c r="C137" s="84" t="str">
        <f>IFERROR(IF(D137="","",INDEX(Poles!$A:$F,MATCH('Poles Results'!E137,Poles!$F:$F,0),3)),"")</f>
        <v/>
      </c>
      <c r="D137" s="85" t="str">
        <f>IFERROR(IF(AND(SMALL(Poles!F:F,K137)&gt;1000,SMALL(Poles!F:F,K137)&lt;3000),"nt",IF(SMALL(Poles!F:F,K137)&gt;3000,"",SMALL(Poles!F:F,K137))),"")</f>
        <v/>
      </c>
      <c r="E137" s="114" t="str">
        <f>IF(D137="nt",IFERROR(SMALL(Poles!F:F,K137),""),IF(D137&gt;3000,"",IFERROR(SMALL(Poles!F:F,K137),"")))</f>
        <v/>
      </c>
      <c r="G137" s="91" t="str">
        <f t="shared" si="4"/>
        <v/>
      </c>
      <c r="J137" s="120"/>
      <c r="K137" s="24">
        <v>136</v>
      </c>
    </row>
    <row r="138" spans="1:11">
      <c r="A138" s="18" t="str">
        <f>IFERROR(IF(D138="","",INDEX(Poles!$A:$F,MATCH('Poles Results'!$E138,Poles!$F:$F,0),1)),"")</f>
        <v/>
      </c>
      <c r="B138" s="84" t="str">
        <f>IFERROR(IF(D138="","",INDEX(Poles!$A:$F,MATCH('Poles Results'!$E138,Poles!$F:$F,0),2)),"")</f>
        <v/>
      </c>
      <c r="C138" s="84" t="str">
        <f>IFERROR(IF(D138="","",INDEX(Poles!$A:$F,MATCH('Poles Results'!E138,Poles!$F:$F,0),3)),"")</f>
        <v/>
      </c>
      <c r="D138" s="85" t="str">
        <f>IFERROR(IF(AND(SMALL(Poles!F:F,K138)&gt;1000,SMALL(Poles!F:F,K138)&lt;3000),"nt",IF(SMALL(Poles!F:F,K138)&gt;3000,"",SMALL(Poles!F:F,K138))),"")</f>
        <v/>
      </c>
      <c r="E138" s="114" t="str">
        <f>IF(D138="nt",IFERROR(SMALL(Poles!F:F,K138),""),IF(D138&gt;3000,"",IFERROR(SMALL(Poles!F:F,K138),"")))</f>
        <v/>
      </c>
      <c r="G138" s="91" t="str">
        <f t="shared" si="4"/>
        <v/>
      </c>
      <c r="J138" s="120"/>
      <c r="K138" s="24">
        <v>137</v>
      </c>
    </row>
    <row r="139" spans="1:11">
      <c r="A139" s="18" t="str">
        <f>IFERROR(IF(D139="","",INDEX(Poles!$A:$F,MATCH('Poles Results'!$E139,Poles!$F:$F,0),1)),"")</f>
        <v/>
      </c>
      <c r="B139" s="84" t="str">
        <f>IFERROR(IF(D139="","",INDEX(Poles!$A:$F,MATCH('Poles Results'!$E139,Poles!$F:$F,0),2)),"")</f>
        <v/>
      </c>
      <c r="C139" s="84" t="str">
        <f>IFERROR(IF(D139="","",INDEX(Poles!$A:$F,MATCH('Poles Results'!E139,Poles!$F:$F,0),3)),"")</f>
        <v/>
      </c>
      <c r="D139" s="85" t="str">
        <f>IFERROR(IF(AND(SMALL(Poles!F:F,K139)&gt;1000,SMALL(Poles!F:F,K139)&lt;3000),"nt",IF(SMALL(Poles!F:F,K139)&gt;3000,"",SMALL(Poles!F:F,K139))),"")</f>
        <v/>
      </c>
      <c r="E139" s="114" t="str">
        <f>IF(D139="nt",IFERROR(SMALL(Poles!F:F,K139),""),IF(D139&gt;3000,"",IFERROR(SMALL(Poles!F:F,K139),"")))</f>
        <v/>
      </c>
      <c r="G139" s="91" t="str">
        <f t="shared" si="4"/>
        <v/>
      </c>
      <c r="J139" s="120"/>
      <c r="K139" s="24">
        <v>138</v>
      </c>
    </row>
    <row r="140" spans="1:11">
      <c r="A140" s="18" t="str">
        <f>IFERROR(IF(D140="","",INDEX(Poles!$A:$F,MATCH('Poles Results'!$E140,Poles!$F:$F,0),1)),"")</f>
        <v/>
      </c>
      <c r="B140" s="84" t="str">
        <f>IFERROR(IF(D140="","",INDEX(Poles!$A:$F,MATCH('Poles Results'!$E140,Poles!$F:$F,0),2)),"")</f>
        <v/>
      </c>
      <c r="C140" s="84" t="str">
        <f>IFERROR(IF(D140="","",INDEX(Poles!$A:$F,MATCH('Poles Results'!E140,Poles!$F:$F,0),3)),"")</f>
        <v/>
      </c>
      <c r="D140" s="85" t="str">
        <f>IFERROR(IF(AND(SMALL(Poles!F:F,K140)&gt;1000,SMALL(Poles!F:F,K140)&lt;3000),"nt",IF(SMALL(Poles!F:F,K140)&gt;3000,"",SMALL(Poles!F:F,K140))),"")</f>
        <v/>
      </c>
      <c r="E140" s="114" t="str">
        <f>IF(D140="nt",IFERROR(SMALL(Poles!F:F,K140),""),IF(D140&gt;3000,"",IFERROR(SMALL(Poles!F:F,K140),"")))</f>
        <v/>
      </c>
      <c r="G140" s="91" t="str">
        <f t="shared" si="4"/>
        <v/>
      </c>
      <c r="J140" s="120"/>
      <c r="K140" s="24">
        <v>139</v>
      </c>
    </row>
    <row r="141" spans="1:11">
      <c r="A141" s="18" t="str">
        <f>IFERROR(IF(D141="","",INDEX(Poles!$A:$F,MATCH('Poles Results'!$E141,Poles!$F:$F,0),1)),"")</f>
        <v/>
      </c>
      <c r="B141" s="84" t="str">
        <f>IFERROR(IF(D141="","",INDEX(Poles!$A:$F,MATCH('Poles Results'!$E141,Poles!$F:$F,0),2)),"")</f>
        <v/>
      </c>
      <c r="C141" s="84" t="str">
        <f>IFERROR(IF(D141="","",INDEX(Poles!$A:$F,MATCH('Poles Results'!E141,Poles!$F:$F,0),3)),"")</f>
        <v/>
      </c>
      <c r="D141" s="85" t="str">
        <f>IFERROR(IF(AND(SMALL(Poles!F:F,K141)&gt;1000,SMALL(Poles!F:F,K141)&lt;3000),"nt",IF(SMALL(Poles!F:F,K141)&gt;3000,"",SMALL(Poles!F:F,K141))),"")</f>
        <v/>
      </c>
      <c r="E141" s="114" t="str">
        <f>IF(D141="nt",IFERROR(SMALL(Poles!F:F,K141),""),IF(D141&gt;3000,"",IFERROR(SMALL(Poles!F:F,K141),"")))</f>
        <v/>
      </c>
      <c r="G141" s="91" t="str">
        <f t="shared" si="4"/>
        <v/>
      </c>
      <c r="J141" s="120"/>
      <c r="K141" s="24">
        <v>140</v>
      </c>
    </row>
    <row r="142" spans="1:11">
      <c r="A142" s="18" t="str">
        <f>IFERROR(IF(D142="","",INDEX(Poles!$A:$F,MATCH('Poles Results'!$E142,Poles!$F:$F,0),1)),"")</f>
        <v/>
      </c>
      <c r="B142" s="84" t="str">
        <f>IFERROR(IF(D142="","",INDEX(Poles!$A:$F,MATCH('Poles Results'!$E142,Poles!$F:$F,0),2)),"")</f>
        <v/>
      </c>
      <c r="C142" s="84" t="str">
        <f>IFERROR(IF(D142="","",INDEX(Poles!$A:$F,MATCH('Poles Results'!E142,Poles!$F:$F,0),3)),"")</f>
        <v/>
      </c>
      <c r="D142" s="85" t="str">
        <f>IFERROR(IF(AND(SMALL(Poles!F:F,K142)&gt;1000,SMALL(Poles!F:F,K142)&lt;3000),"nt",IF(SMALL(Poles!F:F,K142)&gt;3000,"",SMALL(Poles!F:F,K142))),"")</f>
        <v/>
      </c>
      <c r="E142" s="114" t="str">
        <f>IF(D142="nt",IFERROR(SMALL(Poles!F:F,K142),""),IF(D142&gt;3000,"",IFERROR(SMALL(Poles!F:F,K142),"")))</f>
        <v/>
      </c>
      <c r="G142" s="91" t="str">
        <f t="shared" si="4"/>
        <v/>
      </c>
      <c r="J142" s="120"/>
      <c r="K142" s="24">
        <v>141</v>
      </c>
    </row>
    <row r="143" spans="1:11">
      <c r="A143" s="18" t="str">
        <f>IFERROR(IF(D143="","",INDEX(Poles!$A:$F,MATCH('Poles Results'!$E143,Poles!$F:$F,0),1)),"")</f>
        <v/>
      </c>
      <c r="B143" s="84" t="str">
        <f>IFERROR(IF(D143="","",INDEX(Poles!$A:$F,MATCH('Poles Results'!$E143,Poles!$F:$F,0),2)),"")</f>
        <v/>
      </c>
      <c r="C143" s="84" t="str">
        <f>IFERROR(IF(D143="","",INDEX(Poles!$A:$F,MATCH('Poles Results'!E143,Poles!$F:$F,0),3)),"")</f>
        <v/>
      </c>
      <c r="D143" s="85" t="str">
        <f>IFERROR(IF(AND(SMALL(Poles!F:F,K143)&gt;1000,SMALL(Poles!F:F,K143)&lt;3000),"nt",IF(SMALL(Poles!F:F,K143)&gt;3000,"",SMALL(Poles!F:F,K143))),"")</f>
        <v/>
      </c>
      <c r="E143" s="114" t="str">
        <f>IF(D143="nt",IFERROR(SMALL(Poles!F:F,K143),""),IF(D143&gt;3000,"",IFERROR(SMALL(Poles!F:F,K143),"")))</f>
        <v/>
      </c>
      <c r="G143" s="91" t="str">
        <f t="shared" si="4"/>
        <v/>
      </c>
      <c r="J143" s="120"/>
      <c r="K143" s="24">
        <v>142</v>
      </c>
    </row>
    <row r="144" spans="1:11">
      <c r="A144" s="18" t="str">
        <f>IFERROR(IF(D144="","",INDEX(Poles!$A:$F,MATCH('Poles Results'!$E144,Poles!$F:$F,0),1)),"")</f>
        <v/>
      </c>
      <c r="B144" s="84" t="str">
        <f>IFERROR(IF(D144="","",INDEX(Poles!$A:$F,MATCH('Poles Results'!$E144,Poles!$F:$F,0),2)),"")</f>
        <v/>
      </c>
      <c r="C144" s="84" t="str">
        <f>IFERROR(IF(D144="","",INDEX(Poles!$A:$F,MATCH('Poles Results'!E144,Poles!$F:$F,0),3)),"")</f>
        <v/>
      </c>
      <c r="D144" s="85" t="str">
        <f>IFERROR(IF(AND(SMALL(Poles!F:F,K144)&gt;1000,SMALL(Poles!F:F,K144)&lt;3000),"nt",IF(SMALL(Poles!F:F,K144)&gt;3000,"",SMALL(Poles!F:F,K144))),"")</f>
        <v/>
      </c>
      <c r="E144" s="114" t="str">
        <f>IF(D144="nt",IFERROR(SMALL(Poles!F:F,K144),""),IF(D144&gt;3000,"",IFERROR(SMALL(Poles!F:F,K144),"")))</f>
        <v/>
      </c>
      <c r="G144" s="91" t="str">
        <f t="shared" si="4"/>
        <v/>
      </c>
      <c r="J144" s="120"/>
      <c r="K144" s="24">
        <v>143</v>
      </c>
    </row>
    <row r="145" spans="1:11">
      <c r="A145" s="18" t="str">
        <f>IFERROR(IF(D145="","",INDEX(Poles!$A:$F,MATCH('Poles Results'!$E145,Poles!$F:$F,0),1)),"")</f>
        <v/>
      </c>
      <c r="B145" s="84" t="str">
        <f>IFERROR(IF(D145="","",INDEX(Poles!$A:$F,MATCH('Poles Results'!$E145,Poles!$F:$F,0),2)),"")</f>
        <v/>
      </c>
      <c r="C145" s="84" t="str">
        <f>IFERROR(IF(D145="","",INDEX(Poles!$A:$F,MATCH('Poles Results'!E145,Poles!$F:$F,0),3)),"")</f>
        <v/>
      </c>
      <c r="D145" s="85" t="str">
        <f>IFERROR(IF(AND(SMALL(Poles!F:F,K145)&gt;1000,SMALL(Poles!F:F,K145)&lt;3000),"nt",IF(SMALL(Poles!F:F,K145)&gt;3000,"",SMALL(Poles!F:F,K145))),"")</f>
        <v/>
      </c>
      <c r="E145" s="114" t="str">
        <f>IF(D145="nt",IFERROR(SMALL(Poles!F:F,K145),""),IF(D145&gt;3000,"",IFERROR(SMALL(Poles!F:F,K145),"")))</f>
        <v/>
      </c>
      <c r="G145" s="91" t="str">
        <f t="shared" si="4"/>
        <v/>
      </c>
      <c r="J145" s="120"/>
      <c r="K145" s="24">
        <v>144</v>
      </c>
    </row>
    <row r="146" spans="1:11">
      <c r="A146" s="18" t="str">
        <f>IFERROR(IF(D146="","",INDEX(Poles!$A:$F,MATCH('Poles Results'!$E146,Poles!$F:$F,0),1)),"")</f>
        <v/>
      </c>
      <c r="B146" s="84" t="str">
        <f>IFERROR(IF(D146="","",INDEX(Poles!$A:$F,MATCH('Poles Results'!$E146,Poles!$F:$F,0),2)),"")</f>
        <v/>
      </c>
      <c r="C146" s="84" t="str">
        <f>IFERROR(IF(D146="","",INDEX(Poles!$A:$F,MATCH('Poles Results'!E146,Poles!$F:$F,0),3)),"")</f>
        <v/>
      </c>
      <c r="D146" s="85" t="str">
        <f>IFERROR(IF(AND(SMALL(Poles!F:F,K146)&gt;1000,SMALL(Poles!F:F,K146)&lt;3000),"nt",IF(SMALL(Poles!F:F,K146)&gt;3000,"",SMALL(Poles!F:F,K146))),"")</f>
        <v/>
      </c>
      <c r="E146" s="114" t="str">
        <f>IF(D146="nt",IFERROR(SMALL(Poles!F:F,K146),""),IF(D146&gt;3000,"",IFERROR(SMALL(Poles!F:F,K146),"")))</f>
        <v/>
      </c>
      <c r="G146" s="91" t="str">
        <f t="shared" si="4"/>
        <v/>
      </c>
      <c r="J146" s="120"/>
      <c r="K146" s="24">
        <v>145</v>
      </c>
    </row>
    <row r="147" spans="1:11">
      <c r="A147" s="18" t="str">
        <f>IFERROR(IF(D147="","",INDEX(Poles!$A:$F,MATCH('Poles Results'!$E147,Poles!$F:$F,0),1)),"")</f>
        <v/>
      </c>
      <c r="B147" s="84" t="str">
        <f>IFERROR(IF(D147="","",INDEX(Poles!$A:$F,MATCH('Poles Results'!$E147,Poles!$F:$F,0),2)),"")</f>
        <v/>
      </c>
      <c r="C147" s="84" t="str">
        <f>IFERROR(IF(D147="","",INDEX(Poles!$A:$F,MATCH('Poles Results'!E147,Poles!$F:$F,0),3)),"")</f>
        <v/>
      </c>
      <c r="D147" s="85" t="str">
        <f>IFERROR(IF(AND(SMALL(Poles!F:F,K147)&gt;1000,SMALL(Poles!F:F,K147)&lt;3000),"nt",IF(SMALL(Poles!F:F,K147)&gt;3000,"",SMALL(Poles!F:F,K147))),"")</f>
        <v/>
      </c>
      <c r="E147" s="114" t="str">
        <f>IF(D147="nt",IFERROR(SMALL(Poles!F:F,K147),""),IF(D147&gt;3000,"",IFERROR(SMALL(Poles!F:F,K147),"")))</f>
        <v/>
      </c>
      <c r="G147" s="91" t="str">
        <f t="shared" si="4"/>
        <v/>
      </c>
      <c r="J147" s="120"/>
      <c r="K147" s="24">
        <v>146</v>
      </c>
    </row>
    <row r="148" spans="1:11">
      <c r="A148" s="18" t="str">
        <f>IFERROR(IF(D148="","",INDEX(Poles!$A:$F,MATCH('Poles Results'!$E148,Poles!$F:$F,0),1)),"")</f>
        <v/>
      </c>
      <c r="B148" s="84" t="str">
        <f>IFERROR(IF(D148="","",INDEX(Poles!$A:$F,MATCH('Poles Results'!$E148,Poles!$F:$F,0),2)),"")</f>
        <v/>
      </c>
      <c r="C148" s="84" t="str">
        <f>IFERROR(IF(D148="","",INDEX(Poles!$A:$F,MATCH('Poles Results'!E148,Poles!$F:$F,0),3)),"")</f>
        <v/>
      </c>
      <c r="D148" s="85" t="str">
        <f>IFERROR(IF(AND(SMALL(Poles!F:F,K148)&gt;1000,SMALL(Poles!F:F,K148)&lt;3000),"nt",IF(SMALL(Poles!F:F,K148)&gt;3000,"",SMALL(Poles!F:F,K148))),"")</f>
        <v/>
      </c>
      <c r="E148" s="114" t="str">
        <f>IF(D148="nt",IFERROR(SMALL(Poles!F:F,K148),""),IF(D148&gt;3000,"",IFERROR(SMALL(Poles!F:F,K148),"")))</f>
        <v/>
      </c>
      <c r="G148" s="91" t="str">
        <f t="shared" si="4"/>
        <v/>
      </c>
      <c r="J148" s="120"/>
      <c r="K148" s="24">
        <v>147</v>
      </c>
    </row>
    <row r="149" spans="1:11">
      <c r="A149" s="18" t="str">
        <f>IFERROR(IF(D149="","",INDEX(Poles!$A:$F,MATCH('Poles Results'!$E149,Poles!$F:$F,0),1)),"")</f>
        <v/>
      </c>
      <c r="B149" s="84" t="str">
        <f>IFERROR(IF(D149="","",INDEX(Poles!$A:$F,MATCH('Poles Results'!$E149,Poles!$F:$F,0),2)),"")</f>
        <v/>
      </c>
      <c r="C149" s="84" t="str">
        <f>IFERROR(IF(D149="","",INDEX(Poles!$A:$F,MATCH('Poles Results'!E149,Poles!$F:$F,0),3)),"")</f>
        <v/>
      </c>
      <c r="D149" s="85" t="str">
        <f>IFERROR(IF(AND(SMALL(Poles!F:F,K149)&gt;1000,SMALL(Poles!F:F,K149)&lt;3000),"nt",IF(SMALL(Poles!F:F,K149)&gt;3000,"",SMALL(Poles!F:F,K149))),"")</f>
        <v/>
      </c>
      <c r="E149" s="114" t="str">
        <f>IF(D149="nt",IFERROR(SMALL(Poles!F:F,K149),""),IF(D149&gt;3000,"",IFERROR(SMALL(Poles!F:F,K149),"")))</f>
        <v/>
      </c>
      <c r="G149" s="91" t="str">
        <f t="shared" si="4"/>
        <v/>
      </c>
      <c r="J149" s="120"/>
      <c r="K149" s="24">
        <v>148</v>
      </c>
    </row>
    <row r="150" spans="1:11">
      <c r="A150" s="18" t="str">
        <f>IFERROR(IF(D150="","",INDEX(Poles!$A:$F,MATCH('Poles Results'!$E150,Poles!$F:$F,0),1)),"")</f>
        <v/>
      </c>
      <c r="B150" s="84" t="str">
        <f>IFERROR(IF(D150="","",INDEX(Poles!$A:$F,MATCH('Poles Results'!$E150,Poles!$F:$F,0),2)),"")</f>
        <v/>
      </c>
      <c r="C150" s="84" t="str">
        <f>IFERROR(IF(D150="","",INDEX(Poles!$A:$F,MATCH('Poles Results'!E150,Poles!$F:$F,0),3)),"")</f>
        <v/>
      </c>
      <c r="D150" s="85" t="str">
        <f>IFERROR(IF(AND(SMALL(Poles!F:F,K150)&gt;1000,SMALL(Poles!F:F,K150)&lt;3000),"nt",IF(SMALL(Poles!F:F,K150)&gt;3000,"",SMALL(Poles!F:F,K150))),"")</f>
        <v/>
      </c>
      <c r="E150" s="114" t="str">
        <f>IF(D150="nt",IFERROR(SMALL(Poles!F:F,K150),""),IF(D150&gt;3000,"",IFERROR(SMALL(Poles!F:F,K150),"")))</f>
        <v/>
      </c>
      <c r="G150" s="91" t="str">
        <f t="shared" si="4"/>
        <v/>
      </c>
      <c r="J150" s="120"/>
      <c r="K150" s="24">
        <v>149</v>
      </c>
    </row>
    <row r="151" spans="1:11">
      <c r="A151" s="18" t="str">
        <f>IFERROR(IF(D151="","",INDEX(Poles!$A:$F,MATCH('Poles Results'!$E151,Poles!$F:$F,0),1)),"")</f>
        <v/>
      </c>
      <c r="B151" s="84" t="str">
        <f>IFERROR(IF(D151="","",INDEX(Poles!$A:$F,MATCH('Poles Results'!$E151,Poles!$F:$F,0),2)),"")</f>
        <v/>
      </c>
      <c r="C151" s="84" t="str">
        <f>IFERROR(IF(D151="","",INDEX(Poles!$A:$F,MATCH('Poles Results'!E151,Poles!$F:$F,0),3)),"")</f>
        <v/>
      </c>
      <c r="D151" s="85" t="str">
        <f>IFERROR(IF(AND(SMALL(Poles!F:F,K151)&gt;1000,SMALL(Poles!F:F,K151)&lt;3000),"nt",IF(SMALL(Poles!F:F,K151)&gt;3000,"",SMALL(Poles!F:F,K151))),"")</f>
        <v/>
      </c>
      <c r="E151" s="114" t="str">
        <f>IF(D151="nt",IFERROR(SMALL(Poles!F:F,K151),""),IF(D151&gt;3000,"",IFERROR(SMALL(Poles!F:F,K151),"")))</f>
        <v/>
      </c>
      <c r="G151" s="91" t="str">
        <f t="shared" si="4"/>
        <v/>
      </c>
      <c r="J151" s="120"/>
      <c r="K151" s="24">
        <v>150</v>
      </c>
    </row>
    <row r="152" spans="1:11">
      <c r="A152" s="18" t="str">
        <f>IFERROR(IF(D152="","",INDEX(Poles!$A:$F,MATCH('Poles Results'!$E152,Poles!$F:$F,0),1)),"")</f>
        <v/>
      </c>
      <c r="B152" s="84" t="str">
        <f>IFERROR(IF(D152="","",INDEX(Poles!$A:$F,MATCH('Poles Results'!$E152,Poles!$F:$F,0),2)),"")</f>
        <v/>
      </c>
      <c r="C152" s="84" t="str">
        <f>IFERROR(IF(D152="","",INDEX(Poles!$A:$F,MATCH('Poles Results'!E152,Poles!$F:$F,0),3)),"")</f>
        <v/>
      </c>
      <c r="D152" s="85" t="str">
        <f>IFERROR(IF(AND(SMALL(Poles!F:F,K152)&gt;1000,SMALL(Poles!F:F,K152)&lt;3000),"nt",IF(SMALL(Poles!F:F,K152)&gt;3000,"",SMALL(Poles!F:F,K152))),"")</f>
        <v/>
      </c>
      <c r="E152" s="114" t="str">
        <f>IF(D152="nt",IFERROR(SMALL(Poles!F:F,K152),""),IF(D152&gt;3000,"",IFERROR(SMALL(Poles!F:F,K152),"")))</f>
        <v/>
      </c>
      <c r="G152" s="91" t="str">
        <f t="shared" si="4"/>
        <v/>
      </c>
      <c r="J152" s="120"/>
      <c r="K152" s="24">
        <v>151</v>
      </c>
    </row>
    <row r="153" spans="1:11">
      <c r="A153" s="18" t="str">
        <f>IFERROR(IF(D153="","",INDEX(Poles!$A:$F,MATCH('Poles Results'!$E153,Poles!$F:$F,0),1)),"")</f>
        <v/>
      </c>
      <c r="B153" s="84" t="str">
        <f>IFERROR(IF(D153="","",INDEX(Poles!$A:$F,MATCH('Poles Results'!$E153,Poles!$F:$F,0),2)),"")</f>
        <v/>
      </c>
      <c r="C153" s="84" t="str">
        <f>IFERROR(IF(D153="","",INDEX(Poles!$A:$F,MATCH('Poles Results'!E153,Poles!$F:$F,0),3)),"")</f>
        <v/>
      </c>
      <c r="D153" s="85" t="str">
        <f>IFERROR(IF(AND(SMALL(Poles!F:F,K153)&gt;1000,SMALL(Poles!F:F,K153)&lt;3000),"nt",IF(SMALL(Poles!F:F,K153)&gt;3000,"",SMALL(Poles!F:F,K153))),"")</f>
        <v/>
      </c>
      <c r="E153" s="114" t="str">
        <f>IF(D153="nt",IFERROR(SMALL(Poles!F:F,K153),""),IF(D153&gt;3000,"",IFERROR(SMALL(Poles!F:F,K153),"")))</f>
        <v/>
      </c>
      <c r="G153" s="91" t="str">
        <f t="shared" si="4"/>
        <v/>
      </c>
      <c r="J153" s="120"/>
      <c r="K153" s="24">
        <v>152</v>
      </c>
    </row>
    <row r="154" spans="1:11">
      <c r="A154" s="18" t="str">
        <f>IFERROR(IF(D154="","",INDEX(Poles!$A:$F,MATCH('Poles Results'!$E154,Poles!$F:$F,0),1)),"")</f>
        <v/>
      </c>
      <c r="B154" s="84" t="str">
        <f>IFERROR(IF(D154="","",INDEX(Poles!$A:$F,MATCH('Poles Results'!$E154,Poles!$F:$F,0),2)),"")</f>
        <v/>
      </c>
      <c r="C154" s="84" t="str">
        <f>IFERROR(IF(D154="","",INDEX(Poles!$A:$F,MATCH('Poles Results'!E154,Poles!$F:$F,0),3)),"")</f>
        <v/>
      </c>
      <c r="D154" s="85" t="str">
        <f>IFERROR(IF(AND(SMALL(Poles!F:F,K154)&gt;1000,SMALL(Poles!F:F,K154)&lt;3000),"nt",IF(SMALL(Poles!F:F,K154)&gt;3000,"",SMALL(Poles!F:F,K154))),"")</f>
        <v/>
      </c>
      <c r="E154" s="114" t="str">
        <f>IF(D154="nt",IFERROR(SMALL(Poles!F:F,K154),""),IF(D154&gt;3000,"",IFERROR(SMALL(Poles!F:F,K154),"")))</f>
        <v/>
      </c>
      <c r="G154" s="91" t="str">
        <f t="shared" si="4"/>
        <v/>
      </c>
      <c r="J154" s="120"/>
      <c r="K154" s="24">
        <v>153</v>
      </c>
    </row>
    <row r="155" spans="1:11">
      <c r="A155" s="18" t="str">
        <f>IFERROR(IF(D155="","",INDEX(Poles!$A:$F,MATCH('Poles Results'!$E155,Poles!$F:$F,0),1)),"")</f>
        <v/>
      </c>
      <c r="B155" s="84" t="str">
        <f>IFERROR(IF(D155="","",INDEX(Poles!$A:$F,MATCH('Poles Results'!$E155,Poles!$F:$F,0),2)),"")</f>
        <v/>
      </c>
      <c r="C155" s="84" t="str">
        <f>IFERROR(IF(D155="","",INDEX(Poles!$A:$F,MATCH('Poles Results'!E155,Poles!$F:$F,0),3)),"")</f>
        <v/>
      </c>
      <c r="D155" s="85" t="str">
        <f>IFERROR(IF(AND(SMALL(Poles!F:F,K155)&gt;1000,SMALL(Poles!F:F,K155)&lt;3000),"nt",IF(SMALL(Poles!F:F,K155)&gt;3000,"",SMALL(Poles!F:F,K155))),"")</f>
        <v/>
      </c>
      <c r="E155" s="114" t="str">
        <f>IF(D155="nt",IFERROR(SMALL(Poles!F:F,K155),""),IF(D155&gt;3000,"",IFERROR(SMALL(Poles!F:F,K155),"")))</f>
        <v/>
      </c>
      <c r="G155" s="91" t="str">
        <f t="shared" si="4"/>
        <v/>
      </c>
      <c r="J155" s="120"/>
      <c r="K155" s="24">
        <v>154</v>
      </c>
    </row>
    <row r="156" spans="1:11">
      <c r="A156" s="18" t="str">
        <f>IFERROR(IF(D156="","",INDEX(Poles!$A:$F,MATCH('Poles Results'!$E156,Poles!$F:$F,0),1)),"")</f>
        <v/>
      </c>
      <c r="B156" s="84" t="str">
        <f>IFERROR(IF(D156="","",INDEX(Poles!$A:$F,MATCH('Poles Results'!$E156,Poles!$F:$F,0),2)),"")</f>
        <v/>
      </c>
      <c r="C156" s="84" t="str">
        <f>IFERROR(IF(D156="","",INDEX(Poles!$A:$F,MATCH('Poles Results'!E156,Poles!$F:$F,0),3)),"")</f>
        <v/>
      </c>
      <c r="D156" s="85" t="str">
        <f>IFERROR(IF(AND(SMALL(Poles!F:F,K156)&gt;1000,SMALL(Poles!F:F,K156)&lt;3000),"nt",IF(SMALL(Poles!F:F,K156)&gt;3000,"",SMALL(Poles!F:F,K156))),"")</f>
        <v/>
      </c>
      <c r="E156" s="114" t="str">
        <f>IF(D156="nt",IFERROR(SMALL(Poles!F:F,K156),""),IF(D156&gt;3000,"",IFERROR(SMALL(Poles!F:F,K156),"")))</f>
        <v/>
      </c>
      <c r="G156" s="91" t="str">
        <f t="shared" si="4"/>
        <v/>
      </c>
      <c r="J156" s="120"/>
      <c r="K156" s="24">
        <v>155</v>
      </c>
    </row>
    <row r="157" spans="1:11">
      <c r="A157" s="18" t="str">
        <f>IFERROR(IF(D157="","",INDEX(Poles!$A:$F,MATCH('Poles Results'!$E157,Poles!$F:$F,0),1)),"")</f>
        <v/>
      </c>
      <c r="B157" s="84" t="str">
        <f>IFERROR(IF(D157="","",INDEX(Poles!$A:$F,MATCH('Poles Results'!$E157,Poles!$F:$F,0),2)),"")</f>
        <v/>
      </c>
      <c r="C157" s="84" t="str">
        <f>IFERROR(IF(D157="","",INDEX(Poles!$A:$F,MATCH('Poles Results'!E157,Poles!$F:$F,0),3)),"")</f>
        <v/>
      </c>
      <c r="D157" s="85" t="str">
        <f>IFERROR(IF(AND(SMALL(Poles!F:F,K157)&gt;1000,SMALL(Poles!F:F,K157)&lt;3000),"nt",IF(SMALL(Poles!F:F,K157)&gt;3000,"",SMALL(Poles!F:F,K157))),"")</f>
        <v/>
      </c>
      <c r="E157" s="114" t="str">
        <f>IF(D157="nt",IFERROR(SMALL(Poles!F:F,K157),""),IF(D157&gt;3000,"",IFERROR(SMALL(Poles!F:F,K157),"")))</f>
        <v/>
      </c>
      <c r="G157" s="91" t="str">
        <f t="shared" si="4"/>
        <v/>
      </c>
      <c r="J157" s="120"/>
      <c r="K157" s="24">
        <v>156</v>
      </c>
    </row>
    <row r="158" spans="1:11">
      <c r="A158" s="18" t="str">
        <f>IFERROR(IF(D158="","",INDEX(Poles!$A:$F,MATCH('Poles Results'!$E158,Poles!$F:$F,0),1)),"")</f>
        <v/>
      </c>
      <c r="B158" s="84" t="str">
        <f>IFERROR(IF(D158="","",INDEX(Poles!$A:$F,MATCH('Poles Results'!$E158,Poles!$F:$F,0),2)),"")</f>
        <v/>
      </c>
      <c r="C158" s="84" t="str">
        <f>IFERROR(IF(D158="","",INDEX(Poles!$A:$F,MATCH('Poles Results'!E158,Poles!$F:$F,0),3)),"")</f>
        <v/>
      </c>
      <c r="D158" s="85" t="str">
        <f>IFERROR(IF(AND(SMALL(Poles!F:F,K158)&gt;1000,SMALL(Poles!F:F,K158)&lt;3000),"nt",IF(SMALL(Poles!F:F,K158)&gt;3000,"",SMALL(Poles!F:F,K158))),"")</f>
        <v/>
      </c>
      <c r="E158" s="114" t="str">
        <f>IF(D158="nt",IFERROR(SMALL(Poles!F:F,K158),""),IF(D158&gt;3000,"",IFERROR(SMALL(Poles!F:F,K158),"")))</f>
        <v/>
      </c>
      <c r="G158" s="91" t="str">
        <f t="shared" si="4"/>
        <v/>
      </c>
      <c r="J158" s="120"/>
      <c r="K158" s="24">
        <v>157</v>
      </c>
    </row>
    <row r="159" spans="1:11">
      <c r="A159" s="18" t="str">
        <f>IFERROR(IF(D159="","",INDEX(Poles!$A:$F,MATCH('Poles Results'!$E159,Poles!$F:$F,0),1)),"")</f>
        <v/>
      </c>
      <c r="B159" s="84" t="str">
        <f>IFERROR(IF(D159="","",INDEX(Poles!$A:$F,MATCH('Poles Results'!$E159,Poles!$F:$F,0),2)),"")</f>
        <v/>
      </c>
      <c r="C159" s="84" t="str">
        <f>IFERROR(IF(D159="","",INDEX(Poles!$A:$F,MATCH('Poles Results'!E159,Poles!$F:$F,0),3)),"")</f>
        <v/>
      </c>
      <c r="D159" s="85" t="str">
        <f>IFERROR(IF(AND(SMALL(Poles!F:F,K159)&gt;1000,SMALL(Poles!F:F,K159)&lt;3000),"nt",IF(SMALL(Poles!F:F,K159)&gt;3000,"",SMALL(Poles!F:F,K159))),"")</f>
        <v/>
      </c>
      <c r="E159" s="114" t="str">
        <f>IF(D159="nt",IFERROR(SMALL(Poles!F:F,K159),""),IF(D159&gt;3000,"",IFERROR(SMALL(Poles!F:F,K159),"")))</f>
        <v/>
      </c>
      <c r="G159" s="91" t="str">
        <f t="shared" si="4"/>
        <v/>
      </c>
      <c r="J159" s="120"/>
      <c r="K159" s="24">
        <v>158</v>
      </c>
    </row>
    <row r="160" spans="1:11">
      <c r="A160" s="18" t="str">
        <f>IFERROR(IF(D160="","",INDEX(Poles!$A:$F,MATCH('Poles Results'!$E160,Poles!$F:$F,0),1)),"")</f>
        <v/>
      </c>
      <c r="B160" s="84" t="str">
        <f>IFERROR(IF(D160="","",INDEX(Poles!$A:$F,MATCH('Poles Results'!$E160,Poles!$F:$F,0),2)),"")</f>
        <v/>
      </c>
      <c r="C160" s="84" t="str">
        <f>IFERROR(IF(D160="","",INDEX(Poles!$A:$F,MATCH('Poles Results'!E160,Poles!$F:$F,0),3)),"")</f>
        <v/>
      </c>
      <c r="D160" s="85" t="str">
        <f>IFERROR(IF(AND(SMALL(Poles!F:F,K160)&gt;1000,SMALL(Poles!F:F,K160)&lt;3000),"nt",IF(SMALL(Poles!F:F,K160)&gt;3000,"",SMALL(Poles!F:F,K160))),"")</f>
        <v/>
      </c>
      <c r="E160" s="114" t="str">
        <f>IF(D160="nt",IFERROR(SMALL(Poles!F:F,K160),""),IF(D160&gt;3000,"",IFERROR(SMALL(Poles!F:F,K160),"")))</f>
        <v/>
      </c>
      <c r="G160" s="91" t="str">
        <f t="shared" si="4"/>
        <v/>
      </c>
      <c r="J160" s="120"/>
      <c r="K160" s="24">
        <v>159</v>
      </c>
    </row>
    <row r="161" spans="1:11">
      <c r="A161" s="18" t="str">
        <f>IFERROR(IF(D161="","",INDEX(Poles!$A:$F,MATCH('Poles Results'!$E161,Poles!$F:$F,0),1)),"")</f>
        <v/>
      </c>
      <c r="B161" s="84" t="str">
        <f>IFERROR(IF(D161="","",INDEX(Poles!$A:$F,MATCH('Poles Results'!$E161,Poles!$F:$F,0),2)),"")</f>
        <v/>
      </c>
      <c r="C161" s="84" t="str">
        <f>IFERROR(IF(D161="","",INDEX(Poles!$A:$F,MATCH('Poles Results'!E161,Poles!$F:$F,0),3)),"")</f>
        <v/>
      </c>
      <c r="D161" s="85" t="str">
        <f>IFERROR(IF(AND(SMALL(Poles!F:F,K161)&gt;1000,SMALL(Poles!F:F,K161)&lt;3000),"nt",IF(SMALL(Poles!F:F,K161)&gt;3000,"",SMALL(Poles!F:F,K161))),"")</f>
        <v/>
      </c>
      <c r="E161" s="114" t="str">
        <f>IF(D161="nt",IFERROR(SMALL(Poles!F:F,K161),""),IF(D161&gt;3000,"",IFERROR(SMALL(Poles!F:F,K161),"")))</f>
        <v/>
      </c>
      <c r="G161" s="91" t="str">
        <f t="shared" si="4"/>
        <v/>
      </c>
      <c r="J161" s="120"/>
      <c r="K161" s="24">
        <v>160</v>
      </c>
    </row>
    <row r="162" spans="1:11">
      <c r="A162" s="18" t="str">
        <f>IFERROR(IF(D162="","",INDEX(Poles!$A:$F,MATCH('Poles Results'!$E162,Poles!$F:$F,0),1)),"")</f>
        <v/>
      </c>
      <c r="B162" s="84" t="str">
        <f>IFERROR(IF(D162="","",INDEX(Poles!$A:$F,MATCH('Poles Results'!$E162,Poles!$F:$F,0),2)),"")</f>
        <v/>
      </c>
      <c r="C162" s="84" t="str">
        <f>IFERROR(IF(D162="","",INDEX(Poles!$A:$F,MATCH('Poles Results'!E162,Poles!$F:$F,0),3)),"")</f>
        <v/>
      </c>
      <c r="D162" s="85" t="str">
        <f>IFERROR(IF(AND(SMALL(Poles!F:F,K162)&gt;1000,SMALL(Poles!F:F,K162)&lt;3000),"nt",IF(SMALL(Poles!F:F,K162)&gt;3000,"",SMALL(Poles!F:F,K162))),"")</f>
        <v/>
      </c>
      <c r="E162" s="114" t="str">
        <f>IF(D162="nt",IFERROR(SMALL(Poles!F:F,K162),""),IF(D162&gt;3000,"",IFERROR(SMALL(Poles!F:F,K162),"")))</f>
        <v/>
      </c>
      <c r="G162" s="91" t="str">
        <f t="shared" si="4"/>
        <v/>
      </c>
      <c r="J162" s="120"/>
      <c r="K162" s="24">
        <v>161</v>
      </c>
    </row>
    <row r="163" spans="1:11">
      <c r="A163" s="18" t="str">
        <f>IFERROR(IF(D163="","",INDEX(Poles!$A:$F,MATCH('Poles Results'!$E163,Poles!$F:$F,0),1)),"")</f>
        <v/>
      </c>
      <c r="B163" s="84" t="str">
        <f>IFERROR(IF(D163="","",INDEX(Poles!$A:$F,MATCH('Poles Results'!$E163,Poles!$F:$F,0),2)),"")</f>
        <v/>
      </c>
      <c r="C163" s="84" t="str">
        <f>IFERROR(IF(D163="","",INDEX(Poles!$A:$F,MATCH('Poles Results'!E163,Poles!$F:$F,0),3)),"")</f>
        <v/>
      </c>
      <c r="D163" s="85" t="str">
        <f>IFERROR(IF(AND(SMALL(Poles!F:F,K163)&gt;1000,SMALL(Poles!F:F,K163)&lt;3000),"nt",IF(SMALL(Poles!F:F,K163)&gt;3000,"",SMALL(Poles!F:F,K163))),"")</f>
        <v/>
      </c>
      <c r="E163" s="114" t="str">
        <f>IF(D163="nt",IFERROR(SMALL(Poles!F:F,K163),""),IF(D163&gt;3000,"",IFERROR(SMALL(Poles!F:F,K163),"")))</f>
        <v/>
      </c>
      <c r="G163" s="91" t="str">
        <f t="shared" si="4"/>
        <v/>
      </c>
      <c r="J163" s="120"/>
      <c r="K163" s="24">
        <v>162</v>
      </c>
    </row>
    <row r="164" spans="1:11">
      <c r="A164" s="18" t="str">
        <f>IFERROR(IF(D164="","",INDEX(Poles!$A:$F,MATCH('Poles Results'!$E164,Poles!$F:$F,0),1)),"")</f>
        <v/>
      </c>
      <c r="B164" s="84" t="str">
        <f>IFERROR(IF(D164="","",INDEX(Poles!$A:$F,MATCH('Poles Results'!$E164,Poles!$F:$F,0),2)),"")</f>
        <v/>
      </c>
      <c r="C164" s="84" t="str">
        <f>IFERROR(IF(D164="","",INDEX(Poles!$A:$F,MATCH('Poles Results'!E164,Poles!$F:$F,0),3)),"")</f>
        <v/>
      </c>
      <c r="D164" s="85" t="str">
        <f>IFERROR(IF(AND(SMALL(Poles!F:F,K164)&gt;1000,SMALL(Poles!F:F,K164)&lt;3000),"nt",IF(SMALL(Poles!F:F,K164)&gt;3000,"",SMALL(Poles!F:F,K164))),"")</f>
        <v/>
      </c>
      <c r="E164" s="114" t="str">
        <f>IF(D164="nt",IFERROR(SMALL(Poles!F:F,K164),""),IF(D164&gt;3000,"",IFERROR(SMALL(Poles!F:F,K164),"")))</f>
        <v/>
      </c>
      <c r="G164" s="91" t="str">
        <f t="shared" si="4"/>
        <v/>
      </c>
      <c r="J164" s="120"/>
      <c r="K164" s="24">
        <v>163</v>
      </c>
    </row>
    <row r="165" spans="1:11">
      <c r="A165" s="18" t="str">
        <f>IFERROR(IF(D165="","",INDEX(Poles!$A:$F,MATCH('Poles Results'!$E165,Poles!$F:$F,0),1)),"")</f>
        <v/>
      </c>
      <c r="B165" s="84" t="str">
        <f>IFERROR(IF(D165="","",INDEX(Poles!$A:$F,MATCH('Poles Results'!$E165,Poles!$F:$F,0),2)),"")</f>
        <v/>
      </c>
      <c r="C165" s="84" t="str">
        <f>IFERROR(IF(D165="","",INDEX(Poles!$A:$F,MATCH('Poles Results'!E165,Poles!$F:$F,0),3)),"")</f>
        <v/>
      </c>
      <c r="D165" s="85" t="str">
        <f>IFERROR(IF(AND(SMALL(Poles!F:F,K165)&gt;1000,SMALL(Poles!F:F,K165)&lt;3000),"nt",IF(SMALL(Poles!F:F,K165)&gt;3000,"",SMALL(Poles!F:F,K165))),"")</f>
        <v/>
      </c>
      <c r="E165" s="114" t="str">
        <f>IF(D165="nt",IFERROR(SMALL(Poles!F:F,K165),""),IF(D165&gt;3000,"",IFERROR(SMALL(Poles!F:F,K165),"")))</f>
        <v/>
      </c>
      <c r="G165" s="91" t="str">
        <f t="shared" si="4"/>
        <v/>
      </c>
      <c r="J165" s="120"/>
      <c r="K165" s="24">
        <v>164</v>
      </c>
    </row>
    <row r="166" spans="1:11">
      <c r="A166" s="18" t="str">
        <f>IFERROR(IF(D166="","",INDEX(Poles!$A:$F,MATCH('Poles Results'!$E166,Poles!$F:$F,0),1)),"")</f>
        <v/>
      </c>
      <c r="B166" s="84" t="str">
        <f>IFERROR(IF(D166="","",INDEX(Poles!$A:$F,MATCH('Poles Results'!$E166,Poles!$F:$F,0),2)),"")</f>
        <v/>
      </c>
      <c r="C166" s="84" t="str">
        <f>IFERROR(IF(D166="","",INDEX(Poles!$A:$F,MATCH('Poles Results'!E166,Poles!$F:$F,0),3)),"")</f>
        <v/>
      </c>
      <c r="D166" s="85" t="str">
        <f>IFERROR(IF(AND(SMALL(Poles!F:F,K166)&gt;1000,SMALL(Poles!F:F,K166)&lt;3000),"nt",IF(SMALL(Poles!F:F,K166)&gt;3000,"",SMALL(Poles!F:F,K166))),"")</f>
        <v/>
      </c>
      <c r="E166" s="114" t="str">
        <f>IF(D166="nt",IFERROR(SMALL(Poles!F:F,K166),""),IF(D166&gt;3000,"",IFERROR(SMALL(Poles!F:F,K166),"")))</f>
        <v/>
      </c>
      <c r="G166" s="91" t="str">
        <f t="shared" si="4"/>
        <v/>
      </c>
      <c r="J166" s="120"/>
      <c r="K166" s="24">
        <v>165</v>
      </c>
    </row>
    <row r="167" spans="1:11">
      <c r="A167" s="18" t="str">
        <f>IFERROR(IF(D167="","",INDEX(Poles!$A:$F,MATCH('Poles Results'!$E167,Poles!$F:$F,0),1)),"")</f>
        <v/>
      </c>
      <c r="B167" s="84" t="str">
        <f>IFERROR(IF(D167="","",INDEX(Poles!$A:$F,MATCH('Poles Results'!$E167,Poles!$F:$F,0),2)),"")</f>
        <v/>
      </c>
      <c r="C167" s="84" t="str">
        <f>IFERROR(IF(D167="","",INDEX(Poles!$A:$F,MATCH('Poles Results'!E167,Poles!$F:$F,0),3)),"")</f>
        <v/>
      </c>
      <c r="D167" s="85" t="str">
        <f>IFERROR(IF(AND(SMALL(Poles!F:F,K167)&gt;1000,SMALL(Poles!F:F,K167)&lt;3000),"nt",IF(SMALL(Poles!F:F,K167)&gt;3000,"",SMALL(Poles!F:F,K167))),"")</f>
        <v/>
      </c>
      <c r="E167" s="114" t="str">
        <f>IF(D167="nt",IFERROR(SMALL(Poles!F:F,K167),""),IF(D167&gt;3000,"",IFERROR(SMALL(Poles!F:F,K167),"")))</f>
        <v/>
      </c>
      <c r="G167" s="91" t="str">
        <f t="shared" si="4"/>
        <v/>
      </c>
      <c r="J167" s="120"/>
      <c r="K167" s="24">
        <v>166</v>
      </c>
    </row>
    <row r="168" spans="1:11">
      <c r="A168" s="18" t="str">
        <f>IFERROR(IF(D168="","",INDEX(Poles!$A:$F,MATCH('Poles Results'!$E168,Poles!$F:$F,0),1)),"")</f>
        <v/>
      </c>
      <c r="B168" s="84" t="str">
        <f>IFERROR(IF(D168="","",INDEX(Poles!$A:$F,MATCH('Poles Results'!$E168,Poles!$F:$F,0),2)),"")</f>
        <v/>
      </c>
      <c r="C168" s="84" t="str">
        <f>IFERROR(IF(D168="","",INDEX(Poles!$A:$F,MATCH('Poles Results'!E168,Poles!$F:$F,0),3)),"")</f>
        <v/>
      </c>
      <c r="D168" s="85" t="str">
        <f>IFERROR(IF(AND(SMALL(Poles!F:F,K168)&gt;1000,SMALL(Poles!F:F,K168)&lt;3000),"nt",IF(SMALL(Poles!F:F,K168)&gt;3000,"",SMALL(Poles!F:F,K168))),"")</f>
        <v/>
      </c>
      <c r="E168" s="114" t="str">
        <f>IF(D168="nt",IFERROR(SMALL(Poles!F:F,K168),""),IF(D168&gt;3000,"",IFERROR(SMALL(Poles!F:F,K168),"")))</f>
        <v/>
      </c>
      <c r="G168" s="91" t="str">
        <f t="shared" si="4"/>
        <v/>
      </c>
      <c r="J168" s="120"/>
      <c r="K168" s="24">
        <v>167</v>
      </c>
    </row>
    <row r="169" spans="1:11">
      <c r="A169" s="18" t="str">
        <f>IFERROR(IF(D169="","",INDEX(Poles!$A:$F,MATCH('Poles Results'!$E169,Poles!$F:$F,0),1)),"")</f>
        <v/>
      </c>
      <c r="B169" s="84" t="str">
        <f>IFERROR(IF(D169="","",INDEX(Poles!$A:$F,MATCH('Poles Results'!$E169,Poles!$F:$F,0),2)),"")</f>
        <v/>
      </c>
      <c r="C169" s="84" t="str">
        <f>IFERROR(IF(D169="","",INDEX(Poles!$A:$F,MATCH('Poles Results'!E169,Poles!$F:$F,0),3)),"")</f>
        <v/>
      </c>
      <c r="D169" s="85" t="str">
        <f>IFERROR(IF(AND(SMALL(Poles!F:F,K169)&gt;1000,SMALL(Poles!F:F,K169)&lt;3000),"nt",IF(SMALL(Poles!F:F,K169)&gt;3000,"",SMALL(Poles!F:F,K169))),"")</f>
        <v/>
      </c>
      <c r="E169" s="114" t="str">
        <f>IF(D169="nt",IFERROR(SMALL(Poles!F:F,K169),""),IF(D169&gt;3000,"",IFERROR(SMALL(Poles!F:F,K169),"")))</f>
        <v/>
      </c>
      <c r="G169" s="91" t="str">
        <f t="shared" si="4"/>
        <v/>
      </c>
      <c r="J169" s="120"/>
      <c r="K169" s="24">
        <v>168</v>
      </c>
    </row>
    <row r="170" spans="1:11">
      <c r="A170" s="18" t="str">
        <f>IFERROR(IF(D170="","",INDEX(Poles!$A:$F,MATCH('Poles Results'!$E170,Poles!$F:$F,0),1)),"")</f>
        <v/>
      </c>
      <c r="B170" s="84" t="str">
        <f>IFERROR(IF(D170="","",INDEX(Poles!$A:$F,MATCH('Poles Results'!$E170,Poles!$F:$F,0),2)),"")</f>
        <v/>
      </c>
      <c r="C170" s="84" t="str">
        <f>IFERROR(IF(D170="","",INDEX(Poles!$A:$F,MATCH('Poles Results'!E170,Poles!$F:$F,0),3)),"")</f>
        <v/>
      </c>
      <c r="D170" s="85" t="str">
        <f>IFERROR(IF(AND(SMALL(Poles!F:F,K170)&gt;1000,SMALL(Poles!F:F,K170)&lt;3000),"nt",IF(SMALL(Poles!F:F,K170)&gt;3000,"",SMALL(Poles!F:F,K170))),"")</f>
        <v/>
      </c>
      <c r="E170" s="114" t="str">
        <f>IF(D170="nt",IFERROR(SMALL(Poles!F:F,K170),""),IF(D170&gt;3000,"",IFERROR(SMALL(Poles!F:F,K170),"")))</f>
        <v/>
      </c>
      <c r="G170" s="91" t="str">
        <f t="shared" si="4"/>
        <v/>
      </c>
      <c r="J170" s="120"/>
      <c r="K170" s="24">
        <v>169</v>
      </c>
    </row>
    <row r="171" spans="1:11">
      <c r="A171" s="18" t="str">
        <f>IFERROR(IF(D171="","",INDEX(Poles!$A:$F,MATCH('Poles Results'!$E171,Poles!$F:$F,0),1)),"")</f>
        <v/>
      </c>
      <c r="B171" s="84" t="str">
        <f>IFERROR(IF(D171="","",INDEX(Poles!$A:$F,MATCH('Poles Results'!$E171,Poles!$F:$F,0),2)),"")</f>
        <v/>
      </c>
      <c r="C171" s="84" t="str">
        <f>IFERROR(IF(D171="","",INDEX(Poles!$A:$F,MATCH('Poles Results'!E171,Poles!$F:$F,0),3)),"")</f>
        <v/>
      </c>
      <c r="D171" s="85" t="str">
        <f>IFERROR(IF(AND(SMALL(Poles!F:F,K171)&gt;1000,SMALL(Poles!F:F,K171)&lt;3000),"nt",IF(SMALL(Poles!F:F,K171)&gt;3000,"",SMALL(Poles!F:F,K171))),"")</f>
        <v/>
      </c>
      <c r="E171" s="114" t="str">
        <f>IF(D171="nt",IFERROR(SMALL(Poles!F:F,K171),""),IF(D171&gt;3000,"",IFERROR(SMALL(Poles!F:F,K171),"")))</f>
        <v/>
      </c>
      <c r="G171" s="91" t="str">
        <f t="shared" si="4"/>
        <v/>
      </c>
      <c r="J171" s="120"/>
      <c r="K171" s="24">
        <v>170</v>
      </c>
    </row>
    <row r="172" spans="1:11">
      <c r="A172" s="18" t="str">
        <f>IFERROR(IF(D172="","",INDEX(Poles!$A:$F,MATCH('Poles Results'!$E172,Poles!$F:$F,0),1)),"")</f>
        <v/>
      </c>
      <c r="B172" s="84" t="str">
        <f>IFERROR(IF(D172="","",INDEX(Poles!$A:$F,MATCH('Poles Results'!$E172,Poles!$F:$F,0),2)),"")</f>
        <v/>
      </c>
      <c r="C172" s="84" t="str">
        <f>IFERROR(IF(D172="","",INDEX(Poles!$A:$F,MATCH('Poles Results'!E172,Poles!$F:$F,0),3)),"")</f>
        <v/>
      </c>
      <c r="D172" s="85" t="str">
        <f>IFERROR(IF(AND(SMALL(Poles!F:F,K172)&gt;1000,SMALL(Poles!F:F,K172)&lt;3000),"nt",IF(SMALL(Poles!F:F,K172)&gt;3000,"",SMALL(Poles!F:F,K172))),"")</f>
        <v/>
      </c>
      <c r="E172" s="114" t="str">
        <f>IF(D172="nt",IFERROR(SMALL(Poles!F:F,K172),""),IF(D172&gt;3000,"",IFERROR(SMALL(Poles!F:F,K172),"")))</f>
        <v/>
      </c>
      <c r="G172" s="91" t="str">
        <f t="shared" si="4"/>
        <v/>
      </c>
      <c r="J172" s="120"/>
      <c r="K172" s="24">
        <v>171</v>
      </c>
    </row>
    <row r="173" spans="1:11">
      <c r="A173" s="18" t="str">
        <f>IFERROR(IF(D173="","",INDEX(Poles!$A:$F,MATCH('Poles Results'!$E173,Poles!$F:$F,0),1)),"")</f>
        <v/>
      </c>
      <c r="B173" s="84" t="str">
        <f>IFERROR(IF(D173="","",INDEX(Poles!$A:$F,MATCH('Poles Results'!$E173,Poles!$F:$F,0),2)),"")</f>
        <v/>
      </c>
      <c r="C173" s="84" t="str">
        <f>IFERROR(IF(D173="","",INDEX(Poles!$A:$F,MATCH('Poles Results'!E173,Poles!$F:$F,0),3)),"")</f>
        <v/>
      </c>
      <c r="D173" s="85" t="str">
        <f>IFERROR(IF(AND(SMALL(Poles!F:F,K173)&gt;1000,SMALL(Poles!F:F,K173)&lt;3000),"nt",IF(SMALL(Poles!F:F,K173)&gt;3000,"",SMALL(Poles!F:F,K173))),"")</f>
        <v/>
      </c>
      <c r="E173" s="114" t="str">
        <f>IF(D173="nt",IFERROR(SMALL(Poles!F:F,K173),""),IF(D173&gt;3000,"",IFERROR(SMALL(Poles!F:F,K173),"")))</f>
        <v/>
      </c>
      <c r="G173" s="91" t="str">
        <f t="shared" si="4"/>
        <v/>
      </c>
      <c r="J173" s="120"/>
      <c r="K173" s="24">
        <v>172</v>
      </c>
    </row>
    <row r="174" spans="1:11">
      <c r="A174" s="18" t="str">
        <f>IFERROR(IF(D174="","",INDEX(Poles!$A:$F,MATCH('Poles Results'!$E174,Poles!$F:$F,0),1)),"")</f>
        <v/>
      </c>
      <c r="B174" s="84" t="str">
        <f>IFERROR(IF(D174="","",INDEX(Poles!$A:$F,MATCH('Poles Results'!$E174,Poles!$F:$F,0),2)),"")</f>
        <v/>
      </c>
      <c r="C174" s="84" t="str">
        <f>IFERROR(IF(D174="","",INDEX(Poles!$A:$F,MATCH('Poles Results'!E174,Poles!$F:$F,0),3)),"")</f>
        <v/>
      </c>
      <c r="D174" s="85" t="str">
        <f>IFERROR(IF(AND(SMALL(Poles!F:F,K174)&gt;1000,SMALL(Poles!F:F,K174)&lt;3000),"nt",IF(SMALL(Poles!F:F,K174)&gt;3000,"",SMALL(Poles!F:F,K174))),"")</f>
        <v/>
      </c>
      <c r="E174" s="114" t="str">
        <f>IF(D174="nt",IFERROR(SMALL(Poles!F:F,K174),""),IF(D174&gt;3000,"",IFERROR(SMALL(Poles!F:F,K174),"")))</f>
        <v/>
      </c>
      <c r="G174" s="91" t="str">
        <f t="shared" si="4"/>
        <v/>
      </c>
      <c r="J174" s="120"/>
      <c r="K174" s="24">
        <v>173</v>
      </c>
    </row>
    <row r="175" spans="1:11">
      <c r="A175" s="18" t="str">
        <f>IFERROR(IF(D175="","",INDEX(Poles!$A:$F,MATCH('Poles Results'!$E175,Poles!$F:$F,0),1)),"")</f>
        <v/>
      </c>
      <c r="B175" s="84" t="str">
        <f>IFERROR(IF(D175="","",INDEX(Poles!$A:$F,MATCH('Poles Results'!$E175,Poles!$F:$F,0),2)),"")</f>
        <v/>
      </c>
      <c r="C175" s="84" t="str">
        <f>IFERROR(IF(D175="","",INDEX(Poles!$A:$F,MATCH('Poles Results'!E175,Poles!$F:$F,0),3)),"")</f>
        <v/>
      </c>
      <c r="D175" s="85" t="str">
        <f>IFERROR(IF(AND(SMALL(Poles!F:F,K175)&gt;1000,SMALL(Poles!F:F,K175)&lt;3000),"nt",IF(SMALL(Poles!F:F,K175)&gt;3000,"",SMALL(Poles!F:F,K175))),"")</f>
        <v/>
      </c>
      <c r="E175" s="114" t="str">
        <f>IF(D175="nt",IFERROR(SMALL(Poles!F:F,K175),""),IF(D175&gt;3000,"",IFERROR(SMALL(Poles!F:F,K175),"")))</f>
        <v/>
      </c>
      <c r="G175" s="91" t="str">
        <f t="shared" si="4"/>
        <v/>
      </c>
      <c r="J175" s="120"/>
      <c r="K175" s="24">
        <v>174</v>
      </c>
    </row>
    <row r="176" spans="1:11">
      <c r="A176" s="18" t="str">
        <f>IFERROR(IF(D176="","",INDEX(Poles!$A:$F,MATCH('Poles Results'!$E176,Poles!$F:$F,0),1)),"")</f>
        <v/>
      </c>
      <c r="B176" s="84" t="str">
        <f>IFERROR(IF(D176="","",INDEX(Poles!$A:$F,MATCH('Poles Results'!$E176,Poles!$F:$F,0),2)),"")</f>
        <v/>
      </c>
      <c r="C176" s="84" t="str">
        <f>IFERROR(IF(D176="","",INDEX(Poles!$A:$F,MATCH('Poles Results'!E176,Poles!$F:$F,0),3)),"")</f>
        <v/>
      </c>
      <c r="D176" s="85" t="str">
        <f>IFERROR(IF(AND(SMALL(Poles!F:F,K176)&gt;1000,SMALL(Poles!F:F,K176)&lt;3000),"nt",IF(SMALL(Poles!F:F,K176)&gt;3000,"",SMALL(Poles!F:F,K176))),"")</f>
        <v/>
      </c>
      <c r="E176" s="114" t="str">
        <f>IF(D176="nt",IFERROR(SMALL(Poles!F:F,K176),""),IF(D176&gt;3000,"",IFERROR(SMALL(Poles!F:F,K176),"")))</f>
        <v/>
      </c>
      <c r="G176" s="91" t="str">
        <f t="shared" si="4"/>
        <v/>
      </c>
      <c r="J176" s="120"/>
      <c r="K176" s="24">
        <v>175</v>
      </c>
    </row>
    <row r="177" spans="1:11">
      <c r="A177" s="18" t="str">
        <f>IFERROR(IF(D177="","",INDEX(Poles!$A:$F,MATCH('Poles Results'!$E177,Poles!$F:$F,0),1)),"")</f>
        <v/>
      </c>
      <c r="B177" s="84" t="str">
        <f>IFERROR(IF(D177="","",INDEX(Poles!$A:$F,MATCH('Poles Results'!$E177,Poles!$F:$F,0),2)),"")</f>
        <v/>
      </c>
      <c r="C177" s="84" t="str">
        <f>IFERROR(IF(D177="","",INDEX(Poles!$A:$F,MATCH('Poles Results'!E177,Poles!$F:$F,0),3)),"")</f>
        <v/>
      </c>
      <c r="D177" s="85" t="str">
        <f>IFERROR(IF(AND(SMALL(Poles!F:F,K177)&gt;1000,SMALL(Poles!F:F,K177)&lt;3000),"nt",IF(SMALL(Poles!F:F,K177)&gt;3000,"",SMALL(Poles!F:F,K177))),"")</f>
        <v/>
      </c>
      <c r="E177" s="114" t="str">
        <f>IF(D177="nt",IFERROR(SMALL(Poles!F:F,K177),""),IF(D177&gt;3000,"",IFERROR(SMALL(Poles!F:F,K177),"")))</f>
        <v/>
      </c>
      <c r="G177" s="91" t="str">
        <f t="shared" si="4"/>
        <v/>
      </c>
      <c r="J177" s="120"/>
      <c r="K177" s="24">
        <v>176</v>
      </c>
    </row>
    <row r="178" spans="1:11">
      <c r="A178" s="18" t="str">
        <f>IFERROR(IF(D178="","",INDEX(Poles!$A:$F,MATCH('Poles Results'!$E178,Poles!$F:$F,0),1)),"")</f>
        <v/>
      </c>
      <c r="B178" s="84" t="str">
        <f>IFERROR(IF(D178="","",INDEX(Poles!$A:$F,MATCH('Poles Results'!$E178,Poles!$F:$F,0),2)),"")</f>
        <v/>
      </c>
      <c r="C178" s="84" t="str">
        <f>IFERROR(IF(D178="","",INDEX(Poles!$A:$F,MATCH('Poles Results'!E178,Poles!$F:$F,0),3)),"")</f>
        <v/>
      </c>
      <c r="D178" s="85" t="str">
        <f>IFERROR(IF(AND(SMALL(Poles!F:F,K178)&gt;1000,SMALL(Poles!F:F,K178)&lt;3000),"nt",IF(SMALL(Poles!F:F,K178)&gt;3000,"",SMALL(Poles!F:F,K178))),"")</f>
        <v/>
      </c>
      <c r="E178" s="114" t="str">
        <f>IF(D178="nt",IFERROR(SMALL(Poles!F:F,K178),""),IF(D178&gt;3000,"",IFERROR(SMALL(Poles!F:F,K178),"")))</f>
        <v/>
      </c>
      <c r="G178" s="91" t="str">
        <f t="shared" si="4"/>
        <v/>
      </c>
      <c r="J178" s="120"/>
      <c r="K178" s="24">
        <v>177</v>
      </c>
    </row>
    <row r="179" spans="1:11">
      <c r="A179" s="18" t="str">
        <f>IFERROR(IF(D179="","",INDEX(Poles!$A:$F,MATCH('Poles Results'!$E179,Poles!$F:$F,0),1)),"")</f>
        <v/>
      </c>
      <c r="B179" s="84" t="str">
        <f>IFERROR(IF(D179="","",INDEX(Poles!$A:$F,MATCH('Poles Results'!$E179,Poles!$F:$F,0),2)),"")</f>
        <v/>
      </c>
      <c r="C179" s="84" t="str">
        <f>IFERROR(IF(D179="","",INDEX(Poles!$A:$F,MATCH('Poles Results'!E179,Poles!$F:$F,0),3)),"")</f>
        <v/>
      </c>
      <c r="D179" s="85" t="str">
        <f>IFERROR(IF(AND(SMALL(Poles!F:F,K179)&gt;1000,SMALL(Poles!F:F,K179)&lt;3000),"nt",IF(SMALL(Poles!F:F,K179)&gt;3000,"",SMALL(Poles!F:F,K179))),"")</f>
        <v/>
      </c>
      <c r="E179" s="114" t="str">
        <f>IF(D179="nt",IFERROR(SMALL(Poles!F:F,K179),""),IF(D179&gt;3000,"",IFERROR(SMALL(Poles!F:F,K179),"")))</f>
        <v/>
      </c>
      <c r="G179" s="91" t="str">
        <f t="shared" si="4"/>
        <v/>
      </c>
      <c r="J179" s="120"/>
      <c r="K179" s="24">
        <v>178</v>
      </c>
    </row>
    <row r="180" spans="1:11">
      <c r="A180" s="18" t="str">
        <f>IFERROR(IF(D180="","",INDEX(Poles!$A:$F,MATCH('Poles Results'!$E180,Poles!$F:$F,0),1)),"")</f>
        <v/>
      </c>
      <c r="B180" s="84" t="str">
        <f>IFERROR(IF(D180="","",INDEX(Poles!$A:$F,MATCH('Poles Results'!$E180,Poles!$F:$F,0),2)),"")</f>
        <v/>
      </c>
      <c r="C180" s="84" t="str">
        <f>IFERROR(IF(D180="","",INDEX(Poles!$A:$F,MATCH('Poles Results'!E180,Poles!$F:$F,0),3)),"")</f>
        <v/>
      </c>
      <c r="D180" s="85" t="str">
        <f>IFERROR(IF(AND(SMALL(Poles!F:F,K180)&gt;1000,SMALL(Poles!F:F,K180)&lt;3000),"nt",IF(SMALL(Poles!F:F,K180)&gt;3000,"",SMALL(Poles!F:F,K180))),"")</f>
        <v/>
      </c>
      <c r="E180" s="114" t="str">
        <f>IF(D180="nt",IFERROR(SMALL(Poles!F:F,K180),""),IF(D180&gt;3000,"",IFERROR(SMALL(Poles!F:F,K180),"")))</f>
        <v/>
      </c>
      <c r="G180" s="91" t="str">
        <f t="shared" si="4"/>
        <v/>
      </c>
      <c r="J180" s="120"/>
      <c r="K180" s="24">
        <v>179</v>
      </c>
    </row>
    <row r="181" spans="1:11">
      <c r="A181" s="18" t="str">
        <f>IFERROR(IF(D181="","",INDEX(Poles!$A:$F,MATCH('Poles Results'!$E181,Poles!$F:$F,0),1)),"")</f>
        <v/>
      </c>
      <c r="B181" s="84" t="str">
        <f>IFERROR(IF(D181="","",INDEX(Poles!$A:$F,MATCH('Poles Results'!$E181,Poles!$F:$F,0),2)),"")</f>
        <v/>
      </c>
      <c r="C181" s="84" t="str">
        <f>IFERROR(IF(D181="","",INDEX(Poles!$A:$F,MATCH('Poles Results'!E181,Poles!$F:$F,0),3)),"")</f>
        <v/>
      </c>
      <c r="D181" s="85" t="str">
        <f>IFERROR(IF(AND(SMALL(Poles!F:F,K181)&gt;1000,SMALL(Poles!F:F,K181)&lt;3000),"nt",IF(SMALL(Poles!F:F,K181)&gt;3000,"",SMALL(Poles!F:F,K181))),"")</f>
        <v/>
      </c>
      <c r="E181" s="114" t="str">
        <f>IF(D181="nt",IFERROR(SMALL(Poles!F:F,K181),""),IF(D181&gt;3000,"",IFERROR(SMALL(Poles!F:F,K181),"")))</f>
        <v/>
      </c>
      <c r="G181" s="91" t="str">
        <f t="shared" si="4"/>
        <v/>
      </c>
      <c r="J181" s="120"/>
      <c r="K181" s="24">
        <v>180</v>
      </c>
    </row>
    <row r="182" spans="1:11">
      <c r="A182" s="18" t="str">
        <f>IFERROR(IF(D182="","",INDEX(Poles!$A:$F,MATCH('Poles Results'!$E182,Poles!$F:$F,0),1)),"")</f>
        <v/>
      </c>
      <c r="B182" s="84" t="str">
        <f>IFERROR(IF(D182="","",INDEX(Poles!$A:$F,MATCH('Poles Results'!$E182,Poles!$F:$F,0),2)),"")</f>
        <v/>
      </c>
      <c r="C182" s="84" t="str">
        <f>IFERROR(IF(D182="","",INDEX(Poles!$A:$F,MATCH('Poles Results'!E182,Poles!$F:$F,0),3)),"")</f>
        <v/>
      </c>
      <c r="D182" s="85" t="str">
        <f>IFERROR(IF(AND(SMALL(Poles!F:F,K182)&gt;1000,SMALL(Poles!F:F,K182)&lt;3000),"nt",IF(SMALL(Poles!F:F,K182)&gt;3000,"",SMALL(Poles!F:F,K182))),"")</f>
        <v/>
      </c>
      <c r="E182" s="114" t="str">
        <f>IF(D182="nt",IFERROR(SMALL(Poles!F:F,K182),""),IF(D182&gt;3000,"",IFERROR(SMALL(Poles!F:F,K182),"")))</f>
        <v/>
      </c>
      <c r="G182" s="91" t="str">
        <f t="shared" si="4"/>
        <v/>
      </c>
      <c r="J182" s="120"/>
      <c r="K182" s="24">
        <v>181</v>
      </c>
    </row>
    <row r="183" spans="1:11">
      <c r="A183" s="18" t="str">
        <f>IFERROR(IF(D183="","",INDEX(Poles!$A:$F,MATCH('Poles Results'!$E183,Poles!$F:$F,0),1)),"")</f>
        <v/>
      </c>
      <c r="B183" s="84" t="str">
        <f>IFERROR(IF(D183="","",INDEX(Poles!$A:$F,MATCH('Poles Results'!$E183,Poles!$F:$F,0),2)),"")</f>
        <v/>
      </c>
      <c r="C183" s="84" t="str">
        <f>IFERROR(IF(D183="","",INDEX(Poles!$A:$F,MATCH('Poles Results'!E183,Poles!$F:$F,0),3)),"")</f>
        <v/>
      </c>
      <c r="D183" s="85" t="str">
        <f>IFERROR(IF(AND(SMALL(Poles!F:F,K183)&gt;1000,SMALL(Poles!F:F,K183)&lt;3000),"nt",IF(SMALL(Poles!F:F,K183)&gt;3000,"",SMALL(Poles!F:F,K183))),"")</f>
        <v/>
      </c>
      <c r="E183" s="114" t="str">
        <f>IF(D183="nt",IFERROR(SMALL(Poles!F:F,K183),""),IF(D183&gt;3000,"",IFERROR(SMALL(Poles!F:F,K183),"")))</f>
        <v/>
      </c>
      <c r="G183" s="91" t="str">
        <f t="shared" si="4"/>
        <v/>
      </c>
      <c r="J183" s="120"/>
      <c r="K183" s="24">
        <v>182</v>
      </c>
    </row>
    <row r="184" spans="1:11">
      <c r="A184" s="18" t="str">
        <f>IFERROR(IF(D184="","",INDEX(Poles!$A:$F,MATCH('Poles Results'!$E184,Poles!$F:$F,0),1)),"")</f>
        <v/>
      </c>
      <c r="B184" s="84" t="str">
        <f>IFERROR(IF(D184="","",INDEX(Poles!$A:$F,MATCH('Poles Results'!$E184,Poles!$F:$F,0),2)),"")</f>
        <v/>
      </c>
      <c r="C184" s="84" t="str">
        <f>IFERROR(IF(D184="","",INDEX(Poles!$A:$F,MATCH('Poles Results'!E184,Poles!$F:$F,0),3)),"")</f>
        <v/>
      </c>
      <c r="D184" s="85" t="str">
        <f>IFERROR(IF(AND(SMALL(Poles!F:F,K184)&gt;1000,SMALL(Poles!F:F,K184)&lt;3000),"nt",IF(SMALL(Poles!F:F,K184)&gt;3000,"",SMALL(Poles!F:F,K184))),"")</f>
        <v/>
      </c>
      <c r="E184" s="114" t="str">
        <f>IF(D184="nt",IFERROR(SMALL(Poles!F:F,K184),""),IF(D184&gt;3000,"",IFERROR(SMALL(Poles!F:F,K184),"")))</f>
        <v/>
      </c>
      <c r="G184" s="91" t="str">
        <f t="shared" si="4"/>
        <v/>
      </c>
      <c r="J184" s="120"/>
      <c r="K184" s="24">
        <v>183</v>
      </c>
    </row>
    <row r="185" spans="1:11">
      <c r="A185" s="18" t="str">
        <f>IFERROR(IF(D185="","",INDEX(Poles!$A:$F,MATCH('Poles Results'!$E185,Poles!$F:$F,0),1)),"")</f>
        <v/>
      </c>
      <c r="B185" s="84" t="str">
        <f>IFERROR(IF(D185="","",INDEX(Poles!$A:$F,MATCH('Poles Results'!$E185,Poles!$F:$F,0),2)),"")</f>
        <v/>
      </c>
      <c r="C185" s="84" t="str">
        <f>IFERROR(IF(D185="","",INDEX(Poles!$A:$F,MATCH('Poles Results'!E185,Poles!$F:$F,0),3)),"")</f>
        <v/>
      </c>
      <c r="D185" s="85" t="str">
        <f>IFERROR(IF(AND(SMALL(Poles!F:F,K185)&gt;1000,SMALL(Poles!F:F,K185)&lt;3000),"nt",IF(SMALL(Poles!F:F,K185)&gt;3000,"",SMALL(Poles!F:F,K185))),"")</f>
        <v/>
      </c>
      <c r="E185" s="114" t="str">
        <f>IF(D185="nt",IFERROR(SMALL(Poles!F:F,K185),""),IF(D185&gt;3000,"",IFERROR(SMALL(Poles!F:F,K185),"")))</f>
        <v/>
      </c>
      <c r="G185" s="91" t="str">
        <f t="shared" si="4"/>
        <v/>
      </c>
      <c r="J185" s="120"/>
      <c r="K185" s="24">
        <v>184</v>
      </c>
    </row>
    <row r="186" spans="1:11">
      <c r="A186" s="18" t="str">
        <f>IFERROR(IF(D186="","",INDEX(Poles!$A:$F,MATCH('Poles Results'!$E186,Poles!$F:$F,0),1)),"")</f>
        <v/>
      </c>
      <c r="B186" s="84" t="str">
        <f>IFERROR(IF(D186="","",INDEX(Poles!$A:$F,MATCH('Poles Results'!$E186,Poles!$F:$F,0),2)),"")</f>
        <v/>
      </c>
      <c r="C186" s="84" t="str">
        <f>IFERROR(IF(D186="","",INDEX(Poles!$A:$F,MATCH('Poles Results'!E186,Poles!$F:$F,0),3)),"")</f>
        <v/>
      </c>
      <c r="D186" s="85" t="str">
        <f>IFERROR(IF(AND(SMALL(Poles!F:F,K186)&gt;1000,SMALL(Poles!F:F,K186)&lt;3000),"nt",IF(SMALL(Poles!F:F,K186)&gt;3000,"",SMALL(Poles!F:F,K186))),"")</f>
        <v/>
      </c>
      <c r="E186" s="114" t="str">
        <f>IF(D186="nt",IFERROR(SMALL(Poles!F:F,K186),""),IF(D186&gt;3000,"",IFERROR(SMALL(Poles!F:F,K186),"")))</f>
        <v/>
      </c>
      <c r="G186" s="91" t="str">
        <f t="shared" si="4"/>
        <v/>
      </c>
      <c r="J186" s="120"/>
      <c r="K186" s="24">
        <v>185</v>
      </c>
    </row>
    <row r="187" spans="1:11">
      <c r="A187" s="18" t="str">
        <f>IFERROR(IF(D187="","",INDEX(Poles!$A:$F,MATCH('Poles Results'!$E187,Poles!$F:$F,0),1)),"")</f>
        <v/>
      </c>
      <c r="B187" s="84" t="str">
        <f>IFERROR(IF(D187="","",INDEX(Poles!$A:$F,MATCH('Poles Results'!$E187,Poles!$F:$F,0),2)),"")</f>
        <v/>
      </c>
      <c r="C187" s="84" t="str">
        <f>IFERROR(IF(D187="","",INDEX(Poles!$A:$F,MATCH('Poles Results'!E187,Poles!$F:$F,0),3)),"")</f>
        <v/>
      </c>
      <c r="D187" s="85" t="str">
        <f>IFERROR(IF(AND(SMALL(Poles!F:F,K187)&gt;1000,SMALL(Poles!F:F,K187)&lt;3000),"nt",IF(SMALL(Poles!F:F,K187)&gt;3000,"",SMALL(Poles!F:F,K187))),"")</f>
        <v/>
      </c>
      <c r="E187" s="114" t="str">
        <f>IF(D187="nt",IFERROR(SMALL(Poles!F:F,K187),""),IF(D187&gt;3000,"",IFERROR(SMALL(Poles!F:F,K187),"")))</f>
        <v/>
      </c>
      <c r="G187" s="91" t="str">
        <f t="shared" si="4"/>
        <v/>
      </c>
      <c r="J187" s="120"/>
      <c r="K187" s="24">
        <v>186</v>
      </c>
    </row>
    <row r="188" spans="1:11">
      <c r="A188" s="18" t="str">
        <f>IFERROR(IF(D188="","",INDEX(Poles!$A:$F,MATCH('Poles Results'!$E188,Poles!$F:$F,0),1)),"")</f>
        <v/>
      </c>
      <c r="B188" s="84" t="str">
        <f>IFERROR(IF(D188="","",INDEX(Poles!$A:$F,MATCH('Poles Results'!$E188,Poles!$F:$F,0),2)),"")</f>
        <v/>
      </c>
      <c r="C188" s="84" t="str">
        <f>IFERROR(IF(D188="","",INDEX(Poles!$A:$F,MATCH('Poles Results'!E188,Poles!$F:$F,0),3)),"")</f>
        <v/>
      </c>
      <c r="D188" s="85" t="str">
        <f>IFERROR(IF(AND(SMALL(Poles!F:F,K188)&gt;1000,SMALL(Poles!F:F,K188)&lt;3000),"nt",IF(SMALL(Poles!F:F,K188)&gt;3000,"",SMALL(Poles!F:F,K188))),"")</f>
        <v/>
      </c>
      <c r="E188" s="114" t="str">
        <f>IF(D188="nt",IFERROR(SMALL(Poles!F:F,K188),""),IF(D188&gt;3000,"",IFERROR(SMALL(Poles!F:F,K188),"")))</f>
        <v/>
      </c>
      <c r="G188" s="91" t="str">
        <f t="shared" si="4"/>
        <v/>
      </c>
      <c r="J188" s="120"/>
      <c r="K188" s="24">
        <v>187</v>
      </c>
    </row>
    <row r="189" spans="1:11">
      <c r="A189" s="18" t="str">
        <f>IFERROR(IF(D189="","",INDEX(Poles!$A:$F,MATCH('Poles Results'!$E189,Poles!$F:$F,0),1)),"")</f>
        <v/>
      </c>
      <c r="B189" s="84" t="str">
        <f>IFERROR(IF(D189="","",INDEX(Poles!$A:$F,MATCH('Poles Results'!$E189,Poles!$F:$F,0),2)),"")</f>
        <v/>
      </c>
      <c r="C189" s="84" t="str">
        <f>IFERROR(IF(D189="","",INDEX(Poles!$A:$F,MATCH('Poles Results'!E189,Poles!$F:$F,0),3)),"")</f>
        <v/>
      </c>
      <c r="D189" s="85" t="str">
        <f>IFERROR(IF(AND(SMALL(Poles!F:F,K189)&gt;1000,SMALL(Poles!F:F,K189)&lt;3000),"nt",IF(SMALL(Poles!F:F,K189)&gt;3000,"",SMALL(Poles!F:F,K189))),"")</f>
        <v/>
      </c>
      <c r="E189" s="114" t="str">
        <f>IF(D189="nt",IFERROR(SMALL(Poles!F:F,K189),""),IF(D189&gt;3000,"",IFERROR(SMALL(Poles!F:F,K189),"")))</f>
        <v/>
      </c>
      <c r="G189" s="91" t="str">
        <f t="shared" si="4"/>
        <v/>
      </c>
      <c r="J189" s="120"/>
      <c r="K189" s="24">
        <v>188</v>
      </c>
    </row>
    <row r="190" spans="1:11">
      <c r="A190" s="18" t="str">
        <f>IFERROR(IF(D190="","",INDEX(Poles!$A:$F,MATCH('Poles Results'!$E190,Poles!$F:$F,0),1)),"")</f>
        <v/>
      </c>
      <c r="B190" s="84" t="str">
        <f>IFERROR(IF(D190="","",INDEX(Poles!$A:$F,MATCH('Poles Results'!$E190,Poles!$F:$F,0),2)),"")</f>
        <v/>
      </c>
      <c r="C190" s="84" t="str">
        <f>IFERROR(IF(D190="","",INDEX(Poles!$A:$F,MATCH('Poles Results'!E190,Poles!$F:$F,0),3)),"")</f>
        <v/>
      </c>
      <c r="D190" s="85" t="str">
        <f>IFERROR(IF(AND(SMALL(Poles!F:F,K190)&gt;1000,SMALL(Poles!F:F,K190)&lt;3000),"nt",IF(SMALL(Poles!F:F,K190)&gt;3000,"",SMALL(Poles!F:F,K190))),"")</f>
        <v/>
      </c>
      <c r="E190" s="114" t="str">
        <f>IF(D190="nt",IFERROR(SMALL(Poles!F:F,K190),""),IF(D190&gt;3000,"",IFERROR(SMALL(Poles!F:F,K190),"")))</f>
        <v/>
      </c>
      <c r="G190" s="91" t="str">
        <f t="shared" si="4"/>
        <v/>
      </c>
      <c r="J190" s="120"/>
      <c r="K190" s="24">
        <v>189</v>
      </c>
    </row>
    <row r="191" spans="1:11">
      <c r="A191" s="18" t="str">
        <f>IFERROR(IF(D191="","",INDEX(Poles!$A:$F,MATCH('Poles Results'!$E191,Poles!$F:$F,0),1)),"")</f>
        <v/>
      </c>
      <c r="B191" s="84" t="str">
        <f>IFERROR(IF(D191="","",INDEX(Poles!$A:$F,MATCH('Poles Results'!$E191,Poles!$F:$F,0),2)),"")</f>
        <v/>
      </c>
      <c r="C191" s="84" t="str">
        <f>IFERROR(IF(D191="","",INDEX(Poles!$A:$F,MATCH('Poles Results'!E191,Poles!$F:$F,0),3)),"")</f>
        <v/>
      </c>
      <c r="D191" s="85" t="str">
        <f>IFERROR(IF(AND(SMALL(Poles!F:F,K191)&gt;1000,SMALL(Poles!F:F,K191)&lt;3000),"nt",IF(SMALL(Poles!F:F,K191)&gt;3000,"",SMALL(Poles!F:F,K191))),"")</f>
        <v/>
      </c>
      <c r="E191" s="114" t="str">
        <f>IF(D191="nt",IFERROR(SMALL(Poles!F:F,K191),""),IF(D191&gt;3000,"",IFERROR(SMALL(Poles!F:F,K191),"")))</f>
        <v/>
      </c>
      <c r="G191" s="91" t="str">
        <f t="shared" si="4"/>
        <v/>
      </c>
      <c r="J191" s="120"/>
      <c r="K191" s="24">
        <v>190</v>
      </c>
    </row>
    <row r="192" spans="1:11">
      <c r="A192" s="18" t="str">
        <f>IFERROR(IF(D192="","",INDEX(Poles!$A:$F,MATCH('Poles Results'!$E192,Poles!$F:$F,0),1)),"")</f>
        <v/>
      </c>
      <c r="B192" s="84" t="str">
        <f>IFERROR(IF(D192="","",INDEX(Poles!$A:$F,MATCH('Poles Results'!$E192,Poles!$F:$F,0),2)),"")</f>
        <v/>
      </c>
      <c r="C192" s="84" t="str">
        <f>IFERROR(IF(D192="","",INDEX(Poles!$A:$F,MATCH('Poles Results'!E192,Poles!$F:$F,0),3)),"")</f>
        <v/>
      </c>
      <c r="D192" s="85" t="str">
        <f>IFERROR(IF(AND(SMALL(Poles!F:F,K192)&gt;1000,SMALL(Poles!F:F,K192)&lt;3000),"nt",IF(SMALL(Poles!F:F,K192)&gt;3000,"",SMALL(Poles!F:F,K192))),"")</f>
        <v/>
      </c>
      <c r="E192" s="114" t="str">
        <f>IF(D192="nt",IFERROR(SMALL(Poles!F:F,K192),""),IF(D192&gt;3000,"",IFERROR(SMALL(Poles!F:F,K192),"")))</f>
        <v/>
      </c>
      <c r="G192" s="91" t="str">
        <f t="shared" si="4"/>
        <v/>
      </c>
      <c r="J192" s="120"/>
      <c r="K192" s="24">
        <v>191</v>
      </c>
    </row>
    <row r="193" spans="1:11">
      <c r="A193" s="18" t="str">
        <f>IFERROR(IF(D193="","",INDEX(Poles!$A:$F,MATCH('Poles Results'!$E193,Poles!$F:$F,0),1)),"")</f>
        <v/>
      </c>
      <c r="B193" s="84" t="str">
        <f>IFERROR(IF(D193="","",INDEX(Poles!$A:$F,MATCH('Poles Results'!$E193,Poles!$F:$F,0),2)),"")</f>
        <v/>
      </c>
      <c r="C193" s="84" t="str">
        <f>IFERROR(IF(D193="","",INDEX(Poles!$A:$F,MATCH('Poles Results'!E193,Poles!$F:$F,0),3)),"")</f>
        <v/>
      </c>
      <c r="D193" s="85" t="str">
        <f>IFERROR(IF(AND(SMALL(Poles!F:F,K193)&gt;1000,SMALL(Poles!F:F,K193)&lt;3000),"nt",IF(SMALL(Poles!F:F,K193)&gt;3000,"",SMALL(Poles!F:F,K193))),"")</f>
        <v/>
      </c>
      <c r="E193" s="114" t="str">
        <f>IF(D193="nt",IFERROR(SMALL(Poles!F:F,K193),""),IF(D193&gt;3000,"",IFERROR(SMALL(Poles!F:F,K193),"")))</f>
        <v/>
      </c>
      <c r="G193" s="91" t="str">
        <f t="shared" si="4"/>
        <v/>
      </c>
      <c r="J193" s="120"/>
      <c r="K193" s="24">
        <v>192</v>
      </c>
    </row>
    <row r="194" spans="1:11">
      <c r="A194" s="18" t="str">
        <f>IFERROR(IF(D194="","",INDEX(Poles!$A:$F,MATCH('Poles Results'!$E194,Poles!$F:$F,0),1)),"")</f>
        <v/>
      </c>
      <c r="B194" s="84" t="str">
        <f>IFERROR(IF(D194="","",INDEX(Poles!$A:$F,MATCH('Poles Results'!$E194,Poles!$F:$F,0),2)),"")</f>
        <v/>
      </c>
      <c r="C194" s="84" t="str">
        <f>IFERROR(IF(D194="","",INDEX(Poles!$A:$F,MATCH('Poles Results'!E194,Poles!$F:$F,0),3)),"")</f>
        <v/>
      </c>
      <c r="D194" s="85" t="str">
        <f>IFERROR(IF(AND(SMALL(Poles!F:F,K194)&gt;1000,SMALL(Poles!F:F,K194)&lt;3000),"nt",IF(SMALL(Poles!F:F,K194)&gt;3000,"",SMALL(Poles!F:F,K194))),"")</f>
        <v/>
      </c>
      <c r="E194" s="114" t="str">
        <f>IF(D194="nt",IFERROR(SMALL(Poles!F:F,K194),""),IF(D194&gt;3000,"",IFERROR(SMALL(Poles!F:F,K194),"")))</f>
        <v/>
      </c>
      <c r="G194" s="91" t="str">
        <f t="shared" ref="G194:G251" si="5">IFERROR(VLOOKUP(D194,$H$3:$I$5,2,FALSE),"")</f>
        <v/>
      </c>
      <c r="J194" s="120"/>
      <c r="K194" s="24">
        <v>193</v>
      </c>
    </row>
    <row r="195" spans="1:11">
      <c r="A195" s="18" t="str">
        <f>IFERROR(IF(D195="","",INDEX(Poles!$A:$F,MATCH('Poles Results'!$E195,Poles!$F:$F,0),1)),"")</f>
        <v/>
      </c>
      <c r="B195" s="84" t="str">
        <f>IFERROR(IF(D195="","",INDEX(Poles!$A:$F,MATCH('Poles Results'!$E195,Poles!$F:$F,0),2)),"")</f>
        <v/>
      </c>
      <c r="C195" s="84" t="str">
        <f>IFERROR(IF(D195="","",INDEX(Poles!$A:$F,MATCH('Poles Results'!E195,Poles!$F:$F,0),3)),"")</f>
        <v/>
      </c>
      <c r="D195" s="85" t="str">
        <f>IFERROR(IF(AND(SMALL(Poles!F:F,K195)&gt;1000,SMALL(Poles!F:F,K195)&lt;3000),"nt",IF(SMALL(Poles!F:F,K195)&gt;3000,"",SMALL(Poles!F:F,K195))),"")</f>
        <v/>
      </c>
      <c r="E195" s="114" t="str">
        <f>IF(D195="nt",IFERROR(SMALL(Poles!F:F,K195),""),IF(D195&gt;3000,"",IFERROR(SMALL(Poles!F:F,K195),"")))</f>
        <v/>
      </c>
      <c r="G195" s="91" t="str">
        <f t="shared" si="5"/>
        <v/>
      </c>
      <c r="J195" s="120"/>
      <c r="K195" s="24">
        <v>194</v>
      </c>
    </row>
    <row r="196" spans="1:11">
      <c r="A196" s="18" t="str">
        <f>IFERROR(IF(D196="","",INDEX(Poles!$A:$F,MATCH('Poles Results'!$E196,Poles!$F:$F,0),1)),"")</f>
        <v/>
      </c>
      <c r="B196" s="84" t="str">
        <f>IFERROR(IF(D196="","",INDEX(Poles!$A:$F,MATCH('Poles Results'!$E196,Poles!$F:$F,0),2)),"")</f>
        <v/>
      </c>
      <c r="C196" s="84" t="str">
        <f>IFERROR(IF(D196="","",INDEX(Poles!$A:$F,MATCH('Poles Results'!E196,Poles!$F:$F,0),3)),"")</f>
        <v/>
      </c>
      <c r="D196" s="85" t="str">
        <f>IFERROR(IF(AND(SMALL(Poles!F:F,K196)&gt;1000,SMALL(Poles!F:F,K196)&lt;3000),"nt",IF(SMALL(Poles!F:F,K196)&gt;3000,"",SMALL(Poles!F:F,K196))),"")</f>
        <v/>
      </c>
      <c r="E196" s="114" t="str">
        <f>IF(D196="nt",IFERROR(SMALL(Poles!F:F,K196),""),IF(D196&gt;3000,"",IFERROR(SMALL(Poles!F:F,K196),"")))</f>
        <v/>
      </c>
      <c r="G196" s="91" t="str">
        <f t="shared" si="5"/>
        <v/>
      </c>
      <c r="J196" s="120"/>
      <c r="K196" s="24">
        <v>195</v>
      </c>
    </row>
    <row r="197" spans="1:11">
      <c r="A197" s="18" t="str">
        <f>IFERROR(IF(D197="","",INDEX(Poles!$A:$F,MATCH('Poles Results'!$E197,Poles!$F:$F,0),1)),"")</f>
        <v/>
      </c>
      <c r="B197" s="84" t="str">
        <f>IFERROR(IF(D197="","",INDEX(Poles!$A:$F,MATCH('Poles Results'!$E197,Poles!$F:$F,0),2)),"")</f>
        <v/>
      </c>
      <c r="C197" s="84" t="str">
        <f>IFERROR(IF(D197="","",INDEX(Poles!$A:$F,MATCH('Poles Results'!E197,Poles!$F:$F,0),3)),"")</f>
        <v/>
      </c>
      <c r="D197" s="85" t="str">
        <f>IFERROR(IF(AND(SMALL(Poles!F:F,K197)&gt;1000,SMALL(Poles!F:F,K197)&lt;3000),"nt",IF(SMALL(Poles!F:F,K197)&gt;3000,"",SMALL(Poles!F:F,K197))),"")</f>
        <v/>
      </c>
      <c r="E197" s="114" t="str">
        <f>IF(D197="nt",IFERROR(SMALL(Poles!F:F,K197),""),IF(D197&gt;3000,"",IFERROR(SMALL(Poles!F:F,K197),"")))</f>
        <v/>
      </c>
      <c r="G197" s="91" t="str">
        <f t="shared" si="5"/>
        <v/>
      </c>
      <c r="J197" s="120"/>
      <c r="K197" s="24">
        <v>196</v>
      </c>
    </row>
    <row r="198" spans="1:11">
      <c r="A198" s="18" t="str">
        <f>IFERROR(IF(D198="","",INDEX(Poles!$A:$F,MATCH('Poles Results'!$E198,Poles!$F:$F,0),1)),"")</f>
        <v/>
      </c>
      <c r="B198" s="84" t="str">
        <f>IFERROR(IF(D198="","",INDEX(Poles!$A:$F,MATCH('Poles Results'!$E198,Poles!$F:$F,0),2)),"")</f>
        <v/>
      </c>
      <c r="C198" s="84" t="str">
        <f>IFERROR(IF(D198="","",INDEX(Poles!$A:$F,MATCH('Poles Results'!E198,Poles!$F:$F,0),3)),"")</f>
        <v/>
      </c>
      <c r="D198" s="85" t="str">
        <f>IFERROR(IF(AND(SMALL(Poles!F:F,K198)&gt;1000,SMALL(Poles!F:F,K198)&lt;3000),"nt",IF(SMALL(Poles!F:F,K198)&gt;3000,"",SMALL(Poles!F:F,K198))),"")</f>
        <v/>
      </c>
      <c r="E198" s="114" t="str">
        <f>IF(D198="nt",IFERROR(SMALL(Poles!F:F,K198),""),IF(D198&gt;3000,"",IFERROR(SMALL(Poles!F:F,K198),"")))</f>
        <v/>
      </c>
      <c r="G198" s="91" t="str">
        <f t="shared" si="5"/>
        <v/>
      </c>
      <c r="J198" s="120"/>
      <c r="K198" s="24">
        <v>197</v>
      </c>
    </row>
    <row r="199" spans="1:11">
      <c r="A199" s="18" t="str">
        <f>IFERROR(IF(D199="","",INDEX(Poles!$A:$F,MATCH('Poles Results'!$E199,Poles!$F:$F,0),1)),"")</f>
        <v/>
      </c>
      <c r="B199" s="84" t="str">
        <f>IFERROR(IF(D199="","",INDEX(Poles!$A:$F,MATCH('Poles Results'!$E199,Poles!$F:$F,0),2)),"")</f>
        <v/>
      </c>
      <c r="C199" s="84" t="str">
        <f>IFERROR(IF(D199="","",INDEX(Poles!$A:$F,MATCH('Poles Results'!E199,Poles!$F:$F,0),3)),"")</f>
        <v/>
      </c>
      <c r="D199" s="85" t="str">
        <f>IFERROR(IF(AND(SMALL(Poles!F:F,K199)&gt;1000,SMALL(Poles!F:F,K199)&lt;3000),"nt",IF(SMALL(Poles!F:F,K199)&gt;3000,"",SMALL(Poles!F:F,K199))),"")</f>
        <v/>
      </c>
      <c r="E199" s="114" t="str">
        <f>IF(D199="nt",IFERROR(SMALL(Poles!F:F,K199),""),IF(D199&gt;3000,"",IFERROR(SMALL(Poles!F:F,K199),"")))</f>
        <v/>
      </c>
      <c r="G199" s="91" t="str">
        <f t="shared" si="5"/>
        <v/>
      </c>
      <c r="J199" s="120"/>
      <c r="K199" s="24">
        <v>198</v>
      </c>
    </row>
    <row r="200" spans="1:11">
      <c r="A200" s="18" t="str">
        <f>IFERROR(IF(D200="","",INDEX(Poles!$A:$F,MATCH('Poles Results'!$E200,Poles!$F:$F,0),1)),"")</f>
        <v/>
      </c>
      <c r="B200" s="84" t="str">
        <f>IFERROR(IF(D200="","",INDEX(Poles!$A:$F,MATCH('Poles Results'!$E200,Poles!$F:$F,0),2)),"")</f>
        <v/>
      </c>
      <c r="C200" s="84" t="str">
        <f>IFERROR(IF(D200="","",INDEX(Poles!$A:$F,MATCH('Poles Results'!E200,Poles!$F:$F,0),3)),"")</f>
        <v/>
      </c>
      <c r="D200" s="85" t="str">
        <f>IFERROR(IF(AND(SMALL(Poles!F:F,K200)&gt;1000,SMALL(Poles!F:F,K200)&lt;3000),"nt",IF(SMALL(Poles!F:F,K200)&gt;3000,"",SMALL(Poles!F:F,K200))),"")</f>
        <v/>
      </c>
      <c r="E200" s="114" t="str">
        <f>IF(D200="nt",IFERROR(SMALL(Poles!F:F,K200),""),IF(D200&gt;3000,"",IFERROR(SMALL(Poles!F:F,K200),"")))</f>
        <v/>
      </c>
      <c r="G200" s="91" t="str">
        <f t="shared" si="5"/>
        <v/>
      </c>
      <c r="J200" s="120"/>
      <c r="K200" s="24">
        <v>199</v>
      </c>
    </row>
    <row r="201" spans="1:11">
      <c r="A201" s="18" t="str">
        <f>IFERROR(IF(D201="","",INDEX(Poles!$A:$F,MATCH('Poles Results'!$E201,Poles!$F:$F,0),1)),"")</f>
        <v/>
      </c>
      <c r="B201" s="84" t="str">
        <f>IFERROR(IF(D201="","",INDEX(Poles!$A:$F,MATCH('Poles Results'!$E201,Poles!$F:$F,0),2)),"")</f>
        <v/>
      </c>
      <c r="C201" s="84" t="str">
        <f>IFERROR(IF(D201="","",INDEX(Poles!$A:$F,MATCH('Poles Results'!E201,Poles!$F:$F,0),3)),"")</f>
        <v/>
      </c>
      <c r="D201" s="85" t="str">
        <f>IFERROR(IF(AND(SMALL(Poles!F:F,K201)&gt;1000,SMALL(Poles!F:F,K201)&lt;3000),"nt",IF(SMALL(Poles!F:F,K201)&gt;3000,"",SMALL(Poles!F:F,K201))),"")</f>
        <v/>
      </c>
      <c r="E201" s="114" t="str">
        <f>IF(D201="nt",IFERROR(SMALL(Poles!F:F,K201),""),IF(D201&gt;3000,"",IFERROR(SMALL(Poles!F:F,K201),"")))</f>
        <v/>
      </c>
      <c r="G201" s="91" t="str">
        <f t="shared" si="5"/>
        <v/>
      </c>
      <c r="J201" s="120"/>
      <c r="K201" s="24">
        <v>200</v>
      </c>
    </row>
    <row r="202" spans="1:11">
      <c r="A202" s="18" t="str">
        <f>IFERROR(IF(D202="","",INDEX(Poles!$A:$F,MATCH('Poles Results'!$E202,Poles!$F:$F,0),1)),"")</f>
        <v/>
      </c>
      <c r="B202" s="84" t="str">
        <f>IFERROR(IF(D202="","",INDEX(Poles!$A:$F,MATCH('Poles Results'!$E202,Poles!$F:$F,0),2)),"")</f>
        <v/>
      </c>
      <c r="C202" s="84" t="str">
        <f>IFERROR(IF(D202="","",INDEX(Poles!$A:$F,MATCH('Poles Results'!E202,Poles!$F:$F,0),3)),"")</f>
        <v/>
      </c>
      <c r="D202" s="85" t="str">
        <f>IFERROR(IF(AND(SMALL(Poles!F:F,K202)&gt;1000,SMALL(Poles!F:F,K202)&lt;3000),"nt",IF(SMALL(Poles!F:F,K202)&gt;3000,"",SMALL(Poles!F:F,K202))),"")</f>
        <v/>
      </c>
      <c r="E202" s="114" t="str">
        <f>IF(D202="nt",IFERROR(SMALL(Poles!F:F,K202),""),IF(D202&gt;3000,"",IFERROR(SMALL(Poles!F:F,K202),"")))</f>
        <v/>
      </c>
      <c r="G202" s="91" t="str">
        <f t="shared" si="5"/>
        <v/>
      </c>
      <c r="J202" s="120"/>
      <c r="K202" s="24">
        <v>201</v>
      </c>
    </row>
    <row r="203" spans="1:11">
      <c r="A203" s="18" t="str">
        <f>IFERROR(IF(D203="","",INDEX(Poles!$A:$F,MATCH('Poles Results'!$E203,Poles!$F:$F,0),1)),"")</f>
        <v/>
      </c>
      <c r="B203" s="84" t="str">
        <f>IFERROR(IF(D203="","",INDEX(Poles!$A:$F,MATCH('Poles Results'!$E203,Poles!$F:$F,0),2)),"")</f>
        <v/>
      </c>
      <c r="C203" s="84" t="str">
        <f>IFERROR(IF(D203="","",INDEX(Poles!$A:$F,MATCH('Poles Results'!E203,Poles!$F:$F,0),3)),"")</f>
        <v/>
      </c>
      <c r="D203" s="85" t="str">
        <f>IFERROR(IF(AND(SMALL(Poles!F:F,K203)&gt;1000,SMALL(Poles!F:F,K203)&lt;3000),"nt",IF(SMALL(Poles!F:F,K203)&gt;3000,"",SMALL(Poles!F:F,K203))),"")</f>
        <v/>
      </c>
      <c r="E203" s="114" t="str">
        <f>IF(D203="nt",IFERROR(SMALL(Poles!F:F,K203),""),IF(D203&gt;3000,"",IFERROR(SMALL(Poles!F:F,K203),"")))</f>
        <v/>
      </c>
      <c r="G203" s="91" t="str">
        <f t="shared" si="5"/>
        <v/>
      </c>
      <c r="J203" s="120"/>
      <c r="K203" s="24">
        <v>202</v>
      </c>
    </row>
    <row r="204" spans="1:11">
      <c r="A204" s="18" t="str">
        <f>IFERROR(IF(D204="","",INDEX(Poles!$A:$F,MATCH('Poles Results'!$E204,Poles!$F:$F,0),1)),"")</f>
        <v/>
      </c>
      <c r="B204" s="84" t="str">
        <f>IFERROR(IF(D204="","",INDEX(Poles!$A:$F,MATCH('Poles Results'!$E204,Poles!$F:$F,0),2)),"")</f>
        <v/>
      </c>
      <c r="C204" s="84" t="str">
        <f>IFERROR(IF(D204="","",INDEX(Poles!$A:$F,MATCH('Poles Results'!E204,Poles!$F:$F,0),3)),"")</f>
        <v/>
      </c>
      <c r="D204" s="85" t="str">
        <f>IFERROR(IF(AND(SMALL(Poles!F:F,K204)&gt;1000,SMALL(Poles!F:F,K204)&lt;3000),"nt",IF(SMALL(Poles!F:F,K204)&gt;3000,"",SMALL(Poles!F:F,K204))),"")</f>
        <v/>
      </c>
      <c r="E204" s="114" t="str">
        <f>IF(D204="nt",IFERROR(SMALL(Poles!F:F,K204),""),IF(D204&gt;3000,"",IFERROR(SMALL(Poles!F:F,K204),"")))</f>
        <v/>
      </c>
      <c r="G204" s="91" t="str">
        <f t="shared" si="5"/>
        <v/>
      </c>
      <c r="J204" s="120"/>
      <c r="K204" s="24">
        <v>203</v>
      </c>
    </row>
    <row r="205" spans="1:11">
      <c r="A205" s="18" t="str">
        <f>IFERROR(IF(D205="","",INDEX(Poles!$A:$F,MATCH('Poles Results'!$E205,Poles!$F:$F,0),1)),"")</f>
        <v/>
      </c>
      <c r="B205" s="84" t="str">
        <f>IFERROR(IF(D205="","",INDEX(Poles!$A:$F,MATCH('Poles Results'!$E205,Poles!$F:$F,0),2)),"")</f>
        <v/>
      </c>
      <c r="C205" s="84" t="str">
        <f>IFERROR(IF(D205="","",INDEX(Poles!$A:$F,MATCH('Poles Results'!E205,Poles!$F:$F,0),3)),"")</f>
        <v/>
      </c>
      <c r="D205" s="85" t="str">
        <f>IFERROR(IF(AND(SMALL(Poles!F:F,K205)&gt;1000,SMALL(Poles!F:F,K205)&lt;3000),"nt",IF(SMALL(Poles!F:F,K205)&gt;3000,"",SMALL(Poles!F:F,K205))),"")</f>
        <v/>
      </c>
      <c r="E205" s="114" t="str">
        <f>IF(D205="nt",IFERROR(SMALL(Poles!F:F,K205),""),IF(D205&gt;3000,"",IFERROR(SMALL(Poles!F:F,K205),"")))</f>
        <v/>
      </c>
      <c r="G205" s="91" t="str">
        <f t="shared" si="5"/>
        <v/>
      </c>
      <c r="J205" s="120"/>
      <c r="K205" s="24">
        <v>204</v>
      </c>
    </row>
    <row r="206" spans="1:11">
      <c r="A206" s="18" t="str">
        <f>IFERROR(IF(D206="","",INDEX(Poles!$A:$F,MATCH('Poles Results'!$E206,Poles!$F:$F,0),1)),"")</f>
        <v/>
      </c>
      <c r="B206" s="84" t="str">
        <f>IFERROR(IF(D206="","",INDEX(Poles!$A:$F,MATCH('Poles Results'!$E206,Poles!$F:$F,0),2)),"")</f>
        <v/>
      </c>
      <c r="C206" s="84" t="str">
        <f>IFERROR(IF(D206="","",INDEX(Poles!$A:$F,MATCH('Poles Results'!E206,Poles!$F:$F,0),3)),"")</f>
        <v/>
      </c>
      <c r="D206" s="85" t="str">
        <f>IFERROR(IF(AND(SMALL(Poles!F:F,K206)&gt;1000,SMALL(Poles!F:F,K206)&lt;3000),"nt",IF(SMALL(Poles!F:F,K206)&gt;3000,"",SMALL(Poles!F:F,K206))),"")</f>
        <v/>
      </c>
      <c r="E206" s="114" t="str">
        <f>IF(D206="nt",IFERROR(SMALL(Poles!F:F,K206),""),IF(D206&gt;3000,"",IFERROR(SMALL(Poles!F:F,K206),"")))</f>
        <v/>
      </c>
      <c r="G206" s="91" t="str">
        <f t="shared" si="5"/>
        <v/>
      </c>
      <c r="J206" s="120"/>
      <c r="K206" s="24">
        <v>205</v>
      </c>
    </row>
    <row r="207" spans="1:11">
      <c r="A207" s="18" t="str">
        <f>IFERROR(IF(D207="","",INDEX(Poles!$A:$F,MATCH('Poles Results'!$E207,Poles!$F:$F,0),1)),"")</f>
        <v/>
      </c>
      <c r="B207" s="84" t="str">
        <f>IFERROR(IF(D207="","",INDEX(Poles!$A:$F,MATCH('Poles Results'!$E207,Poles!$F:$F,0),2)),"")</f>
        <v/>
      </c>
      <c r="C207" s="84" t="str">
        <f>IFERROR(IF(D207="","",INDEX(Poles!$A:$F,MATCH('Poles Results'!E207,Poles!$F:$F,0),3)),"")</f>
        <v/>
      </c>
      <c r="D207" s="85" t="str">
        <f>IFERROR(IF(AND(SMALL(Poles!F:F,K207)&gt;1000,SMALL(Poles!F:F,K207)&lt;3000),"nt",IF(SMALL(Poles!F:F,K207)&gt;3000,"",SMALL(Poles!F:F,K207))),"")</f>
        <v/>
      </c>
      <c r="E207" s="114" t="str">
        <f>IF(D207="nt",IFERROR(SMALL(Poles!F:F,K207),""),IF(D207&gt;3000,"",IFERROR(SMALL(Poles!F:F,K207),"")))</f>
        <v/>
      </c>
      <c r="G207" s="91" t="str">
        <f t="shared" si="5"/>
        <v/>
      </c>
      <c r="J207" s="120"/>
      <c r="K207" s="24">
        <v>206</v>
      </c>
    </row>
    <row r="208" spans="1:11">
      <c r="A208" s="18" t="str">
        <f>IFERROR(IF(D208="","",INDEX(Poles!$A:$F,MATCH('Poles Results'!$E208,Poles!$F:$F,0),1)),"")</f>
        <v/>
      </c>
      <c r="B208" s="84" t="str">
        <f>IFERROR(IF(D208="","",INDEX(Poles!$A:$F,MATCH('Poles Results'!$E208,Poles!$F:$F,0),2)),"")</f>
        <v/>
      </c>
      <c r="C208" s="84" t="str">
        <f>IFERROR(IF(D208="","",INDEX(Poles!$A:$F,MATCH('Poles Results'!E208,Poles!$F:$F,0),3)),"")</f>
        <v/>
      </c>
      <c r="D208" s="85" t="str">
        <f>IFERROR(IF(AND(SMALL(Poles!F:F,K208)&gt;1000,SMALL(Poles!F:F,K208)&lt;3000),"nt",IF(SMALL(Poles!F:F,K208)&gt;3000,"",SMALL(Poles!F:F,K208))),"")</f>
        <v/>
      </c>
      <c r="E208" s="114" t="str">
        <f>IF(D208="nt",IFERROR(SMALL(Poles!F:F,K208),""),IF(D208&gt;3000,"",IFERROR(SMALL(Poles!F:F,K208),"")))</f>
        <v/>
      </c>
      <c r="G208" s="91" t="str">
        <f t="shared" si="5"/>
        <v/>
      </c>
      <c r="J208" s="120"/>
      <c r="K208" s="24">
        <v>207</v>
      </c>
    </row>
    <row r="209" spans="1:11">
      <c r="A209" s="18" t="str">
        <f>IFERROR(IF(D209="","",INDEX(Poles!$A:$F,MATCH('Poles Results'!$E209,Poles!$F:$F,0),1)),"")</f>
        <v/>
      </c>
      <c r="B209" s="84" t="str">
        <f>IFERROR(IF(D209="","",INDEX(Poles!$A:$F,MATCH('Poles Results'!$E209,Poles!$F:$F,0),2)),"")</f>
        <v/>
      </c>
      <c r="C209" s="84" t="str">
        <f>IFERROR(IF(D209="","",INDEX(Poles!$A:$F,MATCH('Poles Results'!E209,Poles!$F:$F,0),3)),"")</f>
        <v/>
      </c>
      <c r="D209" s="85" t="str">
        <f>IFERROR(IF(AND(SMALL(Poles!F:F,K209)&gt;1000,SMALL(Poles!F:F,K209)&lt;3000),"nt",IF(SMALL(Poles!F:F,K209)&gt;3000,"",SMALL(Poles!F:F,K209))),"")</f>
        <v/>
      </c>
      <c r="E209" s="114" t="str">
        <f>IF(D209="nt",IFERROR(SMALL(Poles!F:F,K209),""),IF(D209&gt;3000,"",IFERROR(SMALL(Poles!F:F,K209),"")))</f>
        <v/>
      </c>
      <c r="G209" s="91" t="str">
        <f t="shared" si="5"/>
        <v/>
      </c>
      <c r="J209" s="120"/>
      <c r="K209" s="24">
        <v>208</v>
      </c>
    </row>
    <row r="210" spans="1:11">
      <c r="A210" s="18" t="str">
        <f>IFERROR(IF(D210="","",INDEX(Poles!$A:$F,MATCH('Poles Results'!$E210,Poles!$F:$F,0),1)),"")</f>
        <v/>
      </c>
      <c r="B210" s="84" t="str">
        <f>IFERROR(IF(D210="","",INDEX(Poles!$A:$F,MATCH('Poles Results'!$E210,Poles!$F:$F,0),2)),"")</f>
        <v/>
      </c>
      <c r="C210" s="84" t="str">
        <f>IFERROR(IF(D210="","",INDEX(Poles!$A:$F,MATCH('Poles Results'!E210,Poles!$F:$F,0),3)),"")</f>
        <v/>
      </c>
      <c r="D210" s="85" t="str">
        <f>IFERROR(IF(AND(SMALL(Poles!F:F,K210)&gt;1000,SMALL(Poles!F:F,K210)&lt;3000),"nt",IF(SMALL(Poles!F:F,K210)&gt;3000,"",SMALL(Poles!F:F,K210))),"")</f>
        <v/>
      </c>
      <c r="E210" s="114" t="str">
        <f>IF(D210="nt",IFERROR(SMALL(Poles!F:F,K210),""),IF(D210&gt;3000,"",IFERROR(SMALL(Poles!F:F,K210),"")))</f>
        <v/>
      </c>
      <c r="G210" s="91" t="str">
        <f t="shared" si="5"/>
        <v/>
      </c>
      <c r="J210" s="120"/>
      <c r="K210" s="24">
        <v>209</v>
      </c>
    </row>
    <row r="211" spans="1:11">
      <c r="A211" s="18" t="str">
        <f>IFERROR(IF(D211="","",INDEX(Poles!$A:$F,MATCH('Poles Results'!$E211,Poles!$F:$F,0),1)),"")</f>
        <v/>
      </c>
      <c r="B211" s="84" t="str">
        <f>IFERROR(IF(D211="","",INDEX(Poles!$A:$F,MATCH('Poles Results'!$E211,Poles!$F:$F,0),2)),"")</f>
        <v/>
      </c>
      <c r="C211" s="84" t="str">
        <f>IFERROR(IF(D211="","",INDEX(Poles!$A:$F,MATCH('Poles Results'!E211,Poles!$F:$F,0),3)),"")</f>
        <v/>
      </c>
      <c r="D211" s="85" t="str">
        <f>IFERROR(IF(AND(SMALL(Poles!F:F,K211)&gt;1000,SMALL(Poles!F:F,K211)&lt;3000),"nt",IF(SMALL(Poles!F:F,K211)&gt;3000,"",SMALL(Poles!F:F,K211))),"")</f>
        <v/>
      </c>
      <c r="E211" s="114" t="str">
        <f>IF(D211="nt",IFERROR(SMALL(Poles!F:F,K211),""),IF(D211&gt;3000,"",IFERROR(SMALL(Poles!F:F,K211),"")))</f>
        <v/>
      </c>
      <c r="G211" s="91" t="str">
        <f t="shared" si="5"/>
        <v/>
      </c>
      <c r="J211" s="120"/>
      <c r="K211" s="24">
        <v>210</v>
      </c>
    </row>
    <row r="212" spans="1:11">
      <c r="A212" s="18" t="str">
        <f>IFERROR(IF(D212="","",INDEX(Poles!$A:$F,MATCH('Poles Results'!$E212,Poles!$F:$F,0),1)),"")</f>
        <v/>
      </c>
      <c r="B212" s="84" t="str">
        <f>IFERROR(IF(D212="","",INDEX(Poles!$A:$F,MATCH('Poles Results'!$E212,Poles!$F:$F,0),2)),"")</f>
        <v/>
      </c>
      <c r="C212" s="84" t="str">
        <f>IFERROR(IF(D212="","",INDEX(Poles!$A:$F,MATCH('Poles Results'!E212,Poles!$F:$F,0),3)),"")</f>
        <v/>
      </c>
      <c r="D212" s="85" t="str">
        <f>IFERROR(IF(AND(SMALL(Poles!F:F,K212)&gt;1000,SMALL(Poles!F:F,K212)&lt;3000),"nt",IF(SMALL(Poles!F:F,K212)&gt;3000,"",SMALL(Poles!F:F,K212))),"")</f>
        <v/>
      </c>
      <c r="E212" s="114" t="str">
        <f>IF(D212="nt",IFERROR(SMALL(Poles!F:F,K212),""),IF(D212&gt;3000,"",IFERROR(SMALL(Poles!F:F,K212),"")))</f>
        <v/>
      </c>
      <c r="G212" s="91" t="str">
        <f t="shared" si="5"/>
        <v/>
      </c>
      <c r="J212" s="120"/>
      <c r="K212" s="24">
        <v>211</v>
      </c>
    </row>
    <row r="213" spans="1:11">
      <c r="A213" s="18" t="str">
        <f>IFERROR(IF(D213="","",INDEX(Poles!$A:$F,MATCH('Poles Results'!$E213,Poles!$F:$F,0),1)),"")</f>
        <v/>
      </c>
      <c r="B213" s="84" t="str">
        <f>IFERROR(IF(D213="","",INDEX(Poles!$A:$F,MATCH('Poles Results'!$E213,Poles!$F:$F,0),2)),"")</f>
        <v/>
      </c>
      <c r="C213" s="84" t="str">
        <f>IFERROR(IF(D213="","",INDEX(Poles!$A:$F,MATCH('Poles Results'!E213,Poles!$F:$F,0),3)),"")</f>
        <v/>
      </c>
      <c r="D213" s="85" t="str">
        <f>IFERROR(IF(AND(SMALL(Poles!F:F,K213)&gt;1000,SMALL(Poles!F:F,K213)&lt;3000),"nt",IF(SMALL(Poles!F:F,K213)&gt;3000,"",SMALL(Poles!F:F,K213))),"")</f>
        <v/>
      </c>
      <c r="E213" s="114" t="str">
        <f>IF(D213="nt",IFERROR(SMALL(Poles!F:F,K213),""),IF(D213&gt;3000,"",IFERROR(SMALL(Poles!F:F,K213),"")))</f>
        <v/>
      </c>
      <c r="G213" s="91" t="str">
        <f t="shared" si="5"/>
        <v/>
      </c>
      <c r="J213" s="120"/>
      <c r="K213" s="24">
        <v>212</v>
      </c>
    </row>
    <row r="214" spans="1:11">
      <c r="A214" s="18" t="str">
        <f>IFERROR(IF(D214="","",INDEX(Poles!$A:$F,MATCH('Poles Results'!$E214,Poles!$F:$F,0),1)),"")</f>
        <v/>
      </c>
      <c r="B214" s="84" t="str">
        <f>IFERROR(IF(D214="","",INDEX(Poles!$A:$F,MATCH('Poles Results'!$E214,Poles!$F:$F,0),2)),"")</f>
        <v/>
      </c>
      <c r="C214" s="84" t="str">
        <f>IFERROR(IF(D214="","",INDEX(Poles!$A:$F,MATCH('Poles Results'!E214,Poles!$F:$F,0),3)),"")</f>
        <v/>
      </c>
      <c r="D214" s="85" t="str">
        <f>IFERROR(IF(AND(SMALL(Poles!F:F,K214)&gt;1000,SMALL(Poles!F:F,K214)&lt;3000),"nt",IF(SMALL(Poles!F:F,K214)&gt;3000,"",SMALL(Poles!F:F,K214))),"")</f>
        <v/>
      </c>
      <c r="E214" s="114" t="str">
        <f>IF(D214="nt",IFERROR(SMALL(Poles!F:F,K214),""),IF(D214&gt;3000,"",IFERROR(SMALL(Poles!F:F,K214),"")))</f>
        <v/>
      </c>
      <c r="G214" s="91" t="str">
        <f t="shared" si="5"/>
        <v/>
      </c>
      <c r="J214" s="120"/>
      <c r="K214" s="24">
        <v>213</v>
      </c>
    </row>
    <row r="215" spans="1:11">
      <c r="A215" s="18" t="str">
        <f>IFERROR(IF(D215="","",INDEX(Poles!$A:$F,MATCH('Poles Results'!$E215,Poles!$F:$F,0),1)),"")</f>
        <v/>
      </c>
      <c r="B215" s="84" t="str">
        <f>IFERROR(IF(D215="","",INDEX(Poles!$A:$F,MATCH('Poles Results'!$E215,Poles!$F:$F,0),2)),"")</f>
        <v/>
      </c>
      <c r="C215" s="84" t="str">
        <f>IFERROR(IF(D215="","",INDEX(Poles!$A:$F,MATCH('Poles Results'!E215,Poles!$F:$F,0),3)),"")</f>
        <v/>
      </c>
      <c r="D215" s="85" t="str">
        <f>IFERROR(IF(AND(SMALL(Poles!F:F,K215)&gt;1000,SMALL(Poles!F:F,K215)&lt;3000),"nt",IF(SMALL(Poles!F:F,K215)&gt;3000,"",SMALL(Poles!F:F,K215))),"")</f>
        <v/>
      </c>
      <c r="E215" s="114" t="str">
        <f>IF(D215="nt",IFERROR(SMALL(Poles!F:F,K215),""),IF(D215&gt;3000,"",IFERROR(SMALL(Poles!F:F,K215),"")))</f>
        <v/>
      </c>
      <c r="G215" s="91" t="str">
        <f t="shared" si="5"/>
        <v/>
      </c>
      <c r="J215" s="120"/>
      <c r="K215" s="24">
        <v>214</v>
      </c>
    </row>
    <row r="216" spans="1:11">
      <c r="A216" s="18" t="str">
        <f>IFERROR(IF(D216="","",INDEX(Poles!$A:$F,MATCH('Poles Results'!$E216,Poles!$F:$F,0),1)),"")</f>
        <v/>
      </c>
      <c r="B216" s="84" t="str">
        <f>IFERROR(IF(D216="","",INDEX(Poles!$A:$F,MATCH('Poles Results'!$E216,Poles!$F:$F,0),2)),"")</f>
        <v/>
      </c>
      <c r="C216" s="84" t="str">
        <f>IFERROR(IF(D216="","",INDEX(Poles!$A:$F,MATCH('Poles Results'!E216,Poles!$F:$F,0),3)),"")</f>
        <v/>
      </c>
      <c r="D216" s="85" t="str">
        <f>IFERROR(IF(AND(SMALL(Poles!F:F,K216)&gt;1000,SMALL(Poles!F:F,K216)&lt;3000),"nt",IF(SMALL(Poles!F:F,K216)&gt;3000,"",SMALL(Poles!F:F,K216))),"")</f>
        <v/>
      </c>
      <c r="E216" s="114" t="str">
        <f>IF(D216="nt",IFERROR(SMALL(Poles!F:F,K216),""),IF(D216&gt;3000,"",IFERROR(SMALL(Poles!F:F,K216),"")))</f>
        <v/>
      </c>
      <c r="G216" s="91" t="str">
        <f t="shared" si="5"/>
        <v/>
      </c>
      <c r="J216" s="120"/>
      <c r="K216" s="24">
        <v>215</v>
      </c>
    </row>
    <row r="217" spans="1:11">
      <c r="A217" s="18" t="str">
        <f>IFERROR(IF(D217="","",INDEX(Poles!$A:$F,MATCH('Poles Results'!$E217,Poles!$F:$F,0),1)),"")</f>
        <v/>
      </c>
      <c r="B217" s="84" t="str">
        <f>IFERROR(IF(D217="","",INDEX(Poles!$A:$F,MATCH('Poles Results'!$E217,Poles!$F:$F,0),2)),"")</f>
        <v/>
      </c>
      <c r="C217" s="84" t="str">
        <f>IFERROR(IF(D217="","",INDEX(Poles!$A:$F,MATCH('Poles Results'!E217,Poles!$F:$F,0),3)),"")</f>
        <v/>
      </c>
      <c r="D217" s="85" t="str">
        <f>IFERROR(IF(AND(SMALL(Poles!F:F,K217)&gt;1000,SMALL(Poles!F:F,K217)&lt;3000),"nt",IF(SMALL(Poles!F:F,K217)&gt;3000,"",SMALL(Poles!F:F,K217))),"")</f>
        <v/>
      </c>
      <c r="E217" s="114" t="str">
        <f>IF(D217="nt",IFERROR(SMALL(Poles!F:F,K217),""),IF(D217&gt;3000,"",IFERROR(SMALL(Poles!F:F,K217),"")))</f>
        <v/>
      </c>
      <c r="G217" s="91" t="str">
        <f t="shared" si="5"/>
        <v/>
      </c>
      <c r="J217" s="120"/>
      <c r="K217" s="24">
        <v>216</v>
      </c>
    </row>
    <row r="218" spans="1:11">
      <c r="A218" s="18" t="str">
        <f>IFERROR(IF(D218="","",INDEX(Poles!$A:$F,MATCH('Poles Results'!$E218,Poles!$F:$F,0),1)),"")</f>
        <v/>
      </c>
      <c r="B218" s="84" t="str">
        <f>IFERROR(IF(D218="","",INDEX(Poles!$A:$F,MATCH('Poles Results'!$E218,Poles!$F:$F,0),2)),"")</f>
        <v/>
      </c>
      <c r="C218" s="84" t="str">
        <f>IFERROR(IF(D218="","",INDEX(Poles!$A:$F,MATCH('Poles Results'!E218,Poles!$F:$F,0),3)),"")</f>
        <v/>
      </c>
      <c r="D218" s="85" t="str">
        <f>IFERROR(IF(AND(SMALL(Poles!F:F,K218)&gt;1000,SMALL(Poles!F:F,K218)&lt;3000),"nt",IF(SMALL(Poles!F:F,K218)&gt;3000,"",SMALL(Poles!F:F,K218))),"")</f>
        <v/>
      </c>
      <c r="E218" s="114" t="str">
        <f>IF(D218="nt",IFERROR(SMALL(Poles!F:F,K218),""),IF(D218&gt;3000,"",IFERROR(SMALL(Poles!F:F,K218),"")))</f>
        <v/>
      </c>
      <c r="G218" s="91" t="str">
        <f t="shared" si="5"/>
        <v/>
      </c>
      <c r="J218" s="120"/>
      <c r="K218" s="24">
        <v>217</v>
      </c>
    </row>
    <row r="219" spans="1:11">
      <c r="A219" s="18" t="str">
        <f>IFERROR(IF(D219="","",INDEX(Poles!$A:$F,MATCH('Poles Results'!$E219,Poles!$F:$F,0),1)),"")</f>
        <v/>
      </c>
      <c r="B219" s="84" t="str">
        <f>IFERROR(IF(D219="","",INDEX(Poles!$A:$F,MATCH('Poles Results'!$E219,Poles!$F:$F,0),2)),"")</f>
        <v/>
      </c>
      <c r="C219" s="84" t="str">
        <f>IFERROR(IF(D219="","",INDEX(Poles!$A:$F,MATCH('Poles Results'!E219,Poles!$F:$F,0),3)),"")</f>
        <v/>
      </c>
      <c r="D219" s="85" t="str">
        <f>IFERROR(IF(AND(SMALL(Poles!F:F,K219)&gt;1000,SMALL(Poles!F:F,K219)&lt;3000),"nt",IF(SMALL(Poles!F:F,K219)&gt;3000,"",SMALL(Poles!F:F,K219))),"")</f>
        <v/>
      </c>
      <c r="E219" s="114" t="str">
        <f>IF(D219="nt",IFERROR(SMALL(Poles!F:F,K219),""),IF(D219&gt;3000,"",IFERROR(SMALL(Poles!F:F,K219),"")))</f>
        <v/>
      </c>
      <c r="G219" s="91" t="str">
        <f t="shared" si="5"/>
        <v/>
      </c>
      <c r="J219" s="120"/>
      <c r="K219" s="24">
        <v>218</v>
      </c>
    </row>
    <row r="220" spans="1:11">
      <c r="A220" s="18" t="str">
        <f>IFERROR(IF(D220="","",INDEX(Poles!$A:$F,MATCH('Poles Results'!$E220,Poles!$F:$F,0),1)),"")</f>
        <v/>
      </c>
      <c r="B220" s="84" t="str">
        <f>IFERROR(IF(D220="","",INDEX(Poles!$A:$F,MATCH('Poles Results'!$E220,Poles!$F:$F,0),2)),"")</f>
        <v/>
      </c>
      <c r="C220" s="84" t="str">
        <f>IFERROR(IF(D220="","",INDEX(Poles!$A:$F,MATCH('Poles Results'!E220,Poles!$F:$F,0),3)),"")</f>
        <v/>
      </c>
      <c r="D220" s="85" t="str">
        <f>IFERROR(IF(AND(SMALL(Poles!F:F,K220)&gt;1000,SMALL(Poles!F:F,K220)&lt;3000),"nt",IF(SMALL(Poles!F:F,K220)&gt;3000,"",SMALL(Poles!F:F,K220))),"")</f>
        <v/>
      </c>
      <c r="E220" s="114" t="str">
        <f>IF(D220="nt",IFERROR(SMALL(Poles!F:F,K220),""),IF(D220&gt;3000,"",IFERROR(SMALL(Poles!F:F,K220),"")))</f>
        <v/>
      </c>
      <c r="G220" s="91" t="str">
        <f t="shared" si="5"/>
        <v/>
      </c>
      <c r="J220" s="120"/>
      <c r="K220" s="24">
        <v>219</v>
      </c>
    </row>
    <row r="221" spans="1:11">
      <c r="A221" s="18" t="str">
        <f>IFERROR(IF(D221="","",INDEX(Poles!$A:$F,MATCH('Poles Results'!$E221,Poles!$F:$F,0),1)),"")</f>
        <v/>
      </c>
      <c r="B221" s="84" t="str">
        <f>IFERROR(IF(D221="","",INDEX(Poles!$A:$F,MATCH('Poles Results'!$E221,Poles!$F:$F,0),2)),"")</f>
        <v/>
      </c>
      <c r="C221" s="84" t="str">
        <f>IFERROR(IF(D221="","",INDEX(Poles!$A:$F,MATCH('Poles Results'!E221,Poles!$F:$F,0),3)),"")</f>
        <v/>
      </c>
      <c r="D221" s="85" t="str">
        <f>IFERROR(IF(AND(SMALL(Poles!F:F,K221)&gt;1000,SMALL(Poles!F:F,K221)&lt;3000),"nt",IF(SMALL(Poles!F:F,K221)&gt;3000,"",SMALL(Poles!F:F,K221))),"")</f>
        <v/>
      </c>
      <c r="E221" s="114" t="str">
        <f>IF(D221="nt",IFERROR(SMALL(Poles!F:F,K221),""),IF(D221&gt;3000,"",IFERROR(SMALL(Poles!F:F,K221),"")))</f>
        <v/>
      </c>
      <c r="G221" s="91" t="str">
        <f t="shared" si="5"/>
        <v/>
      </c>
      <c r="J221" s="120"/>
      <c r="K221" s="24">
        <v>220</v>
      </c>
    </row>
    <row r="222" spans="1:11">
      <c r="A222" s="18" t="str">
        <f>IFERROR(IF(D222="","",INDEX(Poles!$A:$F,MATCH('Poles Results'!$E222,Poles!$F:$F,0),1)),"")</f>
        <v/>
      </c>
      <c r="B222" s="84" t="str">
        <f>IFERROR(IF(D222="","",INDEX(Poles!$A:$F,MATCH('Poles Results'!$E222,Poles!$F:$F,0),2)),"")</f>
        <v/>
      </c>
      <c r="C222" s="84" t="str">
        <f>IFERROR(IF(D222="","",INDEX(Poles!$A:$F,MATCH('Poles Results'!E222,Poles!$F:$F,0),3)),"")</f>
        <v/>
      </c>
      <c r="D222" s="85" t="str">
        <f>IFERROR(IF(AND(SMALL(Poles!F:F,K222)&gt;1000,SMALL(Poles!F:F,K222)&lt;3000),"nt",IF(SMALL(Poles!F:F,K222)&gt;3000,"",SMALL(Poles!F:F,K222))),"")</f>
        <v/>
      </c>
      <c r="E222" s="114" t="str">
        <f>IF(D222="nt",IFERROR(SMALL(Poles!F:F,K222),""),IF(D222&gt;3000,"",IFERROR(SMALL(Poles!F:F,K222),"")))</f>
        <v/>
      </c>
      <c r="G222" s="91" t="str">
        <f t="shared" si="5"/>
        <v/>
      </c>
      <c r="J222" s="120"/>
      <c r="K222" s="24">
        <v>221</v>
      </c>
    </row>
    <row r="223" spans="1:11">
      <c r="A223" s="18" t="str">
        <f>IFERROR(IF(D223="","",INDEX(Poles!$A:$F,MATCH('Poles Results'!$E223,Poles!$F:$F,0),1)),"")</f>
        <v/>
      </c>
      <c r="B223" s="84" t="str">
        <f>IFERROR(IF(D223="","",INDEX(Poles!$A:$F,MATCH('Poles Results'!$E223,Poles!$F:$F,0),2)),"")</f>
        <v/>
      </c>
      <c r="C223" s="84" t="str">
        <f>IFERROR(IF(D223="","",INDEX(Poles!$A:$F,MATCH('Poles Results'!E223,Poles!$F:$F,0),3)),"")</f>
        <v/>
      </c>
      <c r="D223" s="85" t="str">
        <f>IFERROR(IF(AND(SMALL(Poles!F:F,K223)&gt;1000,SMALL(Poles!F:F,K223)&lt;3000),"nt",IF(SMALL(Poles!F:F,K223)&gt;3000,"",SMALL(Poles!F:F,K223))),"")</f>
        <v/>
      </c>
      <c r="E223" s="114" t="str">
        <f>IF(D223="nt",IFERROR(SMALL(Poles!F:F,K223),""),IF(D223&gt;3000,"",IFERROR(SMALL(Poles!F:F,K223),"")))</f>
        <v/>
      </c>
      <c r="G223" s="91" t="str">
        <f t="shared" si="5"/>
        <v/>
      </c>
      <c r="J223" s="120"/>
      <c r="K223" s="24">
        <v>222</v>
      </c>
    </row>
    <row r="224" spans="1:11">
      <c r="A224" s="18" t="str">
        <f>IFERROR(IF(D224="","",INDEX(Poles!$A:$F,MATCH('Poles Results'!$E224,Poles!$F:$F,0),1)),"")</f>
        <v/>
      </c>
      <c r="B224" s="84" t="str">
        <f>IFERROR(IF(D224="","",INDEX(Poles!$A:$F,MATCH('Poles Results'!$E224,Poles!$F:$F,0),2)),"")</f>
        <v/>
      </c>
      <c r="C224" s="84" t="str">
        <f>IFERROR(IF(D224="","",INDEX(Poles!$A:$F,MATCH('Poles Results'!E224,Poles!$F:$F,0),3)),"")</f>
        <v/>
      </c>
      <c r="D224" s="85" t="str">
        <f>IFERROR(IF(AND(SMALL(Poles!F:F,K224)&gt;1000,SMALL(Poles!F:F,K224)&lt;3000),"nt",IF(SMALL(Poles!F:F,K224)&gt;3000,"",SMALL(Poles!F:F,K224))),"")</f>
        <v/>
      </c>
      <c r="E224" s="114" t="str">
        <f>IF(D224="nt",IFERROR(SMALL(Poles!F:F,K224),""),IF(D224&gt;3000,"",IFERROR(SMALL(Poles!F:F,K224),"")))</f>
        <v/>
      </c>
      <c r="G224" s="91" t="str">
        <f t="shared" si="5"/>
        <v/>
      </c>
      <c r="J224" s="120"/>
      <c r="K224" s="24">
        <v>223</v>
      </c>
    </row>
    <row r="225" spans="1:11">
      <c r="A225" s="18" t="str">
        <f>IFERROR(IF(D225="","",INDEX(Poles!$A:$F,MATCH('Poles Results'!$E225,Poles!$F:$F,0),1)),"")</f>
        <v/>
      </c>
      <c r="B225" s="84" t="str">
        <f>IFERROR(IF(D225="","",INDEX(Poles!$A:$F,MATCH('Poles Results'!$E225,Poles!$F:$F,0),2)),"")</f>
        <v/>
      </c>
      <c r="C225" s="84" t="str">
        <f>IFERROR(IF(D225="","",INDEX(Poles!$A:$F,MATCH('Poles Results'!E225,Poles!$F:$F,0),3)),"")</f>
        <v/>
      </c>
      <c r="D225" s="85" t="str">
        <f>IFERROR(IF(AND(SMALL(Poles!F:F,K225)&gt;1000,SMALL(Poles!F:F,K225)&lt;3000),"nt",IF(SMALL(Poles!F:F,K225)&gt;3000,"",SMALL(Poles!F:F,K225))),"")</f>
        <v/>
      </c>
      <c r="E225" s="114" t="str">
        <f>IF(D225="nt",IFERROR(SMALL(Poles!F:F,K225),""),IF(D225&gt;3000,"",IFERROR(SMALL(Poles!F:F,K225),"")))</f>
        <v/>
      </c>
      <c r="G225" s="91" t="str">
        <f t="shared" si="5"/>
        <v/>
      </c>
      <c r="J225" s="120"/>
      <c r="K225" s="24">
        <v>224</v>
      </c>
    </row>
    <row r="226" spans="1:11">
      <c r="A226" s="18" t="str">
        <f>IFERROR(IF(D226="","",INDEX(Poles!$A:$F,MATCH('Poles Results'!$E226,Poles!$F:$F,0),1)),"")</f>
        <v/>
      </c>
      <c r="B226" s="84" t="str">
        <f>IFERROR(IF(D226="","",INDEX(Poles!$A:$F,MATCH('Poles Results'!$E226,Poles!$F:$F,0),2)),"")</f>
        <v/>
      </c>
      <c r="C226" s="84" t="str">
        <f>IFERROR(IF(D226="","",INDEX(Poles!$A:$F,MATCH('Poles Results'!E226,Poles!$F:$F,0),3)),"")</f>
        <v/>
      </c>
      <c r="D226" s="85" t="str">
        <f>IFERROR(IF(AND(SMALL(Poles!F:F,K226)&gt;1000,SMALL(Poles!F:F,K226)&lt;3000),"nt",IF(SMALL(Poles!F:F,K226)&gt;3000,"",SMALL(Poles!F:F,K226))),"")</f>
        <v/>
      </c>
      <c r="E226" s="114" t="str">
        <f>IF(D226="nt",IFERROR(SMALL(Poles!F:F,K226),""),IF(D226&gt;3000,"",IFERROR(SMALL(Poles!F:F,K226),"")))</f>
        <v/>
      </c>
      <c r="G226" s="91" t="str">
        <f t="shared" si="5"/>
        <v/>
      </c>
      <c r="J226" s="120"/>
      <c r="K226" s="24">
        <v>225</v>
      </c>
    </row>
    <row r="227" spans="1:11">
      <c r="A227" s="18" t="str">
        <f>IFERROR(IF(D227="","",INDEX(Poles!$A:$F,MATCH('Poles Results'!$E227,Poles!$F:$F,0),1)),"")</f>
        <v/>
      </c>
      <c r="B227" s="84" t="str">
        <f>IFERROR(IF(D227="","",INDEX(Poles!$A:$F,MATCH('Poles Results'!$E227,Poles!$F:$F,0),2)),"")</f>
        <v/>
      </c>
      <c r="C227" s="84" t="str">
        <f>IFERROR(IF(D227="","",INDEX(Poles!$A:$F,MATCH('Poles Results'!E227,Poles!$F:$F,0),3)),"")</f>
        <v/>
      </c>
      <c r="D227" s="85" t="str">
        <f>IFERROR(IF(AND(SMALL(Poles!F:F,K227)&gt;1000,SMALL(Poles!F:F,K227)&lt;3000),"nt",IF(SMALL(Poles!F:F,K227)&gt;3000,"",SMALL(Poles!F:F,K227))),"")</f>
        <v/>
      </c>
      <c r="E227" s="114" t="str">
        <f>IF(D227="nt",IFERROR(SMALL(Poles!F:F,K227),""),IF(D227&gt;3000,"",IFERROR(SMALL(Poles!F:F,K227),"")))</f>
        <v/>
      </c>
      <c r="G227" s="91" t="str">
        <f t="shared" si="5"/>
        <v/>
      </c>
      <c r="J227" s="120"/>
      <c r="K227" s="24">
        <v>226</v>
      </c>
    </row>
    <row r="228" spans="1:11">
      <c r="A228" s="18" t="str">
        <f>IFERROR(IF(D228="","",INDEX(Poles!$A:$F,MATCH('Poles Results'!$E228,Poles!$F:$F,0),1)),"")</f>
        <v/>
      </c>
      <c r="B228" s="84" t="str">
        <f>IFERROR(IF(D228="","",INDEX(Poles!$A:$F,MATCH('Poles Results'!$E228,Poles!$F:$F,0),2)),"")</f>
        <v/>
      </c>
      <c r="C228" s="84" t="str">
        <f>IFERROR(IF(D228="","",INDEX(Poles!$A:$F,MATCH('Poles Results'!E228,Poles!$F:$F,0),3)),"")</f>
        <v/>
      </c>
      <c r="D228" s="85" t="str">
        <f>IFERROR(IF(AND(SMALL(Poles!F:F,K228)&gt;1000,SMALL(Poles!F:F,K228)&lt;3000),"nt",IF(SMALL(Poles!F:F,K228)&gt;3000,"",SMALL(Poles!F:F,K228))),"")</f>
        <v/>
      </c>
      <c r="E228" s="114" t="str">
        <f>IF(D228="nt",IFERROR(SMALL(Poles!F:F,K228),""),IF(D228&gt;3000,"",IFERROR(SMALL(Poles!F:F,K228),"")))</f>
        <v/>
      </c>
      <c r="G228" s="91" t="str">
        <f t="shared" si="5"/>
        <v/>
      </c>
      <c r="J228" s="120"/>
      <c r="K228" s="24">
        <v>227</v>
      </c>
    </row>
    <row r="229" spans="1:11">
      <c r="A229" s="18" t="str">
        <f>IFERROR(IF(D229="","",INDEX(Poles!$A:$F,MATCH('Poles Results'!$E229,Poles!$F:$F,0),1)),"")</f>
        <v/>
      </c>
      <c r="B229" s="84" t="str">
        <f>IFERROR(IF(D229="","",INDEX(Poles!$A:$F,MATCH('Poles Results'!$E229,Poles!$F:$F,0),2)),"")</f>
        <v/>
      </c>
      <c r="C229" s="84" t="str">
        <f>IFERROR(IF(D229="","",INDEX(Poles!$A:$F,MATCH('Poles Results'!E229,Poles!$F:$F,0),3)),"")</f>
        <v/>
      </c>
      <c r="D229" s="85" t="str">
        <f>IFERROR(IF(AND(SMALL(Poles!F:F,K229)&gt;1000,SMALL(Poles!F:F,K229)&lt;3000),"nt",IF(SMALL(Poles!F:F,K229)&gt;3000,"",SMALL(Poles!F:F,K229))),"")</f>
        <v/>
      </c>
      <c r="E229" s="114" t="str">
        <f>IF(D229="nt",IFERROR(SMALL(Poles!F:F,K229),""),IF(D229&gt;3000,"",IFERROR(SMALL(Poles!F:F,K229),"")))</f>
        <v/>
      </c>
      <c r="G229" s="91" t="str">
        <f t="shared" si="5"/>
        <v/>
      </c>
      <c r="J229" s="120"/>
      <c r="K229" s="24">
        <v>228</v>
      </c>
    </row>
    <row r="230" spans="1:11">
      <c r="A230" s="18" t="str">
        <f>IFERROR(IF(D230="","",INDEX(Poles!$A:$F,MATCH('Poles Results'!$E230,Poles!$F:$F,0),1)),"")</f>
        <v/>
      </c>
      <c r="B230" s="84" t="str">
        <f>IFERROR(IF(D230="","",INDEX(Poles!$A:$F,MATCH('Poles Results'!$E230,Poles!$F:$F,0),2)),"")</f>
        <v/>
      </c>
      <c r="C230" s="84" t="str">
        <f>IFERROR(IF(D230="","",INDEX(Poles!$A:$F,MATCH('Poles Results'!E230,Poles!$F:$F,0),3)),"")</f>
        <v/>
      </c>
      <c r="D230" s="85" t="str">
        <f>IFERROR(IF(AND(SMALL(Poles!F:F,K230)&gt;1000,SMALL(Poles!F:F,K230)&lt;3000),"nt",IF(SMALL(Poles!F:F,K230)&gt;3000,"",SMALL(Poles!F:F,K230))),"")</f>
        <v/>
      </c>
      <c r="E230" s="114" t="str">
        <f>IF(D230="nt",IFERROR(SMALL(Poles!F:F,K230),""),IF(D230&gt;3000,"",IFERROR(SMALL(Poles!F:F,K230),"")))</f>
        <v/>
      </c>
      <c r="G230" s="91" t="str">
        <f t="shared" si="5"/>
        <v/>
      </c>
      <c r="J230" s="120"/>
      <c r="K230" s="24">
        <v>229</v>
      </c>
    </row>
    <row r="231" spans="1:11">
      <c r="A231" s="18" t="str">
        <f>IFERROR(IF(D231="","",INDEX(Poles!$A:$F,MATCH('Poles Results'!$E231,Poles!$F:$F,0),1)),"")</f>
        <v/>
      </c>
      <c r="B231" s="84" t="str">
        <f>IFERROR(IF(D231="","",INDEX(Poles!$A:$F,MATCH('Poles Results'!$E231,Poles!$F:$F,0),2)),"")</f>
        <v/>
      </c>
      <c r="C231" s="84" t="str">
        <f>IFERROR(IF(D231="","",INDEX(Poles!$A:$F,MATCH('Poles Results'!E231,Poles!$F:$F,0),3)),"")</f>
        <v/>
      </c>
      <c r="D231" s="85" t="str">
        <f>IFERROR(IF(AND(SMALL(Poles!F:F,K231)&gt;1000,SMALL(Poles!F:F,K231)&lt;3000),"nt",IF(SMALL(Poles!F:F,K231)&gt;3000,"",SMALL(Poles!F:F,K231))),"")</f>
        <v/>
      </c>
      <c r="E231" s="114" t="str">
        <f>IF(D231="nt",IFERROR(SMALL(Poles!F:F,K231),""),IF(D231&gt;3000,"",IFERROR(SMALL(Poles!F:F,K231),"")))</f>
        <v/>
      </c>
      <c r="G231" s="91" t="str">
        <f t="shared" si="5"/>
        <v/>
      </c>
      <c r="J231" s="120"/>
      <c r="K231" s="24">
        <v>230</v>
      </c>
    </row>
    <row r="232" spans="1:11">
      <c r="A232" s="18" t="str">
        <f>IFERROR(IF(D232="","",INDEX(Poles!$A:$F,MATCH('Poles Results'!$E232,Poles!$F:$F,0),1)),"")</f>
        <v/>
      </c>
      <c r="B232" s="84" t="str">
        <f>IFERROR(IF(D232="","",INDEX(Poles!$A:$F,MATCH('Poles Results'!$E232,Poles!$F:$F,0),2)),"")</f>
        <v/>
      </c>
      <c r="C232" s="84" t="str">
        <f>IFERROR(IF(D232="","",INDEX(Poles!$A:$F,MATCH('Poles Results'!E232,Poles!$F:$F,0),3)),"")</f>
        <v/>
      </c>
      <c r="D232" s="85" t="str">
        <f>IFERROR(IF(AND(SMALL(Poles!F:F,K232)&gt;1000,SMALL(Poles!F:F,K232)&lt;3000),"nt",IF(SMALL(Poles!F:F,K232)&gt;3000,"",SMALL(Poles!F:F,K232))),"")</f>
        <v/>
      </c>
      <c r="E232" s="114" t="str">
        <f>IF(D232="nt",IFERROR(SMALL(Poles!F:F,K232),""),IF(D232&gt;3000,"",IFERROR(SMALL(Poles!F:F,K232),"")))</f>
        <v/>
      </c>
      <c r="G232" s="91" t="str">
        <f t="shared" si="5"/>
        <v/>
      </c>
      <c r="J232" s="120"/>
      <c r="K232" s="24">
        <v>231</v>
      </c>
    </row>
    <row r="233" spans="1:11">
      <c r="A233" s="18" t="str">
        <f>IFERROR(IF(D233="","",INDEX(Poles!$A:$F,MATCH('Poles Results'!$E233,Poles!$F:$F,0),1)),"")</f>
        <v/>
      </c>
      <c r="B233" s="84" t="str">
        <f>IFERROR(IF(D233="","",INDEX(Poles!$A:$F,MATCH('Poles Results'!$E233,Poles!$F:$F,0),2)),"")</f>
        <v/>
      </c>
      <c r="C233" s="84" t="str">
        <f>IFERROR(IF(D233="","",INDEX(Poles!$A:$F,MATCH('Poles Results'!E233,Poles!$F:$F,0),3)),"")</f>
        <v/>
      </c>
      <c r="D233" s="85" t="str">
        <f>IFERROR(IF(AND(SMALL(Poles!F:F,K233)&gt;1000,SMALL(Poles!F:F,K233)&lt;3000),"nt",IF(SMALL(Poles!F:F,K233)&gt;3000,"",SMALL(Poles!F:F,K233))),"")</f>
        <v/>
      </c>
      <c r="E233" s="114" t="str">
        <f>IF(D233="nt",IFERROR(SMALL(Poles!F:F,K233),""),IF(D233&gt;3000,"",IFERROR(SMALL(Poles!F:F,K233),"")))</f>
        <v/>
      </c>
      <c r="G233" s="91" t="str">
        <f t="shared" si="5"/>
        <v/>
      </c>
      <c r="J233" s="120"/>
      <c r="K233" s="24">
        <v>232</v>
      </c>
    </row>
    <row r="234" spans="1:11">
      <c r="A234" s="18" t="str">
        <f>IFERROR(IF(D234="","",INDEX(Poles!$A:$F,MATCH('Poles Results'!$E234,Poles!$F:$F,0),1)),"")</f>
        <v/>
      </c>
      <c r="B234" s="84" t="str">
        <f>IFERROR(IF(D234="","",INDEX(Poles!$A:$F,MATCH('Poles Results'!$E234,Poles!$F:$F,0),2)),"")</f>
        <v/>
      </c>
      <c r="C234" s="84" t="str">
        <f>IFERROR(IF(D234="","",INDEX(Poles!$A:$F,MATCH('Poles Results'!E234,Poles!$F:$F,0),3)),"")</f>
        <v/>
      </c>
      <c r="D234" s="85" t="str">
        <f>IFERROR(IF(AND(SMALL(Poles!F:F,K234)&gt;1000,SMALL(Poles!F:F,K234)&lt;3000),"nt",IF(SMALL(Poles!F:F,K234)&gt;3000,"",SMALL(Poles!F:F,K234))),"")</f>
        <v/>
      </c>
      <c r="E234" s="114" t="str">
        <f>IF(D234="nt",IFERROR(SMALL(Poles!F:F,K234),""),IF(D234&gt;3000,"",IFERROR(SMALL(Poles!F:F,K234),"")))</f>
        <v/>
      </c>
      <c r="G234" s="91" t="str">
        <f t="shared" si="5"/>
        <v/>
      </c>
      <c r="J234" s="120"/>
      <c r="K234" s="24">
        <v>233</v>
      </c>
    </row>
    <row r="235" spans="1:11">
      <c r="A235" s="18" t="str">
        <f>IFERROR(IF(D235="","",INDEX(Poles!$A:$F,MATCH('Poles Results'!$E235,Poles!$F:$F,0),1)),"")</f>
        <v/>
      </c>
      <c r="B235" s="84" t="str">
        <f>IFERROR(IF(D235="","",INDEX(Poles!$A:$F,MATCH('Poles Results'!$E235,Poles!$F:$F,0),2)),"")</f>
        <v/>
      </c>
      <c r="C235" s="84" t="str">
        <f>IFERROR(IF(D235="","",INDEX(Poles!$A:$F,MATCH('Poles Results'!E235,Poles!$F:$F,0),3)),"")</f>
        <v/>
      </c>
      <c r="D235" s="85" t="str">
        <f>IFERROR(IF(AND(SMALL(Poles!F:F,K235)&gt;1000,SMALL(Poles!F:F,K235)&lt;3000),"nt",IF(SMALL(Poles!F:F,K235)&gt;3000,"",SMALL(Poles!F:F,K235))),"")</f>
        <v/>
      </c>
      <c r="E235" s="114" t="str">
        <f>IF(D235="nt",IFERROR(SMALL(Poles!F:F,K235),""),IF(D235&gt;3000,"",IFERROR(SMALL(Poles!F:F,K235),"")))</f>
        <v/>
      </c>
      <c r="G235" s="91" t="str">
        <f t="shared" si="5"/>
        <v/>
      </c>
      <c r="J235" s="120"/>
      <c r="K235" s="24">
        <v>234</v>
      </c>
    </row>
    <row r="236" spans="1:11">
      <c r="A236" s="18" t="str">
        <f>IFERROR(IF(D236="","",INDEX(Poles!$A:$F,MATCH('Poles Results'!$E236,Poles!$F:$F,0),1)),"")</f>
        <v/>
      </c>
      <c r="B236" s="84" t="str">
        <f>IFERROR(IF(D236="","",INDEX(Poles!$A:$F,MATCH('Poles Results'!$E236,Poles!$F:$F,0),2)),"")</f>
        <v/>
      </c>
      <c r="C236" s="84" t="str">
        <f>IFERROR(IF(D236="","",INDEX(Poles!$A:$F,MATCH('Poles Results'!E236,Poles!$F:$F,0),3)),"")</f>
        <v/>
      </c>
      <c r="D236" s="85" t="str">
        <f>IFERROR(IF(AND(SMALL(Poles!F:F,K236)&gt;1000,SMALL(Poles!F:F,K236)&lt;3000),"nt",IF(SMALL(Poles!F:F,K236)&gt;3000,"",SMALL(Poles!F:F,K236))),"")</f>
        <v/>
      </c>
      <c r="E236" s="114" t="str">
        <f>IF(D236="nt",IFERROR(SMALL(Poles!F:F,K236),""),IF(D236&gt;3000,"",IFERROR(SMALL(Poles!F:F,K236),"")))</f>
        <v/>
      </c>
      <c r="G236" s="91" t="str">
        <f t="shared" si="5"/>
        <v/>
      </c>
      <c r="J236" s="120"/>
      <c r="K236" s="24">
        <v>235</v>
      </c>
    </row>
    <row r="237" spans="1:11">
      <c r="A237" s="18" t="str">
        <f>IFERROR(IF(D237="","",INDEX(Poles!$A:$F,MATCH('Poles Results'!$E237,Poles!$F:$F,0),1)),"")</f>
        <v/>
      </c>
      <c r="B237" s="84" t="str">
        <f>IFERROR(IF(D237="","",INDEX(Poles!$A:$F,MATCH('Poles Results'!$E237,Poles!$F:$F,0),2)),"")</f>
        <v/>
      </c>
      <c r="C237" s="84" t="str">
        <f>IFERROR(IF(D237="","",INDEX(Poles!$A:$F,MATCH('Poles Results'!E237,Poles!$F:$F,0),3)),"")</f>
        <v/>
      </c>
      <c r="D237" s="85" t="str">
        <f>IFERROR(IF(AND(SMALL(Poles!F:F,K237)&gt;1000,SMALL(Poles!F:F,K237)&lt;3000),"nt",IF(SMALL(Poles!F:F,K237)&gt;3000,"",SMALL(Poles!F:F,K237))),"")</f>
        <v/>
      </c>
      <c r="E237" s="114" t="str">
        <f>IF(D237="nt",IFERROR(SMALL(Poles!F:F,K237),""),IF(D237&gt;3000,"",IFERROR(SMALL(Poles!F:F,K237),"")))</f>
        <v/>
      </c>
      <c r="G237" s="91" t="str">
        <f t="shared" si="5"/>
        <v/>
      </c>
      <c r="J237" s="120"/>
      <c r="K237" s="24">
        <v>236</v>
      </c>
    </row>
    <row r="238" spans="1:11">
      <c r="A238" s="18" t="str">
        <f>IFERROR(IF(D238="","",INDEX(Poles!$A:$F,MATCH('Poles Results'!$E238,Poles!$F:$F,0),1)),"")</f>
        <v/>
      </c>
      <c r="B238" s="84" t="str">
        <f>IFERROR(IF(D238="","",INDEX(Poles!$A:$F,MATCH('Poles Results'!$E238,Poles!$F:$F,0),2)),"")</f>
        <v/>
      </c>
      <c r="C238" s="84" t="str">
        <f>IFERROR(IF(D238="","",INDEX(Poles!$A:$F,MATCH('Poles Results'!E238,Poles!$F:$F,0),3)),"")</f>
        <v/>
      </c>
      <c r="D238" s="85" t="str">
        <f>IFERROR(IF(AND(SMALL(Poles!F:F,K238)&gt;1000,SMALL(Poles!F:F,K238)&lt;3000),"nt",IF(SMALL(Poles!F:F,K238)&gt;3000,"",SMALL(Poles!F:F,K238))),"")</f>
        <v/>
      </c>
      <c r="E238" s="114" t="str">
        <f>IF(D238="nt",IFERROR(SMALL(Poles!F:F,K238),""),IF(D238&gt;3000,"",IFERROR(SMALL(Poles!F:F,K238),"")))</f>
        <v/>
      </c>
      <c r="G238" s="91" t="str">
        <f t="shared" si="5"/>
        <v/>
      </c>
      <c r="J238" s="120"/>
      <c r="K238" s="24">
        <v>237</v>
      </c>
    </row>
    <row r="239" spans="1:11">
      <c r="A239" s="18" t="str">
        <f>IFERROR(IF(D239="","",INDEX(Poles!$A:$F,MATCH('Poles Results'!$E239,Poles!$F:$F,0),1)),"")</f>
        <v/>
      </c>
      <c r="B239" s="84" t="str">
        <f>IFERROR(IF(D239="","",INDEX(Poles!$A:$F,MATCH('Poles Results'!$E239,Poles!$F:$F,0),2)),"")</f>
        <v/>
      </c>
      <c r="C239" s="84" t="str">
        <f>IFERROR(IF(D239="","",INDEX(Poles!$A:$F,MATCH('Poles Results'!E239,Poles!$F:$F,0),3)),"")</f>
        <v/>
      </c>
      <c r="D239" s="85" t="str">
        <f>IFERROR(IF(AND(SMALL(Poles!F:F,K239)&gt;1000,SMALL(Poles!F:F,K239)&lt;3000),"nt",IF(SMALL(Poles!F:F,K239)&gt;3000,"",SMALL(Poles!F:F,K239))),"")</f>
        <v/>
      </c>
      <c r="E239" s="114" t="str">
        <f>IF(D239="nt",IFERROR(SMALL(Poles!F:F,K239),""),IF(D239&gt;3000,"",IFERROR(SMALL(Poles!F:F,K239),"")))</f>
        <v/>
      </c>
      <c r="G239" s="91" t="str">
        <f t="shared" si="5"/>
        <v/>
      </c>
      <c r="J239" s="120"/>
      <c r="K239" s="24">
        <v>238</v>
      </c>
    </row>
    <row r="240" spans="1:11">
      <c r="A240" s="18" t="str">
        <f>IFERROR(IF(D240="","",INDEX(Poles!$A:$F,MATCH('Poles Results'!$E240,Poles!$F:$F,0),1)),"")</f>
        <v/>
      </c>
      <c r="B240" s="84" t="str">
        <f>IFERROR(IF(D240="","",INDEX(Poles!$A:$F,MATCH('Poles Results'!$E240,Poles!$F:$F,0),2)),"")</f>
        <v/>
      </c>
      <c r="C240" s="84" t="str">
        <f>IFERROR(IF(D240="","",INDEX(Poles!$A:$F,MATCH('Poles Results'!E240,Poles!$F:$F,0),3)),"")</f>
        <v/>
      </c>
      <c r="D240" s="85" t="str">
        <f>IFERROR(IF(AND(SMALL(Poles!F:F,K240)&gt;1000,SMALL(Poles!F:F,K240)&lt;3000),"nt",IF(SMALL(Poles!F:F,K240)&gt;3000,"",SMALL(Poles!F:F,K240))),"")</f>
        <v/>
      </c>
      <c r="E240" s="114" t="str">
        <f>IF(D240="nt",IFERROR(SMALL(Poles!F:F,K240),""),IF(D240&gt;3000,"",IFERROR(SMALL(Poles!F:F,K240),"")))</f>
        <v/>
      </c>
      <c r="G240" s="91" t="str">
        <f t="shared" si="5"/>
        <v/>
      </c>
      <c r="J240" s="120"/>
      <c r="K240" s="24">
        <v>239</v>
      </c>
    </row>
    <row r="241" spans="1:11">
      <c r="A241" s="18" t="str">
        <f>IFERROR(IF(D241="","",INDEX(Poles!$A:$F,MATCH('Poles Results'!$E241,Poles!$F:$F,0),1)),"")</f>
        <v/>
      </c>
      <c r="B241" s="84" t="str">
        <f>IFERROR(IF(D241="","",INDEX(Poles!$A:$F,MATCH('Poles Results'!$E241,Poles!$F:$F,0),2)),"")</f>
        <v/>
      </c>
      <c r="C241" s="84" t="str">
        <f>IFERROR(IF(D241="","",INDEX(Poles!$A:$F,MATCH('Poles Results'!E241,Poles!$F:$F,0),3)),"")</f>
        <v/>
      </c>
      <c r="D241" s="85" t="str">
        <f>IFERROR(IF(AND(SMALL(Poles!F:F,K241)&gt;1000,SMALL(Poles!F:F,K241)&lt;3000),"nt",IF(SMALL(Poles!F:F,K241)&gt;3000,"",SMALL(Poles!F:F,K241))),"")</f>
        <v/>
      </c>
      <c r="E241" s="114" t="str">
        <f>IF(D241="nt",IFERROR(SMALL(Poles!F:F,K241),""),IF(D241&gt;3000,"",IFERROR(SMALL(Poles!F:F,K241),"")))</f>
        <v/>
      </c>
      <c r="G241" s="91" t="str">
        <f t="shared" si="5"/>
        <v/>
      </c>
      <c r="J241" s="120"/>
      <c r="K241" s="24">
        <v>240</v>
      </c>
    </row>
    <row r="242" spans="1:11">
      <c r="A242" s="18" t="str">
        <f>IFERROR(IF(D242="","",INDEX(Poles!$A:$F,MATCH('Poles Results'!$E242,Poles!$F:$F,0),1)),"")</f>
        <v/>
      </c>
      <c r="B242" s="84" t="str">
        <f>IFERROR(IF(D242="","",INDEX(Poles!$A:$F,MATCH('Poles Results'!$E242,Poles!$F:$F,0),2)),"")</f>
        <v/>
      </c>
      <c r="C242" s="84" t="str">
        <f>IFERROR(IF(D242="","",INDEX(Poles!$A:$F,MATCH('Poles Results'!E242,Poles!$F:$F,0),3)),"")</f>
        <v/>
      </c>
      <c r="D242" s="85" t="str">
        <f>IFERROR(IF(AND(SMALL(Poles!F:F,K242)&gt;1000,SMALL(Poles!F:F,K242)&lt;3000),"nt",IF(SMALL(Poles!F:F,K242)&gt;3000,"",SMALL(Poles!F:F,K242))),"")</f>
        <v/>
      </c>
      <c r="E242" s="114" t="str">
        <f>IF(D242="nt",IFERROR(SMALL(Poles!F:F,K242),""),IF(D242&gt;3000,"",IFERROR(SMALL(Poles!F:F,K242),"")))</f>
        <v/>
      </c>
      <c r="G242" s="91" t="str">
        <f t="shared" si="5"/>
        <v/>
      </c>
      <c r="J242" s="120"/>
      <c r="K242" s="24">
        <v>241</v>
      </c>
    </row>
    <row r="243" spans="1:11">
      <c r="A243" s="18" t="str">
        <f>IFERROR(IF(D243="","",INDEX(Poles!$A:$F,MATCH('Poles Results'!$E243,Poles!$F:$F,0),1)),"")</f>
        <v/>
      </c>
      <c r="B243" s="84" t="str">
        <f>IFERROR(IF(D243="","",INDEX(Poles!$A:$F,MATCH('Poles Results'!$E243,Poles!$F:$F,0),2)),"")</f>
        <v/>
      </c>
      <c r="C243" s="84" t="str">
        <f>IFERROR(IF(D243="","",INDEX(Poles!$A:$F,MATCH('Poles Results'!E243,Poles!$F:$F,0),3)),"")</f>
        <v/>
      </c>
      <c r="D243" s="85" t="str">
        <f>IFERROR(IF(AND(SMALL(Poles!F:F,K243)&gt;1000,SMALL(Poles!F:F,K243)&lt;3000),"nt",IF(SMALL(Poles!F:F,K243)&gt;3000,"",SMALL(Poles!F:F,K243))),"")</f>
        <v/>
      </c>
      <c r="E243" s="114" t="str">
        <f>IF(D243="nt",IFERROR(SMALL(Poles!F:F,K243),""),IF(D243&gt;3000,"",IFERROR(SMALL(Poles!F:F,K243),"")))</f>
        <v/>
      </c>
      <c r="G243" s="91" t="str">
        <f t="shared" si="5"/>
        <v/>
      </c>
      <c r="J243" s="120"/>
      <c r="K243" s="24">
        <v>242</v>
      </c>
    </row>
    <row r="244" spans="1:11">
      <c r="A244" s="18" t="str">
        <f>IFERROR(IF(D244="","",INDEX(Poles!$A:$F,MATCH('Poles Results'!$E244,Poles!$F:$F,0),1)),"")</f>
        <v/>
      </c>
      <c r="B244" s="84" t="str">
        <f>IFERROR(IF(D244="","",INDEX(Poles!$A:$F,MATCH('Poles Results'!$E244,Poles!$F:$F,0),2)),"")</f>
        <v/>
      </c>
      <c r="C244" s="84" t="str">
        <f>IFERROR(IF(D244="","",INDEX(Poles!$A:$F,MATCH('Poles Results'!E244,Poles!$F:$F,0),3)),"")</f>
        <v/>
      </c>
      <c r="D244" s="85" t="str">
        <f>IFERROR(IF(AND(SMALL(Poles!F:F,K244)&gt;1000,SMALL(Poles!F:F,K244)&lt;3000),"nt",IF(SMALL(Poles!F:F,K244)&gt;3000,"",SMALL(Poles!F:F,K244))),"")</f>
        <v/>
      </c>
      <c r="E244" s="114" t="str">
        <f>IF(D244="nt",IFERROR(SMALL(Poles!F:F,K244),""),IF(D244&gt;3000,"",IFERROR(SMALL(Poles!F:F,K244),"")))</f>
        <v/>
      </c>
      <c r="G244" s="91" t="str">
        <f t="shared" si="5"/>
        <v/>
      </c>
      <c r="J244" s="120"/>
      <c r="K244" s="24">
        <v>243</v>
      </c>
    </row>
    <row r="245" spans="1:11">
      <c r="A245" s="18" t="str">
        <f>IFERROR(IF(D245="","",INDEX(Poles!$A:$F,MATCH('Poles Results'!$E245,Poles!$F:$F,0),1)),"")</f>
        <v/>
      </c>
      <c r="B245" s="84" t="str">
        <f>IFERROR(IF(D245="","",INDEX(Poles!$A:$F,MATCH('Poles Results'!$E245,Poles!$F:$F,0),2)),"")</f>
        <v/>
      </c>
      <c r="C245" s="84" t="str">
        <f>IFERROR(IF(D245="","",INDEX(Poles!$A:$F,MATCH('Poles Results'!E245,Poles!$F:$F,0),3)),"")</f>
        <v/>
      </c>
      <c r="D245" s="85" t="str">
        <f>IFERROR(IF(AND(SMALL(Poles!F:F,K245)&gt;1000,SMALL(Poles!F:F,K245)&lt;3000),"nt",IF(SMALL(Poles!F:F,K245)&gt;3000,"",SMALL(Poles!F:F,K245))),"")</f>
        <v/>
      </c>
      <c r="E245" s="114" t="str">
        <f>IF(D245="nt",IFERROR(SMALL(Poles!F:F,K245),""),IF(D245&gt;3000,"",IFERROR(SMALL(Poles!F:F,K245),"")))</f>
        <v/>
      </c>
      <c r="G245" s="91" t="str">
        <f t="shared" si="5"/>
        <v/>
      </c>
      <c r="J245" s="120"/>
      <c r="K245" s="24">
        <v>244</v>
      </c>
    </row>
    <row r="246" spans="1:11">
      <c r="A246" s="18" t="str">
        <f>IFERROR(IF(D246="","",INDEX(Poles!$A:$F,MATCH('Poles Results'!$E246,Poles!$F:$F,0),1)),"")</f>
        <v/>
      </c>
      <c r="B246" s="84" t="str">
        <f>IFERROR(IF(D246="","",INDEX(Poles!$A:$F,MATCH('Poles Results'!$E246,Poles!$F:$F,0),2)),"")</f>
        <v/>
      </c>
      <c r="C246" s="84" t="str">
        <f>IFERROR(IF(D246="","",INDEX(Poles!$A:$F,MATCH('Poles Results'!E246,Poles!$F:$F,0),3)),"")</f>
        <v/>
      </c>
      <c r="D246" s="85" t="str">
        <f>IFERROR(IF(AND(SMALL(Poles!F:F,K246)&gt;1000,SMALL(Poles!F:F,K246)&lt;3000),"nt",IF(SMALL(Poles!F:F,K246)&gt;3000,"",SMALL(Poles!F:F,K246))),"")</f>
        <v/>
      </c>
      <c r="E246" s="114" t="str">
        <f>IF(D246="nt",IFERROR(SMALL(Poles!F:F,K246),""),IF(D246&gt;3000,"",IFERROR(SMALL(Poles!F:F,K246),"")))</f>
        <v/>
      </c>
      <c r="G246" s="91" t="str">
        <f t="shared" si="5"/>
        <v/>
      </c>
      <c r="J246" s="120"/>
      <c r="K246" s="24">
        <v>245</v>
      </c>
    </row>
    <row r="247" spans="1:11">
      <c r="A247" s="18" t="str">
        <f>IFERROR(IF(D247="","",INDEX(Poles!$A:$F,MATCH('Poles Results'!$E247,Poles!$F:$F,0),1)),"")</f>
        <v/>
      </c>
      <c r="B247" s="84" t="str">
        <f>IFERROR(IF(D247="","",INDEX(Poles!$A:$F,MATCH('Poles Results'!$E247,Poles!$F:$F,0),2)),"")</f>
        <v/>
      </c>
      <c r="C247" s="84" t="str">
        <f>IFERROR(IF(D247="","",INDEX(Poles!$A:$F,MATCH('Poles Results'!E247,Poles!$F:$F,0),3)),"")</f>
        <v/>
      </c>
      <c r="D247" s="85" t="str">
        <f>IFERROR(IF(AND(SMALL(Poles!F:F,K247)&gt;1000,SMALL(Poles!F:F,K247)&lt;3000),"nt",IF(SMALL(Poles!F:F,K247)&gt;3000,"",SMALL(Poles!F:F,K247))),"")</f>
        <v/>
      </c>
      <c r="E247" s="114" t="str">
        <f>IF(D247="nt",IFERROR(SMALL(Poles!F:F,K247),""),IF(D247&gt;3000,"",IFERROR(SMALL(Poles!F:F,K247),"")))</f>
        <v/>
      </c>
      <c r="G247" s="91" t="str">
        <f t="shared" si="5"/>
        <v/>
      </c>
      <c r="J247" s="120"/>
      <c r="K247" s="24">
        <v>246</v>
      </c>
    </row>
    <row r="248" spans="1:11">
      <c r="A248" s="18" t="str">
        <f>IFERROR(IF(D248="","",INDEX(Poles!$A:$F,MATCH('Poles Results'!$E248,Poles!$F:$F,0),1)),"")</f>
        <v/>
      </c>
      <c r="B248" s="84" t="str">
        <f>IFERROR(IF(D248="","",INDEX(Poles!$A:$F,MATCH('Poles Results'!$E248,Poles!$F:$F,0),2)),"")</f>
        <v/>
      </c>
      <c r="C248" s="84" t="str">
        <f>IFERROR(IF(D248="","",INDEX(Poles!$A:$F,MATCH('Poles Results'!E248,Poles!$F:$F,0),3)),"")</f>
        <v/>
      </c>
      <c r="D248" s="85" t="str">
        <f>IFERROR(IF(AND(SMALL(Poles!F:F,K248)&gt;1000,SMALL(Poles!F:F,K248)&lt;3000),"nt",IF(SMALL(Poles!F:F,K248)&gt;3000,"",SMALL(Poles!F:F,K248))),"")</f>
        <v/>
      </c>
      <c r="E248" s="114" t="str">
        <f>IF(D248="nt",IFERROR(SMALL(Poles!F:F,K248),""),IF(D248&gt;3000,"",IFERROR(SMALL(Poles!F:F,K248),"")))</f>
        <v/>
      </c>
      <c r="G248" s="91" t="str">
        <f t="shared" si="5"/>
        <v/>
      </c>
      <c r="J248" s="120"/>
      <c r="K248" s="24">
        <v>247</v>
      </c>
    </row>
    <row r="249" spans="1:11">
      <c r="A249" s="18" t="str">
        <f>IFERROR(IF(D249="","",INDEX(Poles!$A:$F,MATCH('Poles Results'!$E249,Poles!$F:$F,0),1)),"")</f>
        <v/>
      </c>
      <c r="B249" s="84" t="str">
        <f>IFERROR(IF(D249="","",INDEX(Poles!$A:$F,MATCH('Poles Results'!$E249,Poles!$F:$F,0),2)),"")</f>
        <v/>
      </c>
      <c r="C249" s="84" t="str">
        <f>IFERROR(IF(D249="","",INDEX(Poles!$A:$F,MATCH('Poles Results'!E249,Poles!$F:$F,0),3)),"")</f>
        <v/>
      </c>
      <c r="D249" s="85" t="str">
        <f>IFERROR(IF(AND(SMALL(Poles!F:F,K249)&gt;1000,SMALL(Poles!F:F,K249)&lt;3000),"nt",IF(SMALL(Poles!F:F,K249)&gt;3000,"",SMALL(Poles!F:F,K249))),"")</f>
        <v/>
      </c>
      <c r="E249" s="114" t="str">
        <f>IF(D249="nt",IFERROR(SMALL(Poles!F:F,K249),""),IF(D249&gt;3000,"",IFERROR(SMALL(Poles!F:F,K249),"")))</f>
        <v/>
      </c>
      <c r="G249" s="91" t="str">
        <f t="shared" si="5"/>
        <v/>
      </c>
      <c r="J249" s="120"/>
      <c r="K249" s="24">
        <v>248</v>
      </c>
    </row>
    <row r="250" spans="1:11">
      <c r="A250" s="18" t="str">
        <f>IFERROR(IF(D250="","",INDEX(Poles!$A:$F,MATCH('Poles Results'!$E250,Poles!$F:$F,0),1)),"")</f>
        <v/>
      </c>
      <c r="B250" s="84" t="str">
        <f>IFERROR(IF(D250="","",INDEX(Poles!$A:$F,MATCH('Poles Results'!$E250,Poles!$F:$F,0),2)),"")</f>
        <v/>
      </c>
      <c r="C250" s="84" t="str">
        <f>IFERROR(IF(D250="","",INDEX(Poles!$A:$F,MATCH('Poles Results'!E250,Poles!$F:$F,0),3)),"")</f>
        <v/>
      </c>
      <c r="D250" s="85" t="str">
        <f>IFERROR(IF(AND(SMALL(Poles!F:F,K250)&gt;1000,SMALL(Poles!F:F,K250)&lt;3000),"nt",IF(SMALL(Poles!F:F,K250)&gt;3000,"",SMALL(Poles!F:F,K250))),"")</f>
        <v/>
      </c>
      <c r="E250" s="114" t="str">
        <f>IF(D250="nt",IFERROR(SMALL(Poles!F:F,K250),""),IF(D250&gt;3000,"",IFERROR(SMALL(Poles!F:F,K250),"")))</f>
        <v/>
      </c>
      <c r="G250" s="91" t="str">
        <f t="shared" si="5"/>
        <v/>
      </c>
      <c r="J250" s="120"/>
      <c r="K250" s="24">
        <v>249</v>
      </c>
    </row>
    <row r="251" spans="1:11">
      <c r="A251" s="18" t="str">
        <f>IFERROR(IF(D251="","",INDEX(Poles!$A:$F,MATCH('Poles Results'!$E251,Poles!$F:$F,0),1)),"")</f>
        <v/>
      </c>
      <c r="B251" s="84" t="str">
        <f>IFERROR(IF(D251="","",INDEX(Poles!$A:$F,MATCH('Poles Results'!$E251,Poles!$F:$F,0),2)),"")</f>
        <v/>
      </c>
      <c r="C251" s="84" t="str">
        <f>IFERROR(IF(D251="","",INDEX(Poles!$A:$F,MATCH('Poles Results'!E251,Poles!$F:$F,0),3)),"")</f>
        <v/>
      </c>
      <c r="D251" s="85" t="str">
        <f>IFERROR(IF(AND(SMALL(Poles!F:F,K251)&gt;1000,SMALL(Poles!F:F,K251)&lt;3000),"nt",IF(SMALL(Poles!F:F,K251)&gt;3000,"",SMALL(Poles!F:F,K251))),"")</f>
        <v/>
      </c>
      <c r="E251" s="114" t="str">
        <f>IF(D251="nt",IFERROR(SMALL(Poles!F:F,K251),""),IF(D251&gt;3000,"",IFERROR(SMALL(Poles!F:F,K251),"")))</f>
        <v/>
      </c>
      <c r="G251" s="91" t="str">
        <f t="shared" si="5"/>
        <v/>
      </c>
      <c r="J251" s="120"/>
      <c r="K251" s="24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  <headerFooter>
    <oddHeader>&amp;L&amp;"-,Bold"Poles Results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4" sqref="R14"/>
    </sheetView>
  </sheetViews>
  <sheetFormatPr defaultColWidth="8.85546875"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/>
      </c>
      <c r="B2" s="7" t="str">
        <f>IFERROR(IF(A2=$B$1,Poles!F2,""),"")</f>
        <v/>
      </c>
      <c r="C2" s="7" t="str">
        <f>IFERROR(IF(A2=$C$1,Poles!F2,""),"")</f>
        <v/>
      </c>
      <c r="D2" s="7" t="str">
        <f>IFERROR(IF(A2=$D$1,Poles!F2,""),"")</f>
        <v/>
      </c>
      <c r="E2" s="3"/>
    </row>
    <row r="3" spans="1:23">
      <c r="A3" s="3" t="str">
        <f>IFERROR(VLOOKUP(Poles!F3,$F$3:$G$5,2,TRUE),"")</f>
        <v/>
      </c>
      <c r="B3" s="7" t="str">
        <f>IFERROR(IF(A3=$B$1,Poles!F3,""),"")</f>
        <v/>
      </c>
      <c r="C3" s="7" t="str">
        <f>IFERROR(IF(A3=$C$1,Poles!F3,""),"")</f>
        <v/>
      </c>
      <c r="D3" s="7" t="str">
        <f>IFERROR(IF(A3=$D$1,Poles!F3,""),"")</f>
        <v/>
      </c>
      <c r="E3" s="3"/>
      <c r="F3" s="8">
        <f>MIN(Poles!D:D)</f>
        <v>0</v>
      </c>
      <c r="G3" s="11" t="s">
        <v>3</v>
      </c>
      <c r="H3" s="63"/>
    </row>
    <row r="4" spans="1:23">
      <c r="A4" s="3" t="str">
        <f>IFERROR(VLOOKUP(Poles!F4,$F$3:$G$5,2,TRUE),"")</f>
        <v/>
      </c>
      <c r="B4" s="7" t="str">
        <f>IFERROR(IF(A4=$B$1,Poles!F4,""),"")</f>
        <v/>
      </c>
      <c r="C4" s="7" t="str">
        <f>IFERROR(IF(A4=$C$1,Poles!F4,""),"")</f>
        <v/>
      </c>
      <c r="D4" s="7" t="str">
        <f>IFERROR(IF(A4=$D$1,Poles!F4,""),"")</f>
        <v/>
      </c>
      <c r="E4" s="3"/>
      <c r="F4" s="9">
        <f>(F3+2)</f>
        <v>2</v>
      </c>
      <c r="G4" s="12" t="s">
        <v>4</v>
      </c>
      <c r="H4" s="63"/>
    </row>
    <row r="5" spans="1:23" ht="16.5" thickBot="1">
      <c r="A5" s="3" t="str">
        <f>IFERROR(VLOOKUP(Poles!F5,$F$3:$G$5,2,TRUE),"")</f>
        <v/>
      </c>
      <c r="B5" s="7" t="str">
        <f>IFERROR(IF(A5=$B$1,Poles!F5,""),"")</f>
        <v/>
      </c>
      <c r="C5" s="7" t="str">
        <f>IFERROR(IF(A5=$C$1,Poles!F5,""),"")</f>
        <v/>
      </c>
      <c r="D5" s="7" t="str">
        <f>IFERROR(IF(A5=$D$1,Poles!F5,""),"")</f>
        <v/>
      </c>
      <c r="E5" s="3"/>
      <c r="F5" s="10">
        <f>(F4+2)</f>
        <v>4</v>
      </c>
      <c r="G5" s="13" t="s">
        <v>5</v>
      </c>
      <c r="H5" s="63"/>
      <c r="O5" s="17"/>
      <c r="P5" s="17"/>
      <c r="Q5" s="17"/>
      <c r="R5" s="17"/>
      <c r="S5" s="17"/>
      <c r="T5" s="146">
        <v>0.5</v>
      </c>
      <c r="U5" s="146">
        <v>0.3</v>
      </c>
      <c r="V5" s="146">
        <v>0.2</v>
      </c>
      <c r="W5" s="146">
        <f>SUM(T5:V5)</f>
        <v>1</v>
      </c>
    </row>
    <row r="6" spans="1:23" ht="16.5" thickBot="1">
      <c r="A6" s="3" t="str">
        <f>IFERROR(VLOOKUP(Poles!F6,$F$3:$G$5,2,TRUE),"")</f>
        <v/>
      </c>
      <c r="B6" s="7" t="str">
        <f>IFERROR(IF(A6=$B$1,Poles!F6,""),"")</f>
        <v/>
      </c>
      <c r="C6" s="7" t="str">
        <f>IFERROR(IF(A6=$C$1,Poles!F6,""),"")</f>
        <v/>
      </c>
      <c r="D6" s="7" t="str">
        <f>IFERROR(IF(A6=$D$1,Poles!F6,""),"")</f>
        <v/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/>
      </c>
      <c r="B7" s="7" t="str">
        <f>IFERROR(IF(A7=$B$1,Poles!F7,""),"")</f>
        <v/>
      </c>
      <c r="C7" s="7" t="str">
        <f>IFERROR(IF(A7=$C$1,Poles!F7,""),"")</f>
        <v/>
      </c>
      <c r="D7" s="7" t="str">
        <f>IFERROR(IF(A7=$D$1,Poles!F7,""),"")</f>
        <v/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5">
        <v>1</v>
      </c>
      <c r="P7" s="145">
        <v>0.6</v>
      </c>
      <c r="Q7" s="145">
        <v>0.5</v>
      </c>
      <c r="R7" s="145">
        <v>0.4</v>
      </c>
      <c r="S7" s="145">
        <v>0.3</v>
      </c>
      <c r="T7" s="151">
        <f t="shared" ref="T7:V11" si="0">IF($R$13&lt;=10,$O7,IF(AND($R$13&gt;10,$R$13&lt;=15),$P7,IF(AND($R$13&gt;15,$R$13&lt;=30),$Q7,IF(AND($R$13&gt;30,$R$13&lt;=60),$R7,IF(AND($R$13&gt;60,$R$13&lt;=90),$S7,"")))))*T$12</f>
        <v>0</v>
      </c>
      <c r="U7" s="151">
        <f t="shared" si="0"/>
        <v>0</v>
      </c>
      <c r="V7" s="151">
        <f t="shared" si="0"/>
        <v>0</v>
      </c>
      <c r="W7" s="17"/>
    </row>
    <row r="8" spans="1:23" ht="15.75">
      <c r="A8" s="3" t="str">
        <f>IFERROR(VLOOKUP(Poles!F8,$F$3:$G$5,2,TRUE),"")</f>
        <v/>
      </c>
      <c r="B8" s="7" t="str">
        <f>IFERROR(IF(A8=$B$1,Poles!F8,""),"")</f>
        <v/>
      </c>
      <c r="C8" s="7" t="str">
        <f>IFERROR(IF(A8=$C$1,Poles!F8,""),"")</f>
        <v/>
      </c>
      <c r="D8" s="7" t="str">
        <f>IFERROR(IF(A8=$D$1,Poles!F8,""),"")</f>
        <v/>
      </c>
      <c r="E8" s="3"/>
      <c r="F8" s="231" t="s">
        <v>3</v>
      </c>
      <c r="G8" s="64" t="str">
        <f>IF(H8="-","-","1st")</f>
        <v>-</v>
      </c>
      <c r="H8" s="64" t="str">
        <f>IFERROR(INDEX(Poles!$B:$F,MATCH(J8,Poles!$F:$F,0),1),"-")</f>
        <v>-</v>
      </c>
      <c r="I8" s="64" t="str">
        <f>IFERROR(INDEX(Poles!$B:$F,MATCH(J8,Poles!$F:$F,0),2),"-")</f>
        <v>-</v>
      </c>
      <c r="J8" s="7" t="str">
        <f>IFERROR(SMALL($B$2:$B$300,L8),"-")</f>
        <v>-</v>
      </c>
      <c r="K8" s="152" t="str">
        <f>IF(T7&gt;0,T7,"")</f>
        <v/>
      </c>
      <c r="L8">
        <v>1</v>
      </c>
      <c r="O8" s="145"/>
      <c r="P8" s="145">
        <v>0.4</v>
      </c>
      <c r="Q8" s="145">
        <v>0.3</v>
      </c>
      <c r="R8" s="145">
        <v>0.3</v>
      </c>
      <c r="S8" s="145">
        <v>0.25</v>
      </c>
      <c r="T8" s="151">
        <f t="shared" si="0"/>
        <v>0</v>
      </c>
      <c r="U8" s="151">
        <f t="shared" si="0"/>
        <v>0</v>
      </c>
      <c r="V8" s="151">
        <f t="shared" si="0"/>
        <v>0</v>
      </c>
      <c r="W8" s="17"/>
    </row>
    <row r="9" spans="1:23" ht="15.75">
      <c r="A9" s="3" t="str">
        <f>IFERROR(VLOOKUP(Poles!F9,$F$3:$G$5,2,TRUE),"")</f>
        <v/>
      </c>
      <c r="B9" s="7" t="str">
        <f>IFERROR(IF(A9=$B$1,Poles!F9,""),"")</f>
        <v/>
      </c>
      <c r="C9" s="7" t="str">
        <f>IFERROR(IF(A9=$C$1,Poles!F9,""),"")</f>
        <v/>
      </c>
      <c r="D9" s="7" t="str">
        <f>IFERROR(IF(A9=$D$1,Poles!F9,""),"")</f>
        <v/>
      </c>
      <c r="E9" s="3"/>
      <c r="F9" s="219"/>
      <c r="G9" s="16" t="str">
        <f>IF(H9="-","-","2nd")</f>
        <v>-</v>
      </c>
      <c r="H9" s="64" t="str">
        <f>IFERROR(INDEX(Poles!$B:$F,MATCH(J9,Poles!$F:$F,0),1),"-")</f>
        <v>-</v>
      </c>
      <c r="I9" s="64" t="str">
        <f>IFERROR(INDEX(Poles!$B:$F,MATCH(J9,Poles!$F:$F,0),2),"-")</f>
        <v>-</v>
      </c>
      <c r="J9" s="7" t="str">
        <f>IFERROR(SMALL($B$2:$B$300,L9),"-")</f>
        <v>-</v>
      </c>
      <c r="K9" s="152" t="str">
        <f>IF(T8&gt;0,T8,"")</f>
        <v/>
      </c>
      <c r="L9">
        <v>2</v>
      </c>
      <c r="O9" s="145"/>
      <c r="P9" s="145"/>
      <c r="Q9" s="145">
        <v>0.2</v>
      </c>
      <c r="R9" s="145">
        <v>0.2</v>
      </c>
      <c r="S9" s="145">
        <v>0.2</v>
      </c>
      <c r="T9" s="151">
        <f t="shared" si="0"/>
        <v>0</v>
      </c>
      <c r="U9" s="151">
        <f t="shared" si="0"/>
        <v>0</v>
      </c>
      <c r="V9" s="151">
        <f t="shared" si="0"/>
        <v>0</v>
      </c>
      <c r="W9" s="17"/>
    </row>
    <row r="10" spans="1:23" ht="15.75">
      <c r="A10" s="3" t="str">
        <f>IFERROR(VLOOKUP(Poles!F10,$F$3:$G$5,2,TRUE),"")</f>
        <v/>
      </c>
      <c r="B10" s="7" t="str">
        <f>IFERROR(IF(A10=$B$1,Poles!F10,""),"")</f>
        <v/>
      </c>
      <c r="C10" s="7" t="str">
        <f>IFERROR(IF(A10=$C$1,Poles!F10,""),"")</f>
        <v/>
      </c>
      <c r="D10" s="7" t="str">
        <f>IFERROR(IF(A10=$D$1,Poles!F10,""),"")</f>
        <v/>
      </c>
      <c r="E10" s="3"/>
      <c r="F10" s="219"/>
      <c r="G10" s="16" t="str">
        <f>IF(H10="-","-","3rd")</f>
        <v>-</v>
      </c>
      <c r="H10" s="64" t="str">
        <f>IFERROR(INDEX(Poles!$B:$F,MATCH(J10,Poles!$F:$F,0),1),"-")</f>
        <v>-</v>
      </c>
      <c r="I10" s="64" t="str">
        <f>IFERROR(INDEX(Poles!$B:$F,MATCH(J10,Poles!$F:$F,0),2),"-")</f>
        <v>-</v>
      </c>
      <c r="J10" s="7" t="str">
        <f>IFERROR(SMALL($B$2:$B$300,L10),"-")</f>
        <v>-</v>
      </c>
      <c r="K10" s="152" t="str">
        <f>IF(T9&gt;0,T9,"")</f>
        <v/>
      </c>
      <c r="L10">
        <v>3</v>
      </c>
      <c r="O10" s="145"/>
      <c r="P10" s="145"/>
      <c r="Q10" s="145"/>
      <c r="R10" s="145">
        <v>0.1</v>
      </c>
      <c r="S10" s="145">
        <v>0.15</v>
      </c>
      <c r="T10" s="151">
        <f t="shared" si="0"/>
        <v>0</v>
      </c>
      <c r="U10" s="151">
        <f t="shared" si="0"/>
        <v>0</v>
      </c>
      <c r="V10" s="151">
        <f t="shared" si="0"/>
        <v>0</v>
      </c>
      <c r="W10" s="17"/>
    </row>
    <row r="11" spans="1:23" ht="15.75">
      <c r="A11" s="3" t="str">
        <f>IFERROR(VLOOKUP(Poles!F11,$F$3:$G$5,2,TRUE),"")</f>
        <v/>
      </c>
      <c r="B11" s="7" t="str">
        <f>IFERROR(IF(A11=$B$1,Poles!F11,""),"")</f>
        <v/>
      </c>
      <c r="C11" s="7" t="str">
        <f>IFERROR(IF(A11=$C$1,Poles!F11,""),"")</f>
        <v/>
      </c>
      <c r="D11" s="7" t="str">
        <f>IFERROR(IF(A11=$D$1,Poles!F11,""),"")</f>
        <v/>
      </c>
      <c r="E11" s="3"/>
      <c r="F11" s="219"/>
      <c r="G11" s="16" t="str">
        <f>IF(H11="-","-","4th")</f>
        <v>-</v>
      </c>
      <c r="H11" s="64" t="str">
        <f>IFERROR(INDEX(Poles!$B:$F,MATCH(J11,Poles!$F:$F,0),1),"-")</f>
        <v>-</v>
      </c>
      <c r="I11" s="64" t="str">
        <f>IFERROR(INDEX(Poles!$B:$F,MATCH(J11,Poles!$F:$F,0),2),"-")</f>
        <v>-</v>
      </c>
      <c r="J11" s="7" t="str">
        <f>IFERROR(SMALL($B$2:$B$300,L11),"-")</f>
        <v>-</v>
      </c>
      <c r="K11" s="152" t="str">
        <f>IF(T10&gt;0,T10,"")</f>
        <v/>
      </c>
      <c r="L11">
        <v>4</v>
      </c>
      <c r="O11" s="17"/>
      <c r="P11" s="17"/>
      <c r="Q11" s="17"/>
      <c r="R11" s="17"/>
      <c r="S11" s="145">
        <v>0.1</v>
      </c>
      <c r="T11" s="151">
        <f t="shared" si="0"/>
        <v>0</v>
      </c>
      <c r="U11" s="151">
        <f t="shared" si="0"/>
        <v>0</v>
      </c>
      <c r="V11" s="151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19"/>
      <c r="G12" s="16" t="str">
        <f>IF(H12="-","-","5th")</f>
        <v>-</v>
      </c>
      <c r="H12" s="64" t="str">
        <f>IFERROR(INDEX(Poles!$B:$F,MATCH(J12,Poles!$F:$F,0),1),"-")</f>
        <v>-</v>
      </c>
      <c r="I12" s="64" t="str">
        <f>IFERROR(INDEX(Poles!$B:$F,MATCH(J12,Poles!$F:$F,0),2),"-")</f>
        <v>-</v>
      </c>
      <c r="J12" s="7" t="str">
        <f>IFERROR(SMALL($B$2:$B$300,L12),"-")</f>
        <v>-</v>
      </c>
      <c r="K12" s="152" t="str">
        <f>IF(T11&gt;0,T11,"")</f>
        <v/>
      </c>
      <c r="L12">
        <v>5</v>
      </c>
      <c r="O12" s="17"/>
      <c r="P12" s="17"/>
      <c r="Q12" s="17"/>
      <c r="R12" s="17"/>
      <c r="S12" s="17"/>
      <c r="T12" s="150">
        <f>T5*$R$15</f>
        <v>0</v>
      </c>
      <c r="U12" s="150">
        <f>U5*$R$15</f>
        <v>0</v>
      </c>
      <c r="V12" s="150">
        <f>V5*$R$15</f>
        <v>0</v>
      </c>
      <c r="W12" s="17"/>
    </row>
    <row r="13" spans="1:23" ht="15.75">
      <c r="A13" s="3" t="str">
        <f>IFERROR(VLOOKUP(Poles!F13,$F$3:$G$5,2,TRUE),"")</f>
        <v/>
      </c>
      <c r="B13" s="7" t="str">
        <f>IFERROR(IF(A13=$B$1,Poles!F13,""),"")</f>
        <v/>
      </c>
      <c r="C13" s="7" t="str">
        <f>IFERROR(IF(A13=$C$1,Poles!F13,""),"")</f>
        <v/>
      </c>
      <c r="D13" s="7" t="str">
        <f>IFERROR(IF(A13=$D$1,Poles!F13,""),"")</f>
        <v/>
      </c>
      <c r="E13" s="3"/>
      <c r="F13" s="6"/>
      <c r="G13" s="5"/>
      <c r="H13" s="5"/>
      <c r="I13" s="5"/>
      <c r="J13" s="68"/>
      <c r="K13" s="153"/>
      <c r="O13" s="230" t="s">
        <v>75</v>
      </c>
      <c r="P13" s="230"/>
      <c r="Q13" s="230"/>
      <c r="R13" s="17">
        <f>Poles!J9</f>
        <v>0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/>
      </c>
      <c r="B14" s="7" t="str">
        <f>IFERROR(IF(A14=$B$1,Poles!F14,""),"")</f>
        <v/>
      </c>
      <c r="C14" s="7" t="str">
        <f>IFERROR(IF(A14=$C$1,Poles!F14,""),"")</f>
        <v/>
      </c>
      <c r="D14" s="7" t="str">
        <f>IFERROR(IF(A14=$D$1,Poles!F14,""),"")</f>
        <v/>
      </c>
      <c r="E14" s="3"/>
      <c r="F14" s="219" t="s">
        <v>4</v>
      </c>
      <c r="G14" s="16" t="str">
        <f>IF(H14="-","-","1st")</f>
        <v>-</v>
      </c>
      <c r="H14" s="16" t="str">
        <f>IFERROR(INDEX(Poles!B:F,MATCH(J14,Poles!F:F,0),1),"-")</f>
        <v>-</v>
      </c>
      <c r="I14" s="16" t="str">
        <f>IFERROR(INDEX(Poles!B:F,MATCH(J14,Poles!F:F,0),2),"-")</f>
        <v>-</v>
      </c>
      <c r="J14" s="4" t="str">
        <f>IFERROR(SMALL($C$2:$C$300,L14),"-")</f>
        <v>-</v>
      </c>
      <c r="K14" s="153" t="str">
        <f>IF(U7&gt;0,U7,"")</f>
        <v/>
      </c>
      <c r="L14">
        <v>1</v>
      </c>
      <c r="O14" s="230" t="s">
        <v>76</v>
      </c>
      <c r="P14" s="230"/>
      <c r="Q14" s="230"/>
      <c r="R14" s="150">
        <f>0.8*Poles!$J$2</f>
        <v>24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/>
      </c>
      <c r="B15" s="7" t="str">
        <f>IFERROR(IF(A15=$B$1,Poles!F15,""),"")</f>
        <v/>
      </c>
      <c r="C15" s="7" t="str">
        <f>IFERROR(IF(A15=$C$1,Poles!F15,""),"")</f>
        <v/>
      </c>
      <c r="D15" s="7" t="str">
        <f>IFERROR(IF(A15=$D$1,Poles!F15,""),"")</f>
        <v/>
      </c>
      <c r="E15" s="3"/>
      <c r="F15" s="219"/>
      <c r="G15" s="16" t="str">
        <f>IF(H15="-","-","2nd")</f>
        <v>-</v>
      </c>
      <c r="H15" s="16" t="str">
        <f>IFERROR(INDEX(Poles!B:F,MATCH(J15,Poles!F:F,0),1),"-")</f>
        <v>-</v>
      </c>
      <c r="I15" s="16" t="str">
        <f>IFERROR(INDEX(Poles!B:F,MATCH(J15,Poles!F:F,0),2),"-")</f>
        <v>-</v>
      </c>
      <c r="J15" s="4" t="str">
        <f>IFERROR(SMALL($C$2:$C$300,L15),"-")</f>
        <v>-</v>
      </c>
      <c r="K15" s="153" t="str">
        <f>IF(U8&gt;0,U8,"")</f>
        <v/>
      </c>
      <c r="L15">
        <v>2</v>
      </c>
      <c r="O15" s="230" t="s">
        <v>79</v>
      </c>
      <c r="P15" s="230"/>
      <c r="Q15" s="230"/>
      <c r="R15" s="150">
        <f>(R13*R14)+Poles!J3</f>
        <v>0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/>
      </c>
      <c r="B16" s="7" t="str">
        <f>IFERROR(IF(A16=$B$1,Poles!F16,""),"")</f>
        <v/>
      </c>
      <c r="C16" s="7" t="str">
        <f>IFERROR(IF(A16=$C$1,Poles!F16,""),"")</f>
        <v/>
      </c>
      <c r="D16" s="7" t="str">
        <f>IFERROR(IF(A16=$D$1,Poles!F16,""),"")</f>
        <v/>
      </c>
      <c r="E16" s="3"/>
      <c r="F16" s="219"/>
      <c r="G16" s="16" t="str">
        <f>IF(H16="-","-","3rd")</f>
        <v>-</v>
      </c>
      <c r="H16" s="16" t="str">
        <f>IFERROR(INDEX(Poles!B:F,MATCH(J16,Poles!F:F,0),1),"-")</f>
        <v>-</v>
      </c>
      <c r="I16" s="16" t="str">
        <f>IFERROR(INDEX(Poles!B:F,MATCH(J16,Poles!F:F,0),2),"-")</f>
        <v>-</v>
      </c>
      <c r="J16" s="4" t="str">
        <f>IFERROR(SMALL($C$2:$C$300,L16),"-")</f>
        <v>-</v>
      </c>
      <c r="K16" s="153" t="str">
        <f>IF(U9&gt;0,U9,"")</f>
        <v/>
      </c>
      <c r="L16">
        <v>3</v>
      </c>
      <c r="O16" s="230" t="s">
        <v>10</v>
      </c>
      <c r="P16" s="230"/>
      <c r="Q16" s="230"/>
      <c r="R16" s="150">
        <f>R15*W5</f>
        <v>0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/>
      </c>
      <c r="B17" s="7" t="str">
        <f>IFERROR(IF(A17=$B$1,Poles!F17,""),"")</f>
        <v/>
      </c>
      <c r="C17" s="7" t="str">
        <f>IFERROR(IF(A17=$C$1,Poles!F17,""),"")</f>
        <v/>
      </c>
      <c r="D17" s="7" t="str">
        <f>IFERROR(IF(A17=$D$1,Poles!F17,""),"")</f>
        <v/>
      </c>
      <c r="E17" s="3"/>
      <c r="F17" s="219"/>
      <c r="G17" s="16" t="str">
        <f>IF(H17="-","-","4th")</f>
        <v>-</v>
      </c>
      <c r="H17" s="16" t="str">
        <f>IFERROR(INDEX(Poles!B:F,MATCH(J17,Poles!F:F,0),1),"-")</f>
        <v>-</v>
      </c>
      <c r="I17" s="16" t="str">
        <f>IFERROR(INDEX(Poles!B:F,MATCH(J17,Poles!F:F,0),2),"-")</f>
        <v>-</v>
      </c>
      <c r="J17" s="4" t="str">
        <f>IFERROR(SMALL($C$2:$C$300,L17),"-")</f>
        <v>-</v>
      </c>
      <c r="K17" s="153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7" t="str">
        <f>IFERROR(IF(A18=$B$1,Poles!F18,""),"")</f>
        <v/>
      </c>
      <c r="C18" s="7" t="str">
        <f>IFERROR(IF(A18=$C$1,Poles!F18,""),"")</f>
        <v/>
      </c>
      <c r="D18" s="7" t="str">
        <f>IFERROR(IF(A18=$D$1,Poles!F18,""),"")</f>
        <v/>
      </c>
      <c r="E18" s="3"/>
      <c r="F18" s="219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IFERROR(SMALL($C$2:$C$300,L18),"-")</f>
        <v>-</v>
      </c>
      <c r="K18" s="153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7" t="str">
        <f>IFERROR(IF(A19=$B$1,Poles!F19,""),"")</f>
        <v/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3"/>
    </row>
    <row r="20" spans="1:12">
      <c r="A20" s="3" t="str">
        <f>IFERROR(VLOOKUP(Poles!F20,$F$3:$G$5,2,TRUE),"")</f>
        <v/>
      </c>
      <c r="B20" s="7" t="str">
        <f>IFERROR(IF(A20=$B$1,Poles!F20,""),"")</f>
        <v/>
      </c>
      <c r="C20" s="7" t="str">
        <f>IFERROR(IF(A20=$C$1,Poles!F20,""),"")</f>
        <v/>
      </c>
      <c r="D20" s="7" t="str">
        <f>IFERROR(IF(A20=$D$1,Poles!F20,""),"")</f>
        <v/>
      </c>
      <c r="E20" s="3"/>
      <c r="F20" s="219" t="s">
        <v>5</v>
      </c>
      <c r="G20" s="16" t="str">
        <f>IF(H20="-","-","1st")</f>
        <v>-</v>
      </c>
      <c r="H20" s="16" t="str">
        <f>IFERROR(INDEX(Poles!B:F,MATCH(J20,Poles!F:F,0),1),"-")</f>
        <v>-</v>
      </c>
      <c r="I20" s="16" t="str">
        <f>IFERROR(INDEX(Poles!B:F,MATCH(J20,Poles!F:F,0),2),"-")</f>
        <v>-</v>
      </c>
      <c r="J20" s="4" t="str">
        <f>IFERROR(IF(SMALL($D$2:$D$300,L20)&lt;900,SMALL($D$2:$D$300,L20),"-"),"-")</f>
        <v>-</v>
      </c>
      <c r="K20" s="153" t="str">
        <f>IF(V7&gt;0,V7,"")</f>
        <v/>
      </c>
      <c r="L20">
        <v>1</v>
      </c>
    </row>
    <row r="21" spans="1:12">
      <c r="A21" s="3" t="str">
        <f>IFERROR(VLOOKUP(Poles!F21,$F$3:$G$5,2,TRUE),"")</f>
        <v/>
      </c>
      <c r="B21" s="7" t="str">
        <f>IFERROR(IF(A21=$B$1,Poles!F21,""),"")</f>
        <v/>
      </c>
      <c r="C21" s="7" t="str">
        <f>IFERROR(IF(A21=$C$1,Poles!F21,""),"")</f>
        <v/>
      </c>
      <c r="D21" s="7" t="str">
        <f>IFERROR(IF(A21=$D$1,Poles!F21,""),"")</f>
        <v/>
      </c>
      <c r="E21" s="3"/>
      <c r="F21" s="219"/>
      <c r="G21" s="16" t="str">
        <f>IF(H21="-","-","2nd")</f>
        <v>-</v>
      </c>
      <c r="H21" s="16" t="str">
        <f>IFERROR(INDEX(Poles!B:F,MATCH(J21,Poles!F:F,0),1),"-")</f>
        <v>-</v>
      </c>
      <c r="I21" s="16" t="str">
        <f>IFERROR(INDEX(Poles!B:F,MATCH(J21,Poles!F:F,0),2),"-")</f>
        <v>-</v>
      </c>
      <c r="J21" s="4" t="str">
        <f>IFERROR(IF(SMALL($D$2:$D$300,L21)&lt;900,SMALL($D$2:$D$300,L21),"-"),"-")</f>
        <v>-</v>
      </c>
      <c r="K21" s="153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7" t="str">
        <f>IFERROR(IF(A22=$B$1,Poles!F22,""),"")</f>
        <v/>
      </c>
      <c r="C22" s="7" t="str">
        <f>IFERROR(IF(A22=$C$1,Poles!F22,""),"")</f>
        <v/>
      </c>
      <c r="D22" s="7" t="str">
        <f>IFERROR(IF(A22=$D$1,Poles!F22,""),"")</f>
        <v/>
      </c>
      <c r="E22" s="3"/>
      <c r="F22" s="219"/>
      <c r="G22" s="16" t="str">
        <f>IF(H22="-","-","3rd")</f>
        <v>-</v>
      </c>
      <c r="H22" s="16" t="str">
        <f>IFERROR(INDEX(Poles!B:F,MATCH(J22,Poles!F:F,0),1),"-")</f>
        <v>-</v>
      </c>
      <c r="I22" s="16" t="str">
        <f>IFERROR(INDEX(Poles!B:F,MATCH(J22,Poles!F:F,0),2),"-")</f>
        <v>-</v>
      </c>
      <c r="J22" s="4" t="str">
        <f>IFERROR(IF(SMALL($D$2:$D$300,L22)&lt;900,SMALL($D$2:$D$300,L22),"-"),"-")</f>
        <v>-</v>
      </c>
      <c r="K22" s="153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19"/>
      <c r="G23" s="16" t="str">
        <f>IF(H23="-","-","4th")</f>
        <v>-</v>
      </c>
      <c r="H23" s="16" t="str">
        <f>IFERROR(INDEX(Poles!B:F,MATCH(J23,Poles!F:F,0),1),"-")</f>
        <v>-</v>
      </c>
      <c r="I23" s="16" t="str">
        <f>IFERROR(INDEX(Poles!B:F,MATCH(J23,Poles!F:F,0),2),"-")</f>
        <v>-</v>
      </c>
      <c r="J23" s="4" t="str">
        <f>IFERROR(IF(SMALL($D$2:$D$300,L23)&lt;900,SMALL($D$2:$D$300,L23),"-"),"-")</f>
        <v>-</v>
      </c>
      <c r="K23" s="153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7" t="str">
        <f>IFERROR(IF(A24=$B$1,Poles!F24,""),"")</f>
        <v/>
      </c>
      <c r="C24" s="7" t="str">
        <f>IFERROR(IF(A24=$C$1,Poles!F24,""),"")</f>
        <v/>
      </c>
      <c r="D24" s="7" t="str">
        <f>IFERROR(IF(A24=$D$1,Poles!F24,""),"")</f>
        <v/>
      </c>
      <c r="E24" s="3"/>
      <c r="F24" s="220"/>
      <c r="G24" s="15" t="str">
        <f>IF(H24="-","-","5th")</f>
        <v>-</v>
      </c>
      <c r="H24" s="15" t="str">
        <f>IFERROR(INDEX(Poles!B:F,MATCH(J24,Poles!F:F,0),1),"-")</f>
        <v>-</v>
      </c>
      <c r="I24" s="15" t="str">
        <f>IFERROR(INDEX(Poles!B:F,MATCH(J24,Poles!F:F,0),2),"-")</f>
        <v>-</v>
      </c>
      <c r="J24" s="69" t="str">
        <f>IFERROR(IF(SMALL($D$2:$D$300,L24)&lt;900,SMALL($D$2:$D$300,L24),"-"),"-")</f>
        <v>-</v>
      </c>
      <c r="K24" s="154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7" t="str">
        <f>IFERROR(IF(A25=$B$1,Poles!F25,""),"")</f>
        <v/>
      </c>
      <c r="C25" s="7" t="str">
        <f>IFERROR(IF(A25=$C$1,Poles!F25,""),"")</f>
        <v/>
      </c>
      <c r="D25" s="7" t="str">
        <f>IFERROR(IF(A25=$D$1,Poles!F25,""),"")</f>
        <v/>
      </c>
      <c r="E25" s="3"/>
    </row>
    <row r="26" spans="1:12">
      <c r="A26" s="3" t="str">
        <f>IFERROR(VLOOKUP(Poles!F26,$F$3:$G$5,2,TRUE),"")</f>
        <v/>
      </c>
      <c r="B26" s="7" t="str">
        <f>IFERROR(IF(A26=$B$1,Poles!F26,""),"")</f>
        <v/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/>
      </c>
      <c r="B27" s="7" t="str">
        <f>IFERROR(IF(A27=$B$1,Poles!F27,""),"")</f>
        <v/>
      </c>
      <c r="C27" s="7" t="str">
        <f>IFERROR(IF(A27=$C$1,Poles!F27,""),"")</f>
        <v/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/>
      </c>
      <c r="B28" s="7" t="str">
        <f>IFERROR(IF(A28=$B$1,Poles!F28,""),"")</f>
        <v/>
      </c>
      <c r="C28" s="7" t="str">
        <f>IFERROR(IF(A28=$C$1,Poles!F28,""),"")</f>
        <v/>
      </c>
      <c r="D28" s="7" t="str">
        <f>IFERROR(IF(A28=$D$1,Poles!F28,""),"")</f>
        <v/>
      </c>
      <c r="E28" s="3"/>
    </row>
    <row r="29" spans="1:12">
      <c r="A29" s="3" t="str">
        <f>IFERROR(VLOOKUP(Poles!F29,$F$3:$G$5,2,TRUE),"")</f>
        <v/>
      </c>
      <c r="B29" s="7" t="str">
        <f>IFERROR(IF(A29=$B$1,Poles!F29,""),"")</f>
        <v/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  <row r="199" spans="1:4">
      <c r="A199" s="3" t="str">
        <f>IFERROR(VLOOKUP(Poles!F199,$F$3:$G$5,2,TRUE),"")</f>
        <v/>
      </c>
      <c r="B199" s="7" t="str">
        <f>IFERROR(IF(A199=$B$1,Poles!F199,""),"")</f>
        <v/>
      </c>
      <c r="C199" s="7" t="str">
        <f>IFERROR(IF(A199=$C$1,Poles!F199,""),"")</f>
        <v/>
      </c>
      <c r="D199" s="7" t="str">
        <f>IFERROR(IF(A199=$D$1,Poles!F199,""),"")</f>
        <v/>
      </c>
    </row>
    <row r="200" spans="1:4">
      <c r="A200" s="3" t="str">
        <f>IFERROR(VLOOKUP(Poles!F200,$F$3:$G$5,2,TRUE),"")</f>
        <v/>
      </c>
      <c r="B200" s="7" t="str">
        <f>IFERROR(IF(A200=$B$1,Poles!F200,""),"")</f>
        <v/>
      </c>
      <c r="C200" s="7" t="str">
        <f>IFERROR(IF(A200=$C$1,Poles!F200,""),"")</f>
        <v/>
      </c>
      <c r="D200" s="7" t="str">
        <f>IFERROR(IF(A200=$D$1,Poles!F200,""),"")</f>
        <v/>
      </c>
    </row>
    <row r="201" spans="1:4">
      <c r="A201" s="3" t="str">
        <f>IFERROR(VLOOKUP(Poles!F201,$F$3:$G$5,2,TRUE),"")</f>
        <v/>
      </c>
      <c r="B201" s="7" t="str">
        <f>IFERROR(IF(A201=$B$1,Poles!F201,""),"")</f>
        <v/>
      </c>
      <c r="C201" s="7" t="str">
        <f>IFERROR(IF(A201=$C$1,Poles!F201,""),"")</f>
        <v/>
      </c>
      <c r="D201" s="7" t="str">
        <f>IFERROR(IF(A201=$D$1,Poles!F201,""),"")</f>
        <v/>
      </c>
    </row>
    <row r="202" spans="1:4">
      <c r="A202" s="3" t="str">
        <f>IFERROR(VLOOKUP(Poles!F202,$F$3:$G$5,2,TRUE),"")</f>
        <v/>
      </c>
      <c r="B202" s="7" t="str">
        <f>IFERROR(IF(A202=$B$1,Poles!F202,""),"")</f>
        <v/>
      </c>
      <c r="C202" s="7" t="str">
        <f>IFERROR(IF(A202=$C$1,Poles!F202,""),"")</f>
        <v/>
      </c>
      <c r="D202" s="7" t="str">
        <f>IFERROR(IF(A202=$D$1,Poles!F202,""),"")</f>
        <v/>
      </c>
    </row>
    <row r="203" spans="1:4">
      <c r="A203" s="3" t="str">
        <f>IFERROR(VLOOKUP(Poles!F203,$F$3:$G$5,2,TRUE),"")</f>
        <v/>
      </c>
      <c r="B203" s="7" t="str">
        <f>IFERROR(IF(A203=$B$1,Poles!F203,""),"")</f>
        <v/>
      </c>
      <c r="C203" s="7" t="str">
        <f>IFERROR(IF(A203=$C$1,Poles!F203,""),"")</f>
        <v/>
      </c>
      <c r="D203" s="7" t="str">
        <f>IFERROR(IF(A203=$D$1,Poles!F203,""),"")</f>
        <v/>
      </c>
    </row>
    <row r="204" spans="1:4">
      <c r="A204" s="3" t="str">
        <f>IFERROR(VLOOKUP(Poles!F204,$F$3:$G$5,2,TRUE),"")</f>
        <v/>
      </c>
      <c r="B204" s="7" t="str">
        <f>IFERROR(IF(A204=$B$1,Poles!F204,""),"")</f>
        <v/>
      </c>
      <c r="C204" s="7" t="str">
        <f>IFERROR(IF(A204=$C$1,Poles!F204,""),"")</f>
        <v/>
      </c>
      <c r="D204" s="7" t="str">
        <f>IFERROR(IF(A204=$D$1,Poles!F204,""),"")</f>
        <v/>
      </c>
    </row>
    <row r="205" spans="1:4">
      <c r="A205" s="3" t="str">
        <f>IFERROR(VLOOKUP(Poles!F205,$F$3:$G$5,2,TRUE),"")</f>
        <v/>
      </c>
      <c r="B205" s="7" t="str">
        <f>IFERROR(IF(A205=$B$1,Poles!F205,""),"")</f>
        <v/>
      </c>
      <c r="C205" s="7" t="str">
        <f>IFERROR(IF(A205=$C$1,Poles!F205,""),"")</f>
        <v/>
      </c>
      <c r="D205" s="7" t="str">
        <f>IFERROR(IF(A205=$D$1,Poles!F205,""),"")</f>
        <v/>
      </c>
    </row>
    <row r="206" spans="1:4">
      <c r="A206" s="3" t="str">
        <f>IFERROR(VLOOKUP(Poles!F206,$F$3:$G$5,2,TRUE),"")</f>
        <v/>
      </c>
      <c r="B206" s="7" t="str">
        <f>IFERROR(IF(A206=$B$1,Poles!F206,""),"")</f>
        <v/>
      </c>
      <c r="C206" s="7" t="str">
        <f>IFERROR(IF(A206=$C$1,Poles!F206,""),"")</f>
        <v/>
      </c>
      <c r="D206" s="7" t="str">
        <f>IFERROR(IF(A206=$D$1,Poles!F206,""),"")</f>
        <v/>
      </c>
    </row>
    <row r="207" spans="1:4">
      <c r="A207" s="3" t="str">
        <f>IFERROR(VLOOKUP(Poles!F207,$F$3:$G$5,2,TRUE),"")</f>
        <v/>
      </c>
      <c r="B207" s="7" t="str">
        <f>IFERROR(IF(A207=$B$1,Poles!F207,""),"")</f>
        <v/>
      </c>
      <c r="C207" s="7" t="str">
        <f>IFERROR(IF(A207=$C$1,Poles!F207,""),"")</f>
        <v/>
      </c>
      <c r="D207" s="7" t="str">
        <f>IFERROR(IF(A207=$D$1,Poles!F207,""),"")</f>
        <v/>
      </c>
    </row>
    <row r="208" spans="1:4">
      <c r="A208" s="3" t="str">
        <f>IFERROR(VLOOKUP(Poles!F208,$F$3:$G$5,2,TRUE),"")</f>
        <v/>
      </c>
      <c r="B208" s="7" t="str">
        <f>IFERROR(IF(A208=$B$1,Poles!F208,""),"")</f>
        <v/>
      </c>
      <c r="C208" s="7" t="str">
        <f>IFERROR(IF(A208=$C$1,Poles!F208,""),"")</f>
        <v/>
      </c>
      <c r="D208" s="7" t="str">
        <f>IFERROR(IF(A208=$D$1,Poles!F208,""),"")</f>
        <v/>
      </c>
    </row>
    <row r="209" spans="1:4">
      <c r="A209" s="3" t="str">
        <f>IFERROR(VLOOKUP(Poles!F209,$F$3:$G$5,2,TRUE),"")</f>
        <v/>
      </c>
      <c r="B209" s="7" t="str">
        <f>IFERROR(IF(A209=$B$1,Poles!F209,""),"")</f>
        <v/>
      </c>
      <c r="C209" s="7" t="str">
        <f>IFERROR(IF(A209=$C$1,Poles!F209,""),"")</f>
        <v/>
      </c>
      <c r="D209" s="7" t="str">
        <f>IFERROR(IF(A209=$D$1,Poles!F209,""),"")</f>
        <v/>
      </c>
    </row>
    <row r="210" spans="1:4">
      <c r="A210" s="3" t="str">
        <f>IFERROR(VLOOKUP(Poles!F210,$F$3:$G$5,2,TRUE),"")</f>
        <v/>
      </c>
      <c r="B210" s="7" t="str">
        <f>IFERROR(IF(A210=$B$1,Poles!F210,""),"")</f>
        <v/>
      </c>
      <c r="C210" s="7" t="str">
        <f>IFERROR(IF(A210=$C$1,Poles!F210,""),"")</f>
        <v/>
      </c>
      <c r="D210" s="7" t="str">
        <f>IFERROR(IF(A210=$D$1,Poles!F210,""),"")</f>
        <v/>
      </c>
    </row>
    <row r="211" spans="1:4">
      <c r="A211" s="3" t="str">
        <f>IFERROR(VLOOKUP(Poles!F211,$F$3:$G$5,2,TRUE),"")</f>
        <v/>
      </c>
      <c r="B211" s="7" t="str">
        <f>IFERROR(IF(A211=$B$1,Poles!F211,""),"")</f>
        <v/>
      </c>
      <c r="C211" s="7" t="str">
        <f>IFERROR(IF(A211=$C$1,Poles!F211,""),"")</f>
        <v/>
      </c>
      <c r="D211" s="7" t="str">
        <f>IFERROR(IF(A211=$D$1,Poles!F211,""),"")</f>
        <v/>
      </c>
    </row>
    <row r="212" spans="1:4">
      <c r="A212" s="3" t="str">
        <f>IFERROR(VLOOKUP(Poles!F212,$F$3:$G$5,2,TRUE),"")</f>
        <v/>
      </c>
      <c r="B212" s="7" t="str">
        <f>IFERROR(IF(A212=$B$1,Poles!F212,""),"")</f>
        <v/>
      </c>
      <c r="C212" s="7" t="str">
        <f>IFERROR(IF(A212=$C$1,Poles!F212,""),"")</f>
        <v/>
      </c>
      <c r="D212" s="7" t="str">
        <f>IFERROR(IF(A212=$D$1,Poles!F212,""),"")</f>
        <v/>
      </c>
    </row>
    <row r="213" spans="1:4">
      <c r="A213" s="3" t="str">
        <f>IFERROR(VLOOKUP(Poles!F213,$F$3:$G$5,2,TRUE),"")</f>
        <v/>
      </c>
      <c r="B213" s="7" t="str">
        <f>IFERROR(IF(A213=$B$1,Poles!F213,""),"")</f>
        <v/>
      </c>
      <c r="C213" s="7" t="str">
        <f>IFERROR(IF(A213=$C$1,Poles!F213,""),"")</f>
        <v/>
      </c>
      <c r="D213" s="7" t="str">
        <f>IFERROR(IF(A213=$D$1,Poles!F213,""),"")</f>
        <v/>
      </c>
    </row>
    <row r="214" spans="1:4">
      <c r="A214" s="3" t="str">
        <f>IFERROR(VLOOKUP(Poles!F214,$F$3:$G$5,2,TRUE),"")</f>
        <v/>
      </c>
      <c r="B214" s="7" t="str">
        <f>IFERROR(IF(A214=$B$1,Poles!F214,""),"")</f>
        <v/>
      </c>
      <c r="C214" s="7" t="str">
        <f>IFERROR(IF(A214=$C$1,Poles!F214,""),"")</f>
        <v/>
      </c>
      <c r="D214" s="7" t="str">
        <f>IFERROR(IF(A214=$D$1,Poles!F214,""),"")</f>
        <v/>
      </c>
    </row>
    <row r="215" spans="1:4">
      <c r="A215" s="3" t="str">
        <f>IFERROR(VLOOKUP(Poles!F215,$F$3:$G$5,2,TRUE),"")</f>
        <v/>
      </c>
      <c r="B215" s="7" t="str">
        <f>IFERROR(IF(A215=$B$1,Poles!F215,""),"")</f>
        <v/>
      </c>
      <c r="C215" s="7" t="str">
        <f>IFERROR(IF(A215=$C$1,Poles!F215,""),"")</f>
        <v/>
      </c>
      <c r="D215" s="7" t="str">
        <f>IFERROR(IF(A215=$D$1,Poles!F215,""),"")</f>
        <v/>
      </c>
    </row>
    <row r="216" spans="1:4">
      <c r="A216" s="3" t="str">
        <f>IFERROR(VLOOKUP(Poles!F216,$F$3:$G$5,2,TRUE),"")</f>
        <v/>
      </c>
      <c r="B216" s="7" t="str">
        <f>IFERROR(IF(A216=$B$1,Poles!F216,""),"")</f>
        <v/>
      </c>
      <c r="C216" s="7" t="str">
        <f>IFERROR(IF(A216=$C$1,Poles!F216,""),"")</f>
        <v/>
      </c>
      <c r="D216" s="7" t="str">
        <f>IFERROR(IF(A216=$D$1,Poles!F216,""),"")</f>
        <v/>
      </c>
    </row>
    <row r="217" spans="1:4">
      <c r="A217" s="3" t="str">
        <f>IFERROR(VLOOKUP(Poles!F217,$F$3:$G$5,2,TRUE),"")</f>
        <v/>
      </c>
      <c r="B217" s="7" t="str">
        <f>IFERROR(IF(A217=$B$1,Poles!F217,""),"")</f>
        <v/>
      </c>
      <c r="C217" s="7" t="str">
        <f>IFERROR(IF(A217=$C$1,Poles!F217,""),"")</f>
        <v/>
      </c>
      <c r="D217" s="7" t="str">
        <f>IFERROR(IF(A217=$D$1,Poles!F217,""),"")</f>
        <v/>
      </c>
    </row>
    <row r="218" spans="1:4">
      <c r="A218" s="3" t="str">
        <f>IFERROR(VLOOKUP(Poles!F218,$F$3:$G$5,2,TRUE),"")</f>
        <v/>
      </c>
      <c r="B218" s="7" t="str">
        <f>IFERROR(IF(A218=$B$1,Poles!F218,""),"")</f>
        <v/>
      </c>
      <c r="C218" s="7" t="str">
        <f>IFERROR(IF(A218=$C$1,Poles!F218,""),"")</f>
        <v/>
      </c>
      <c r="D218" s="7" t="str">
        <f>IFERROR(IF(A218=$D$1,Poles!F218,""),"")</f>
        <v/>
      </c>
    </row>
    <row r="219" spans="1:4">
      <c r="A219" s="3" t="str">
        <f>IFERROR(VLOOKUP(Poles!F219,$F$3:$G$5,2,TRUE),"")</f>
        <v/>
      </c>
      <c r="B219" s="7" t="str">
        <f>IFERROR(IF(A219=$B$1,Poles!F219,""),"")</f>
        <v/>
      </c>
      <c r="C219" s="7" t="str">
        <f>IFERROR(IF(A219=$C$1,Poles!F219,""),"")</f>
        <v/>
      </c>
      <c r="D219" s="7" t="str">
        <f>IFERROR(IF(A219=$D$1,Poles!F219,""),"")</f>
        <v/>
      </c>
    </row>
    <row r="220" spans="1:4">
      <c r="A220" s="3" t="str">
        <f>IFERROR(VLOOKUP(Poles!F220,$F$3:$G$5,2,TRUE),"")</f>
        <v/>
      </c>
      <c r="B220" s="7" t="str">
        <f>IFERROR(IF(A220=$B$1,Poles!F220,""),"")</f>
        <v/>
      </c>
      <c r="C220" s="7" t="str">
        <f>IFERROR(IF(A220=$C$1,Poles!F220,""),"")</f>
        <v/>
      </c>
      <c r="D220" s="7" t="str">
        <f>IFERROR(IF(A220=$D$1,Poles!F220,""),"")</f>
        <v/>
      </c>
    </row>
    <row r="221" spans="1:4">
      <c r="A221" s="3" t="str">
        <f>IFERROR(VLOOKUP(Poles!F221,$F$3:$G$5,2,TRUE),"")</f>
        <v/>
      </c>
      <c r="B221" s="7" t="str">
        <f>IFERROR(IF(A221=$B$1,Poles!F221,""),"")</f>
        <v/>
      </c>
      <c r="C221" s="7" t="str">
        <f>IFERROR(IF(A221=$C$1,Poles!F221,""),"")</f>
        <v/>
      </c>
      <c r="D221" s="7" t="str">
        <f>IFERROR(IF(A221=$D$1,Poles!F221,""),"")</f>
        <v/>
      </c>
    </row>
    <row r="222" spans="1:4">
      <c r="A222" s="3" t="str">
        <f>IFERROR(VLOOKUP(Poles!F222,$F$3:$G$5,2,TRUE),"")</f>
        <v/>
      </c>
      <c r="B222" s="7" t="str">
        <f>IFERROR(IF(A222=$B$1,Poles!F222,""),"")</f>
        <v/>
      </c>
      <c r="C222" s="7" t="str">
        <f>IFERROR(IF(A222=$C$1,Poles!F222,""),"")</f>
        <v/>
      </c>
      <c r="D222" s="7" t="str">
        <f>IFERROR(IF(A222=$D$1,Poles!F222,""),"")</f>
        <v/>
      </c>
    </row>
    <row r="223" spans="1:4">
      <c r="A223" s="3" t="str">
        <f>IFERROR(VLOOKUP(Poles!F223,$F$3:$G$5,2,TRUE),"")</f>
        <v/>
      </c>
      <c r="B223" s="7" t="str">
        <f>IFERROR(IF(A223=$B$1,Poles!F223,""),"")</f>
        <v/>
      </c>
      <c r="C223" s="7" t="str">
        <f>IFERROR(IF(A223=$C$1,Poles!F223,""),"")</f>
        <v/>
      </c>
      <c r="D223" s="7" t="str">
        <f>IFERROR(IF(A223=$D$1,Poles!F223,""),"")</f>
        <v/>
      </c>
    </row>
    <row r="224" spans="1:4">
      <c r="A224" s="3" t="str">
        <f>IFERROR(VLOOKUP(Poles!F224,$F$3:$G$5,2,TRUE),"")</f>
        <v/>
      </c>
      <c r="B224" s="7" t="str">
        <f>IFERROR(IF(A224=$B$1,Poles!F224,""),"")</f>
        <v/>
      </c>
      <c r="C224" s="7" t="str">
        <f>IFERROR(IF(A224=$C$1,Poles!F224,""),"")</f>
        <v/>
      </c>
      <c r="D224" s="7" t="str">
        <f>IFERROR(IF(A224=$D$1,Poles!F224,""),"")</f>
        <v/>
      </c>
    </row>
    <row r="225" spans="1:4">
      <c r="A225" s="3" t="str">
        <f>IFERROR(VLOOKUP(Poles!F225,$F$3:$G$5,2,TRUE),"")</f>
        <v/>
      </c>
      <c r="B225" s="7" t="str">
        <f>IFERROR(IF(A225=$B$1,Poles!F225,""),"")</f>
        <v/>
      </c>
      <c r="C225" s="7" t="str">
        <f>IFERROR(IF(A225=$C$1,Poles!F225,""),"")</f>
        <v/>
      </c>
      <c r="D225" s="7" t="str">
        <f>IFERROR(IF(A225=$D$1,Poles!F225,""),"")</f>
        <v/>
      </c>
    </row>
    <row r="226" spans="1:4">
      <c r="A226" s="3" t="str">
        <f>IFERROR(VLOOKUP(Poles!F226,$F$3:$G$5,2,TRUE),"")</f>
        <v/>
      </c>
      <c r="B226" s="7" t="str">
        <f>IFERROR(IF(A226=$B$1,Poles!F226,""),"")</f>
        <v/>
      </c>
      <c r="C226" s="7" t="str">
        <f>IFERROR(IF(A226=$C$1,Poles!F226,""),"")</f>
        <v/>
      </c>
      <c r="D226" s="7" t="str">
        <f>IFERROR(IF(A226=$D$1,Poles!F226,""),"")</f>
        <v/>
      </c>
    </row>
    <row r="227" spans="1:4">
      <c r="A227" s="3" t="str">
        <f>IFERROR(VLOOKUP(Poles!F227,$F$3:$G$5,2,TRUE),"")</f>
        <v/>
      </c>
      <c r="B227" s="7" t="str">
        <f>IFERROR(IF(A227=$B$1,Poles!F227,""),"")</f>
        <v/>
      </c>
      <c r="C227" s="7" t="str">
        <f>IFERROR(IF(A227=$C$1,Poles!F227,""),"")</f>
        <v/>
      </c>
      <c r="D227" s="7" t="str">
        <f>IFERROR(IF(A227=$D$1,Poles!F227,""),"")</f>
        <v/>
      </c>
    </row>
    <row r="228" spans="1:4">
      <c r="A228" s="3" t="str">
        <f>IFERROR(VLOOKUP(Poles!F228,$F$3:$G$5,2,TRUE),"")</f>
        <v/>
      </c>
      <c r="B228" s="7" t="str">
        <f>IFERROR(IF(A228=$B$1,Poles!F228,""),"")</f>
        <v/>
      </c>
      <c r="C228" s="7" t="str">
        <f>IFERROR(IF(A228=$C$1,Poles!F228,""),"")</f>
        <v/>
      </c>
      <c r="D228" s="7" t="str">
        <f>IFERROR(IF(A228=$D$1,Poles!F228,""),"")</f>
        <v/>
      </c>
    </row>
    <row r="229" spans="1:4">
      <c r="A229" s="3" t="str">
        <f>IFERROR(VLOOKUP(Poles!F229,$F$3:$G$5,2,TRUE),"")</f>
        <v/>
      </c>
      <c r="B229" s="7" t="str">
        <f>IFERROR(IF(A229=$B$1,Poles!F229,""),"")</f>
        <v/>
      </c>
      <c r="C229" s="7" t="str">
        <f>IFERROR(IF(A229=$C$1,Poles!F229,""),"")</f>
        <v/>
      </c>
      <c r="D229" s="7" t="str">
        <f>IFERROR(IF(A229=$D$1,Poles!F229,""),"")</f>
        <v/>
      </c>
    </row>
    <row r="230" spans="1:4">
      <c r="A230" s="3" t="str">
        <f>IFERROR(VLOOKUP(Poles!F230,$F$3:$G$5,2,TRUE),"")</f>
        <v/>
      </c>
      <c r="B230" s="7" t="str">
        <f>IFERROR(IF(A230=$B$1,Poles!F230,""),"")</f>
        <v/>
      </c>
      <c r="C230" s="7" t="str">
        <f>IFERROR(IF(A230=$C$1,Poles!F230,""),"")</f>
        <v/>
      </c>
      <c r="D230" s="7" t="str">
        <f>IFERROR(IF(A230=$D$1,Poles!F230,""),"")</f>
        <v/>
      </c>
    </row>
    <row r="231" spans="1:4">
      <c r="A231" s="3" t="str">
        <f>IFERROR(VLOOKUP(Poles!F231,$F$3:$G$5,2,TRUE),"")</f>
        <v/>
      </c>
      <c r="B231" s="7" t="str">
        <f>IFERROR(IF(A231=$B$1,Poles!F231,""),"")</f>
        <v/>
      </c>
      <c r="C231" s="7" t="str">
        <f>IFERROR(IF(A231=$C$1,Poles!F231,""),"")</f>
        <v/>
      </c>
      <c r="D231" s="7" t="str">
        <f>IFERROR(IF(A231=$D$1,Poles!F231,""),"")</f>
        <v/>
      </c>
    </row>
    <row r="232" spans="1:4">
      <c r="A232" s="3" t="str">
        <f>IFERROR(VLOOKUP(Poles!F232,$F$3:$G$5,2,TRUE),"")</f>
        <v/>
      </c>
      <c r="B232" s="7" t="str">
        <f>IFERROR(IF(A232=$B$1,Poles!F232,""),"")</f>
        <v/>
      </c>
      <c r="C232" s="7" t="str">
        <f>IFERROR(IF(A232=$C$1,Poles!F232,""),"")</f>
        <v/>
      </c>
      <c r="D232" s="7" t="str">
        <f>IFERROR(IF(A232=$D$1,Poles!F232,""),"")</f>
        <v/>
      </c>
    </row>
    <row r="233" spans="1:4">
      <c r="A233" s="3" t="str">
        <f>IFERROR(VLOOKUP(Poles!F233,$F$3:$G$5,2,TRUE),"")</f>
        <v/>
      </c>
      <c r="B233" s="7" t="str">
        <f>IFERROR(IF(A233=$B$1,Poles!F233,""),"")</f>
        <v/>
      </c>
      <c r="C233" s="7" t="str">
        <f>IFERROR(IF(A233=$C$1,Poles!F233,""),"")</f>
        <v/>
      </c>
      <c r="D233" s="7" t="str">
        <f>IFERROR(IF(A233=$D$1,Poles!F233,""),"")</f>
        <v/>
      </c>
    </row>
    <row r="234" spans="1:4">
      <c r="A234" s="3" t="str">
        <f>IFERROR(VLOOKUP(Poles!F234,$F$3:$G$5,2,TRUE),"")</f>
        <v/>
      </c>
      <c r="B234" s="7" t="str">
        <f>IFERROR(IF(A234=$B$1,Poles!F234,""),"")</f>
        <v/>
      </c>
      <c r="C234" s="7" t="str">
        <f>IFERROR(IF(A234=$C$1,Poles!F234,""),"")</f>
        <v/>
      </c>
      <c r="D234" s="7" t="str">
        <f>IFERROR(IF(A234=$D$1,Poles!F234,""),"")</f>
        <v/>
      </c>
    </row>
    <row r="235" spans="1:4">
      <c r="A235" s="3" t="str">
        <f>IFERROR(VLOOKUP(Poles!F235,$F$3:$G$5,2,TRUE),"")</f>
        <v/>
      </c>
      <c r="B235" s="7" t="str">
        <f>IFERROR(IF(A235=$B$1,Poles!F235,""),"")</f>
        <v/>
      </c>
      <c r="C235" s="7" t="str">
        <f>IFERROR(IF(A235=$C$1,Poles!F235,""),"")</f>
        <v/>
      </c>
      <c r="D235" s="7" t="str">
        <f>IFERROR(IF(A235=$D$1,Poles!F235,""),"")</f>
        <v/>
      </c>
    </row>
    <row r="236" spans="1:4">
      <c r="A236" s="3" t="str">
        <f>IFERROR(VLOOKUP(Poles!F236,$F$3:$G$5,2,TRUE),"")</f>
        <v/>
      </c>
      <c r="B236" s="7" t="str">
        <f>IFERROR(IF(A236=$B$1,Poles!F236,""),"")</f>
        <v/>
      </c>
      <c r="C236" s="7" t="str">
        <f>IFERROR(IF(A236=$C$1,Poles!F236,""),"")</f>
        <v/>
      </c>
      <c r="D236" s="7" t="str">
        <f>IFERROR(IF(A236=$D$1,Poles!F236,""),"")</f>
        <v/>
      </c>
    </row>
    <row r="237" spans="1:4">
      <c r="A237" s="3" t="str">
        <f>IFERROR(VLOOKUP(Poles!F237,$F$3:$G$5,2,TRUE),"")</f>
        <v/>
      </c>
      <c r="B237" s="7" t="str">
        <f>IFERROR(IF(A237=$B$1,Poles!F237,""),"")</f>
        <v/>
      </c>
      <c r="C237" s="7" t="str">
        <f>IFERROR(IF(A237=$C$1,Poles!F237,""),"")</f>
        <v/>
      </c>
      <c r="D237" s="7" t="str">
        <f>IFERROR(IF(A237=$D$1,Poles!F237,""),"")</f>
        <v/>
      </c>
    </row>
    <row r="238" spans="1:4">
      <c r="A238" s="3" t="str">
        <f>IFERROR(VLOOKUP(Poles!F238,$F$3:$G$5,2,TRUE),"")</f>
        <v/>
      </c>
      <c r="B238" s="7" t="str">
        <f>IFERROR(IF(A238=$B$1,Poles!F238,""),"")</f>
        <v/>
      </c>
      <c r="C238" s="7" t="str">
        <f>IFERROR(IF(A238=$C$1,Poles!F238,""),"")</f>
        <v/>
      </c>
      <c r="D238" s="7" t="str">
        <f>IFERROR(IF(A238=$D$1,Poles!F238,""),"")</f>
        <v/>
      </c>
    </row>
    <row r="239" spans="1:4">
      <c r="A239" s="3" t="str">
        <f>IFERROR(VLOOKUP(Poles!F239,$F$3:$G$5,2,TRUE),"")</f>
        <v/>
      </c>
      <c r="B239" s="7" t="str">
        <f>IFERROR(IF(A239=$B$1,Poles!F239,""),"")</f>
        <v/>
      </c>
      <c r="C239" s="7" t="str">
        <f>IFERROR(IF(A239=$C$1,Poles!F239,""),"")</f>
        <v/>
      </c>
      <c r="D239" s="7" t="str">
        <f>IFERROR(IF(A239=$D$1,Poles!F239,""),"")</f>
        <v/>
      </c>
    </row>
    <row r="240" spans="1:4">
      <c r="A240" s="3" t="str">
        <f>IFERROR(VLOOKUP(Poles!F240,$F$3:$G$5,2,TRUE),"")</f>
        <v/>
      </c>
      <c r="B240" s="7" t="str">
        <f>IFERROR(IF(A240=$B$1,Poles!F240,""),"")</f>
        <v/>
      </c>
      <c r="C240" s="7" t="str">
        <f>IFERROR(IF(A240=$C$1,Poles!F240,""),"")</f>
        <v/>
      </c>
      <c r="D240" s="7" t="str">
        <f>IFERROR(IF(A240=$D$1,Poles!F240,""),"")</f>
        <v/>
      </c>
    </row>
    <row r="241" spans="1:4">
      <c r="A241" s="3" t="str">
        <f>IFERROR(VLOOKUP(Poles!F241,$F$3:$G$5,2,TRUE),"")</f>
        <v/>
      </c>
      <c r="B241" s="7" t="str">
        <f>IFERROR(IF(A241=$B$1,Poles!F241,""),"")</f>
        <v/>
      </c>
      <c r="C241" s="7" t="str">
        <f>IFERROR(IF(A241=$C$1,Poles!F241,""),"")</f>
        <v/>
      </c>
      <c r="D241" s="7" t="str">
        <f>IFERROR(IF(A241=$D$1,Poles!F241,""),"")</f>
        <v/>
      </c>
    </row>
    <row r="242" spans="1:4">
      <c r="A242" s="3" t="str">
        <f>IFERROR(VLOOKUP(Poles!F242,$F$3:$G$5,2,TRUE),"")</f>
        <v/>
      </c>
      <c r="B242" s="7" t="str">
        <f>IFERROR(IF(A242=$B$1,Poles!F242,""),"")</f>
        <v/>
      </c>
      <c r="C242" s="7" t="str">
        <f>IFERROR(IF(A242=$C$1,Poles!F242,""),"")</f>
        <v/>
      </c>
      <c r="D242" s="7" t="str">
        <f>IFERROR(IF(A242=$D$1,Poles!F242,""),"")</f>
        <v/>
      </c>
    </row>
    <row r="243" spans="1:4">
      <c r="A243" s="3" t="str">
        <f>IFERROR(VLOOKUP(Poles!F243,$F$3:$G$5,2,TRUE),"")</f>
        <v/>
      </c>
      <c r="B243" s="7" t="str">
        <f>IFERROR(IF(A243=$B$1,Poles!F243,""),"")</f>
        <v/>
      </c>
      <c r="C243" s="7" t="str">
        <f>IFERROR(IF(A243=$C$1,Poles!F243,""),"")</f>
        <v/>
      </c>
      <c r="D243" s="7" t="str">
        <f>IFERROR(IF(A243=$D$1,Poles!F243,""),"")</f>
        <v/>
      </c>
    </row>
    <row r="244" spans="1:4">
      <c r="A244" s="3" t="str">
        <f>IFERROR(VLOOKUP(Poles!F244,$F$3:$G$5,2,TRUE),"")</f>
        <v/>
      </c>
      <c r="B244" s="7" t="str">
        <f>IFERROR(IF(A244=$B$1,Poles!F244,""),"")</f>
        <v/>
      </c>
      <c r="C244" s="7" t="str">
        <f>IFERROR(IF(A244=$C$1,Poles!F244,""),"")</f>
        <v/>
      </c>
      <c r="D244" s="7" t="str">
        <f>IFERROR(IF(A244=$D$1,Poles!F244,""),"")</f>
        <v/>
      </c>
    </row>
    <row r="245" spans="1:4">
      <c r="A245" s="3" t="str">
        <f>IFERROR(VLOOKUP(Poles!F245,$F$3:$G$5,2,TRUE),"")</f>
        <v/>
      </c>
      <c r="B245" s="7" t="str">
        <f>IFERROR(IF(A245=$B$1,Poles!F245,""),"")</f>
        <v/>
      </c>
      <c r="C245" s="7" t="str">
        <f>IFERROR(IF(A245=$C$1,Poles!F245,""),"")</f>
        <v/>
      </c>
      <c r="D245" s="7" t="str">
        <f>IFERROR(IF(A245=$D$1,Poles!F245,""),"")</f>
        <v/>
      </c>
    </row>
    <row r="246" spans="1:4">
      <c r="A246" s="3" t="str">
        <f>IFERROR(VLOOKUP(Poles!F246,$F$3:$G$5,2,TRUE),"")</f>
        <v/>
      </c>
      <c r="B246" s="7" t="str">
        <f>IFERROR(IF(A246=$B$1,Poles!F246,""),"")</f>
        <v/>
      </c>
      <c r="C246" s="7" t="str">
        <f>IFERROR(IF(A246=$C$1,Poles!F246,""),"")</f>
        <v/>
      </c>
      <c r="D246" s="7" t="str">
        <f>IFERROR(IF(A246=$D$1,Poles!F246,""),"")</f>
        <v/>
      </c>
    </row>
    <row r="247" spans="1:4">
      <c r="A247" s="3" t="str">
        <f>IFERROR(VLOOKUP(Poles!F247,$F$3:$G$5,2,TRUE),"")</f>
        <v/>
      </c>
      <c r="B247" s="7" t="str">
        <f>IFERROR(IF(A247=$B$1,Poles!F247,""),"")</f>
        <v/>
      </c>
      <c r="C247" s="7" t="str">
        <f>IFERROR(IF(A247=$C$1,Poles!F247,""),"")</f>
        <v/>
      </c>
      <c r="D247" s="7" t="str">
        <f>IFERROR(IF(A247=$D$1,Poles!F247,""),"")</f>
        <v/>
      </c>
    </row>
    <row r="248" spans="1:4">
      <c r="A248" s="3" t="str">
        <f>IFERROR(VLOOKUP(Poles!F248,$F$3:$G$5,2,TRUE),"")</f>
        <v/>
      </c>
      <c r="B248" s="7" t="str">
        <f>IFERROR(IF(A248=$B$1,Poles!F248,""),"")</f>
        <v/>
      </c>
      <c r="C248" s="7" t="str">
        <f>IFERROR(IF(A248=$C$1,Poles!F248,""),"")</f>
        <v/>
      </c>
      <c r="D248" s="7" t="str">
        <f>IFERROR(IF(A248=$D$1,Poles!F248,""),"")</f>
        <v/>
      </c>
    </row>
    <row r="249" spans="1:4">
      <c r="A249" s="3" t="str">
        <f>IFERROR(VLOOKUP(Poles!F249,$F$3:$G$5,2,TRUE),"")</f>
        <v/>
      </c>
      <c r="B249" s="7" t="str">
        <f>IFERROR(IF(A249=$B$1,Poles!F249,""),"")</f>
        <v/>
      </c>
      <c r="C249" s="7" t="str">
        <f>IFERROR(IF(A249=$C$1,Poles!F249,""),"")</f>
        <v/>
      </c>
      <c r="D249" s="7" t="str">
        <f>IFERROR(IF(A249=$D$1,Poles!F249,""),"")</f>
        <v/>
      </c>
    </row>
    <row r="250" spans="1:4">
      <c r="A250" s="3" t="str">
        <f>IFERROR(VLOOKUP(Poles!F250,$F$3:$G$5,2,TRUE),"")</f>
        <v/>
      </c>
      <c r="B250" s="7" t="str">
        <f>IFERROR(IF(A250=$B$1,Poles!F250,""),"")</f>
        <v/>
      </c>
      <c r="C250" s="7" t="str">
        <f>IFERROR(IF(A250=$C$1,Poles!F250,""),"")</f>
        <v/>
      </c>
      <c r="D250" s="7" t="str">
        <f>IFERROR(IF(A250=$D$1,Poles!F250,""),"")</f>
        <v/>
      </c>
    </row>
    <row r="251" spans="1:4">
      <c r="A251" s="3" t="str">
        <f>IFERROR(VLOOKUP(Poles!F251,$F$3:$G$5,2,TRUE),"")</f>
        <v/>
      </c>
      <c r="B251" s="7" t="str">
        <f>IFERROR(IF(A251=$B$1,Poles!F251,""),"")</f>
        <v/>
      </c>
      <c r="C251" s="7" t="str">
        <f>IFERROR(IF(A251=$C$1,Poles!F251,""),"")</f>
        <v/>
      </c>
      <c r="D251" s="7" t="str">
        <f>IFERROR(IF(A251=$D$1,Poles!F251,""),"")</f>
        <v/>
      </c>
    </row>
    <row r="252" spans="1:4">
      <c r="A252" s="3" t="str">
        <f>IFERROR(VLOOKUP(Poles!F252,$F$3:$G$5,2,TRUE),"")</f>
        <v/>
      </c>
      <c r="B252" s="7" t="str">
        <f>IFERROR(IF(A252=$B$1,Poles!F252,""),"")</f>
        <v/>
      </c>
      <c r="C252" s="7" t="str">
        <f>IFERROR(IF(A252=$C$1,Poles!F252,""),"")</f>
        <v/>
      </c>
      <c r="D252" s="7" t="str">
        <f>IFERROR(IF(A252=$D$1,Poles!F252,""),"")</f>
        <v/>
      </c>
    </row>
    <row r="253" spans="1:4">
      <c r="A253" s="3" t="str">
        <f>IFERROR(VLOOKUP(Poles!F253,$F$3:$G$5,2,TRUE),"")</f>
        <v/>
      </c>
      <c r="B253" s="7" t="str">
        <f>IFERROR(IF(A253=$B$1,Poles!F253,""),"")</f>
        <v/>
      </c>
      <c r="C253" s="7" t="str">
        <f>IFERROR(IF(A253=$C$1,Poles!F253,""),"")</f>
        <v/>
      </c>
      <c r="D253" s="7" t="str">
        <f>IFERROR(IF(A253=$D$1,Poles!F253,""),"")</f>
        <v/>
      </c>
    </row>
    <row r="254" spans="1:4">
      <c r="A254" s="3" t="str">
        <f>IFERROR(VLOOKUP(Poles!F254,$F$3:$G$5,2,TRUE),"")</f>
        <v/>
      </c>
      <c r="B254" s="7" t="str">
        <f>IFERROR(IF(A254=$B$1,Poles!F254,""),"")</f>
        <v/>
      </c>
      <c r="C254" s="7" t="str">
        <f>IFERROR(IF(A254=$C$1,Poles!F254,""),"")</f>
        <v/>
      </c>
      <c r="D254" s="7" t="str">
        <f>IFERROR(IF(A254=$D$1,Poles!F254,""),"")</f>
        <v/>
      </c>
    </row>
    <row r="255" spans="1:4">
      <c r="A255" s="3" t="str">
        <f>IFERROR(VLOOKUP(Poles!F255,$F$3:$G$5,2,TRUE),"")</f>
        <v/>
      </c>
      <c r="B255" s="7" t="str">
        <f>IFERROR(IF(A255=$B$1,Poles!F255,""),"")</f>
        <v/>
      </c>
      <c r="C255" s="7" t="str">
        <f>IFERROR(IF(A255=$C$1,Poles!F255,""),"")</f>
        <v/>
      </c>
      <c r="D255" s="7" t="str">
        <f>IFERROR(IF(A255=$D$1,Poles!F255,""),"")</f>
        <v/>
      </c>
    </row>
    <row r="256" spans="1:4">
      <c r="A256" s="3" t="str">
        <f>IFERROR(VLOOKUP(Poles!F256,$F$3:$G$5,2,TRUE),"")</f>
        <v/>
      </c>
      <c r="B256" s="7" t="str">
        <f>IFERROR(IF(A256=$B$1,Poles!F256,""),"")</f>
        <v/>
      </c>
      <c r="C256" s="7" t="str">
        <f>IFERROR(IF(A256=$C$1,Poles!F256,""),"")</f>
        <v/>
      </c>
      <c r="D256" s="7" t="str">
        <f>IFERROR(IF(A256=$D$1,Poles!F256,""),"")</f>
        <v/>
      </c>
    </row>
    <row r="257" spans="1:4">
      <c r="A257" s="3" t="str">
        <f>IFERROR(VLOOKUP(Poles!F257,$F$3:$G$5,2,TRUE),"")</f>
        <v/>
      </c>
      <c r="B257" s="7" t="str">
        <f>IFERROR(IF(A257=$B$1,Poles!F257,""),"")</f>
        <v/>
      </c>
      <c r="C257" s="7" t="str">
        <f>IFERROR(IF(A257=$C$1,Poles!F257,""),"")</f>
        <v/>
      </c>
      <c r="D257" s="7" t="str">
        <f>IFERROR(IF(A257=$D$1,Poles!F257,""),"")</f>
        <v/>
      </c>
    </row>
    <row r="258" spans="1:4">
      <c r="A258" s="3" t="str">
        <f>IFERROR(VLOOKUP(Poles!F258,$F$3:$G$5,2,TRUE),"")</f>
        <v/>
      </c>
      <c r="B258" s="7" t="str">
        <f>IFERROR(IF(A258=$B$1,Poles!F258,""),"")</f>
        <v/>
      </c>
      <c r="C258" s="7" t="str">
        <f>IFERROR(IF(A258=$C$1,Poles!F258,""),"")</f>
        <v/>
      </c>
      <c r="D258" s="7" t="str">
        <f>IFERROR(IF(A258=$D$1,Poles!F258,""),"")</f>
        <v/>
      </c>
    </row>
    <row r="259" spans="1:4">
      <c r="A259" s="3" t="str">
        <f>IFERROR(VLOOKUP(Poles!F259,$F$3:$G$5,2,TRUE),"")</f>
        <v/>
      </c>
      <c r="B259" s="7" t="str">
        <f>IFERROR(IF(A259=$B$1,Poles!F259,""),"")</f>
        <v/>
      </c>
      <c r="C259" s="7" t="str">
        <f>IFERROR(IF(A259=$C$1,Poles!F259,""),"")</f>
        <v/>
      </c>
      <c r="D259" s="7" t="str">
        <f>IFERROR(IF(A259=$D$1,Poles!F259,""),"")</f>
        <v/>
      </c>
    </row>
    <row r="260" spans="1:4">
      <c r="A260" s="3" t="str">
        <f>IFERROR(VLOOKUP(Poles!F260,$F$3:$G$5,2,TRUE),"")</f>
        <v/>
      </c>
      <c r="B260" s="7" t="str">
        <f>IFERROR(IF(A260=$B$1,Poles!F260,""),"")</f>
        <v/>
      </c>
      <c r="C260" s="7" t="str">
        <f>IFERROR(IF(A260=$C$1,Poles!F260,""),"")</f>
        <v/>
      </c>
      <c r="D260" s="7" t="str">
        <f>IFERROR(IF(A260=$D$1,Poles!F260,""),"")</f>
        <v/>
      </c>
    </row>
    <row r="261" spans="1:4">
      <c r="A261" s="3" t="str">
        <f>IFERROR(VLOOKUP(Poles!F261,$F$3:$G$5,2,TRUE),"")</f>
        <v/>
      </c>
      <c r="B261" s="7" t="str">
        <f>IFERROR(IF(A261=$B$1,Poles!F261,""),"")</f>
        <v/>
      </c>
      <c r="C261" s="7" t="str">
        <f>IFERROR(IF(A261=$C$1,Poles!F261,""),"")</f>
        <v/>
      </c>
      <c r="D261" s="7" t="str">
        <f>IFERROR(IF(A261=$D$1,Poles!F261,""),"")</f>
        <v/>
      </c>
    </row>
    <row r="262" spans="1:4">
      <c r="A262" s="3" t="str">
        <f>IFERROR(VLOOKUP(Poles!F262,$F$3:$G$5,2,TRUE),"")</f>
        <v/>
      </c>
      <c r="B262" s="7" t="str">
        <f>IFERROR(IF(A262=$B$1,Poles!F262,""),"")</f>
        <v/>
      </c>
      <c r="C262" s="7" t="str">
        <f>IFERROR(IF(A262=$C$1,Poles!F262,""),"")</f>
        <v/>
      </c>
      <c r="D262" s="7" t="str">
        <f>IFERROR(IF(A262=$D$1,Poles!F262,""),"")</f>
        <v/>
      </c>
    </row>
    <row r="263" spans="1:4">
      <c r="A263" s="3" t="str">
        <f>IFERROR(VLOOKUP(Poles!F263,$F$3:$G$5,2,TRUE),"")</f>
        <v/>
      </c>
      <c r="B263" s="7" t="str">
        <f>IFERROR(IF(A263=$B$1,Poles!F263,""),"")</f>
        <v/>
      </c>
      <c r="C263" s="7" t="str">
        <f>IFERROR(IF(A263=$C$1,Poles!F263,""),"")</f>
        <v/>
      </c>
      <c r="D263" s="7" t="str">
        <f>IFERROR(IF(A263=$D$1,Poles!F263,""),"")</f>
        <v/>
      </c>
    </row>
    <row r="264" spans="1:4">
      <c r="A264" s="3" t="str">
        <f>IFERROR(VLOOKUP(Poles!F264,$F$3:$G$5,2,TRUE),"")</f>
        <v/>
      </c>
      <c r="B264" s="7" t="str">
        <f>IFERROR(IF(A264=$B$1,Poles!F264,""),"")</f>
        <v/>
      </c>
      <c r="C264" s="7" t="str">
        <f>IFERROR(IF(A264=$C$1,Poles!F264,""),"")</f>
        <v/>
      </c>
      <c r="D264" s="7" t="str">
        <f>IFERROR(IF(A264=$D$1,Poles!F264,""),"")</f>
        <v/>
      </c>
    </row>
    <row r="265" spans="1:4">
      <c r="A265" s="3" t="str">
        <f>IFERROR(VLOOKUP(Poles!F265,$F$3:$G$5,2,TRUE),"")</f>
        <v/>
      </c>
      <c r="B265" s="7" t="str">
        <f>IFERROR(IF(A265=$B$1,Poles!F265,""),"")</f>
        <v/>
      </c>
      <c r="C265" s="7" t="str">
        <f>IFERROR(IF(A265=$C$1,Poles!F265,""),"")</f>
        <v/>
      </c>
      <c r="D265" s="7" t="str">
        <f>IFERROR(IF(A265=$D$1,Poles!F265,""),"")</f>
        <v/>
      </c>
    </row>
    <row r="266" spans="1:4">
      <c r="A266" s="3" t="str">
        <f>IFERROR(VLOOKUP(Poles!F266,$F$3:$G$5,2,TRUE),"")</f>
        <v/>
      </c>
      <c r="B266" s="7" t="str">
        <f>IFERROR(IF(A266=$B$1,Poles!F266,""),"")</f>
        <v/>
      </c>
      <c r="C266" s="7" t="str">
        <f>IFERROR(IF(A266=$C$1,Poles!F266,""),"")</f>
        <v/>
      </c>
      <c r="D266" s="7" t="str">
        <f>IFERROR(IF(A266=$D$1,Poles!F266,""),"")</f>
        <v/>
      </c>
    </row>
    <row r="267" spans="1:4">
      <c r="A267" s="3" t="str">
        <f>IFERROR(VLOOKUP(Poles!F267,$F$3:$G$5,2,TRUE),"")</f>
        <v/>
      </c>
      <c r="B267" s="7" t="str">
        <f>IFERROR(IF(A267=$B$1,Poles!F267,""),"")</f>
        <v/>
      </c>
      <c r="C267" s="7" t="str">
        <f>IFERROR(IF(A267=$C$1,Poles!F267,""),"")</f>
        <v/>
      </c>
      <c r="D267" s="7" t="str">
        <f>IFERROR(IF(A267=$D$1,Poles!F267,""),"")</f>
        <v/>
      </c>
    </row>
    <row r="268" spans="1:4">
      <c r="A268" s="3" t="str">
        <f>IFERROR(VLOOKUP(Poles!F268,$F$3:$G$5,2,TRUE),"")</f>
        <v/>
      </c>
      <c r="B268" s="7" t="str">
        <f>IFERROR(IF(A268=$B$1,Poles!F268,""),"")</f>
        <v/>
      </c>
      <c r="C268" s="7" t="str">
        <f>IFERROR(IF(A268=$C$1,Poles!F268,""),"")</f>
        <v/>
      </c>
      <c r="D268" s="7" t="str">
        <f>IFERROR(IF(A268=$D$1,Poles!F268,""),"")</f>
        <v/>
      </c>
    </row>
    <row r="269" spans="1:4">
      <c r="A269" s="3" t="str">
        <f>IFERROR(VLOOKUP(Poles!F269,$F$3:$G$5,2,TRUE),"")</f>
        <v/>
      </c>
      <c r="B269" s="7" t="str">
        <f>IFERROR(IF(A269=$B$1,Poles!F269,""),"")</f>
        <v/>
      </c>
      <c r="C269" s="7" t="str">
        <f>IFERROR(IF(A269=$C$1,Poles!F269,""),"")</f>
        <v/>
      </c>
      <c r="D269" s="7" t="str">
        <f>IFERROR(IF(A269=$D$1,Poles!F269,""),"")</f>
        <v/>
      </c>
    </row>
    <row r="270" spans="1:4">
      <c r="A270" s="3" t="str">
        <f>IFERROR(VLOOKUP(Poles!F270,$F$3:$G$5,2,TRUE),"")</f>
        <v/>
      </c>
      <c r="B270" s="7" t="str">
        <f>IFERROR(IF(A270=$B$1,Poles!F270,""),"")</f>
        <v/>
      </c>
      <c r="C270" s="7" t="str">
        <f>IFERROR(IF(A270=$C$1,Poles!F270,""),"")</f>
        <v/>
      </c>
      <c r="D270" s="7" t="str">
        <f>IFERROR(IF(A270=$D$1,Poles!F270,""),"")</f>
        <v/>
      </c>
    </row>
    <row r="271" spans="1:4">
      <c r="A271" s="3" t="str">
        <f>IFERROR(VLOOKUP(Poles!F271,$F$3:$G$5,2,TRUE),"")</f>
        <v/>
      </c>
      <c r="B271" s="7" t="str">
        <f>IFERROR(IF(A271=$B$1,Poles!F271,""),"")</f>
        <v/>
      </c>
      <c r="C271" s="7" t="str">
        <f>IFERROR(IF(A271=$C$1,Poles!F271,""),"")</f>
        <v/>
      </c>
      <c r="D271" s="7" t="str">
        <f>IFERROR(IF(A271=$D$1,Poles!F271,""),"")</f>
        <v/>
      </c>
    </row>
    <row r="272" spans="1:4">
      <c r="A272" s="3" t="str">
        <f>IFERROR(VLOOKUP(Poles!F272,$F$3:$G$5,2,TRUE),"")</f>
        <v/>
      </c>
      <c r="B272" s="7" t="str">
        <f>IFERROR(IF(A272=$B$1,Poles!F272,""),"")</f>
        <v/>
      </c>
      <c r="C272" s="7" t="str">
        <f>IFERROR(IF(A272=$C$1,Poles!F272,""),"")</f>
        <v/>
      </c>
      <c r="D272" s="7" t="str">
        <f>IFERROR(IF(A272=$D$1,Poles!F272,""),"")</f>
        <v/>
      </c>
    </row>
    <row r="273" spans="1:4">
      <c r="A273" s="3" t="str">
        <f>IFERROR(VLOOKUP(Poles!F273,$F$3:$G$5,2,TRUE),"")</f>
        <v/>
      </c>
      <c r="B273" s="7" t="str">
        <f>IFERROR(IF(A273=$B$1,Poles!F273,""),"")</f>
        <v/>
      </c>
      <c r="C273" s="7" t="str">
        <f>IFERROR(IF(A273=$C$1,Poles!F273,""),"")</f>
        <v/>
      </c>
      <c r="D273" s="7" t="str">
        <f>IFERROR(IF(A273=$D$1,Poles!F273,""),"")</f>
        <v/>
      </c>
    </row>
    <row r="274" spans="1:4">
      <c r="A274" s="3" t="str">
        <f>IFERROR(VLOOKUP(Poles!F274,$F$3:$G$5,2,TRUE),"")</f>
        <v/>
      </c>
      <c r="B274" s="7" t="str">
        <f>IFERROR(IF(A274=$B$1,Poles!F274,""),"")</f>
        <v/>
      </c>
      <c r="C274" s="7" t="str">
        <f>IFERROR(IF(A274=$C$1,Poles!F274,""),"")</f>
        <v/>
      </c>
      <c r="D274" s="7" t="str">
        <f>IFERROR(IF(A274=$D$1,Poles!F274,""),"")</f>
        <v/>
      </c>
    </row>
    <row r="275" spans="1:4">
      <c r="A275" s="3" t="str">
        <f>IFERROR(VLOOKUP(Poles!F275,$F$3:$G$5,2,TRUE),"")</f>
        <v/>
      </c>
      <c r="B275" s="7" t="str">
        <f>IFERROR(IF(A275=$B$1,Poles!F275,""),"")</f>
        <v/>
      </c>
      <c r="C275" s="7" t="str">
        <f>IFERROR(IF(A275=$C$1,Poles!F275,""),"")</f>
        <v/>
      </c>
      <c r="D275" s="7" t="str">
        <f>IFERROR(IF(A275=$D$1,Poles!F275,""),"")</f>
        <v/>
      </c>
    </row>
    <row r="276" spans="1:4">
      <c r="A276" s="3" t="str">
        <f>IFERROR(VLOOKUP(Poles!F276,$F$3:$G$5,2,TRUE),"")</f>
        <v/>
      </c>
      <c r="B276" s="7" t="str">
        <f>IFERROR(IF(A276=$B$1,Poles!F276,""),"")</f>
        <v/>
      </c>
      <c r="C276" s="7" t="str">
        <f>IFERROR(IF(A276=$C$1,Poles!F276,""),"")</f>
        <v/>
      </c>
      <c r="D276" s="7" t="str">
        <f>IFERROR(IF(A276=$D$1,Poles!F276,""),"")</f>
        <v/>
      </c>
    </row>
    <row r="277" spans="1:4">
      <c r="A277" s="3" t="str">
        <f>IFERROR(VLOOKUP(Poles!F277,$F$3:$G$5,2,TRUE),"")</f>
        <v/>
      </c>
      <c r="B277" s="7" t="str">
        <f>IFERROR(IF(A277=$B$1,Poles!F277,""),"")</f>
        <v/>
      </c>
      <c r="C277" s="7" t="str">
        <f>IFERROR(IF(A277=$C$1,Poles!F277,""),"")</f>
        <v/>
      </c>
      <c r="D277" s="7" t="str">
        <f>IFERROR(IF(A277=$D$1,Poles!F277,""),"")</f>
        <v/>
      </c>
    </row>
    <row r="278" spans="1:4">
      <c r="A278" s="3" t="str">
        <f>IFERROR(VLOOKUP(Poles!F278,$F$3:$G$5,2,TRUE),"")</f>
        <v/>
      </c>
      <c r="B278" s="7" t="str">
        <f>IFERROR(IF(A278=$B$1,Poles!F278,""),"")</f>
        <v/>
      </c>
      <c r="C278" s="7" t="str">
        <f>IFERROR(IF(A278=$C$1,Poles!F278,""),"")</f>
        <v/>
      </c>
      <c r="D278" s="7" t="str">
        <f>IFERROR(IF(A278=$D$1,Poles!F278,""),"")</f>
        <v/>
      </c>
    </row>
    <row r="279" spans="1:4">
      <c r="A279" s="3" t="str">
        <f>IFERROR(VLOOKUP(Poles!F279,$F$3:$G$5,2,TRUE),"")</f>
        <v/>
      </c>
      <c r="B279" s="7" t="str">
        <f>IFERROR(IF(A279=$B$1,Poles!F279,""),"")</f>
        <v/>
      </c>
      <c r="C279" s="7" t="str">
        <f>IFERROR(IF(A279=$C$1,Poles!F279,""),"")</f>
        <v/>
      </c>
      <c r="D279" s="7" t="str">
        <f>IFERROR(IF(A279=$D$1,Poles!F279,""),"")</f>
        <v/>
      </c>
    </row>
    <row r="280" spans="1:4">
      <c r="A280" s="3" t="str">
        <f>IFERROR(VLOOKUP(Poles!F280,$F$3:$G$5,2,TRUE),"")</f>
        <v/>
      </c>
      <c r="B280" s="7" t="str">
        <f>IFERROR(IF(A280=$B$1,Poles!F280,""),"")</f>
        <v/>
      </c>
      <c r="C280" s="7" t="str">
        <f>IFERROR(IF(A280=$C$1,Poles!F280,""),"")</f>
        <v/>
      </c>
      <c r="D280" s="7" t="str">
        <f>IFERROR(IF(A280=$D$1,Poles!F280,""),"")</f>
        <v/>
      </c>
    </row>
    <row r="281" spans="1:4">
      <c r="A281" s="3" t="str">
        <f>IFERROR(VLOOKUP(Poles!F281,$F$3:$G$5,2,TRUE),"")</f>
        <v/>
      </c>
      <c r="B281" s="7" t="str">
        <f>IFERROR(IF(A281=$B$1,Poles!F281,""),"")</f>
        <v/>
      </c>
      <c r="C281" s="7" t="str">
        <f>IFERROR(IF(A281=$C$1,Poles!F281,""),"")</f>
        <v/>
      </c>
      <c r="D281" s="7" t="str">
        <f>IFERROR(IF(A281=$D$1,Poles!F281,""),"")</f>
        <v/>
      </c>
    </row>
    <row r="282" spans="1:4">
      <c r="A282" s="3" t="str">
        <f>IFERROR(VLOOKUP(Poles!F282,$F$3:$G$5,2,TRUE),"")</f>
        <v/>
      </c>
      <c r="B282" s="7" t="str">
        <f>IFERROR(IF(A282=$B$1,Poles!F282,""),"")</f>
        <v/>
      </c>
      <c r="C282" s="7" t="str">
        <f>IFERROR(IF(A282=$C$1,Poles!F282,""),"")</f>
        <v/>
      </c>
      <c r="D282" s="7" t="str">
        <f>IFERROR(IF(A282=$D$1,Poles!F282,""),"")</f>
        <v/>
      </c>
    </row>
    <row r="283" spans="1:4">
      <c r="A283" s="3" t="str">
        <f>IFERROR(VLOOKUP(Poles!F283,$F$3:$G$5,2,TRUE),"")</f>
        <v/>
      </c>
      <c r="B283" s="7" t="str">
        <f>IFERROR(IF(A283=$B$1,Poles!F283,""),"")</f>
        <v/>
      </c>
      <c r="C283" s="7" t="str">
        <f>IFERROR(IF(A283=$C$1,Poles!F283,""),"")</f>
        <v/>
      </c>
      <c r="D283" s="7" t="str">
        <f>IFERROR(IF(A283=$D$1,Poles!F283,""),"")</f>
        <v/>
      </c>
    </row>
    <row r="284" spans="1:4">
      <c r="A284" s="3" t="str">
        <f>IFERROR(VLOOKUP(Poles!F284,$F$3:$G$5,2,TRUE),"")</f>
        <v/>
      </c>
      <c r="B284" s="7" t="str">
        <f>IFERROR(IF(A284=$B$1,Poles!F284,""),"")</f>
        <v/>
      </c>
      <c r="C284" s="7" t="str">
        <f>IFERROR(IF(A284=$C$1,Poles!F284,""),"")</f>
        <v/>
      </c>
      <c r="D284" s="7" t="str">
        <f>IFERROR(IF(A284=$D$1,Poles!F284,""),"")</f>
        <v/>
      </c>
    </row>
    <row r="285" spans="1:4">
      <c r="A285" s="3" t="str">
        <f>IFERROR(VLOOKUP(Poles!F285,$F$3:$G$5,2,TRUE),"")</f>
        <v/>
      </c>
      <c r="B285" s="7" t="str">
        <f>IFERROR(IF(A285=$B$1,Poles!F285,""),"")</f>
        <v/>
      </c>
      <c r="C285" s="7" t="str">
        <f>IFERROR(IF(A285=$C$1,Poles!F285,""),"")</f>
        <v/>
      </c>
      <c r="D285" s="7" t="str">
        <f>IFERROR(IF(A285=$D$1,Poles!F285,""),"")</f>
        <v/>
      </c>
    </row>
    <row r="286" spans="1:4">
      <c r="A286" s="3" t="str">
        <f>IFERROR(VLOOKUP(Poles!F286,$F$3:$G$5,2,TRUE),"")</f>
        <v/>
      </c>
      <c r="B286" s="7" t="str">
        <f>IFERROR(IF(A286=$B$1,Poles!F286,""),"")</f>
        <v/>
      </c>
      <c r="C286" s="7" t="str">
        <f>IFERROR(IF(A286=$C$1,Poles!F286,""),"")</f>
        <v/>
      </c>
      <c r="D286" s="7" t="str">
        <f>IFERROR(IF(A286=$D$1,Poles!F286,""),"")</f>
        <v/>
      </c>
    </row>
    <row r="287" spans="1:4">
      <c r="A287" s="3" t="str">
        <f>IFERROR(VLOOKUP(Poles!#REF!,$F$3:$G$5,2,TRUE),"")</f>
        <v/>
      </c>
      <c r="B287" s="7" t="str">
        <f>IFERROR(IF(A287=$B$1,Poles!#REF!,""),"")</f>
        <v/>
      </c>
      <c r="C287" s="7" t="str">
        <f>IFERROR(IF(A287=$C$1,Poles!#REF!,""),"")</f>
        <v/>
      </c>
      <c r="D287" s="7" t="str">
        <f>IFERROR(IF(A287=$D$1,Poles!#REF!,""),"")</f>
        <v/>
      </c>
    </row>
    <row r="288" spans="1:4">
      <c r="A288" s="3" t="str">
        <f>IFERROR(VLOOKUP(Poles!#REF!,$F$3:$G$5,2,TRUE),"")</f>
        <v/>
      </c>
      <c r="B288" s="7" t="str">
        <f>IFERROR(IF(A288=$B$1,Poles!#REF!,""),"")</f>
        <v/>
      </c>
      <c r="C288" s="7" t="str">
        <f>IFERROR(IF(A288=$C$1,Poles!#REF!,""),"")</f>
        <v/>
      </c>
      <c r="D288" s="7" t="str">
        <f>IFERROR(IF(A288=$D$1,Poles!#REF!,""),"")</f>
        <v/>
      </c>
    </row>
    <row r="289" spans="1:4">
      <c r="A289" s="3" t="str">
        <f>IFERROR(VLOOKUP(Poles!#REF!,$F$3:$G$5,2,TRUE),"")</f>
        <v/>
      </c>
      <c r="B289" s="7" t="str">
        <f>IFERROR(IF(A289=$B$1,Poles!#REF!,""),"")</f>
        <v/>
      </c>
      <c r="C289" s="7" t="str">
        <f>IFERROR(IF(A289=$C$1,Poles!#REF!,""),"")</f>
        <v/>
      </c>
      <c r="D289" s="7" t="str">
        <f>IFERROR(IF(A289=$D$1,Poles!#REF!,""),"")</f>
        <v/>
      </c>
    </row>
    <row r="290" spans="1:4">
      <c r="A290" s="3" t="str">
        <f>IFERROR(VLOOKUP(Poles!#REF!,$F$3:$G$5,2,TRUE),"")</f>
        <v/>
      </c>
      <c r="B290" s="7" t="str">
        <f>IFERROR(IF(A290=$B$1,Poles!#REF!,""),"")</f>
        <v/>
      </c>
      <c r="C290" s="7" t="str">
        <f>IFERROR(IF(A290=$C$1,Poles!#REF!,""),"")</f>
        <v/>
      </c>
      <c r="D290" s="7" t="str">
        <f>IFERROR(IF(A290=$D$1,Poles!#REF!,""),"")</f>
        <v/>
      </c>
    </row>
    <row r="291" spans="1:4">
      <c r="A291" s="3" t="str">
        <f>IFERROR(VLOOKUP(Poles!#REF!,$F$3:$G$5,2,TRUE),"")</f>
        <v/>
      </c>
      <c r="B291" s="7" t="str">
        <f>IFERROR(IF(A291=$B$1,Poles!#REF!,""),"")</f>
        <v/>
      </c>
      <c r="C291" s="7" t="str">
        <f>IFERROR(IF(A291=$C$1,Poles!#REF!,""),"")</f>
        <v/>
      </c>
      <c r="D291" s="7" t="str">
        <f>IFERROR(IF(A291=$D$1,Poles!#REF!,""),"")</f>
        <v/>
      </c>
    </row>
    <row r="292" spans="1:4">
      <c r="A292" s="3" t="str">
        <f>IFERROR(VLOOKUP(Poles!#REF!,$F$3:$G$5,2,TRUE),"")</f>
        <v/>
      </c>
      <c r="B292" s="7" t="str">
        <f>IFERROR(IF(A292=$B$1,Poles!#REF!,""),"")</f>
        <v/>
      </c>
      <c r="C292" s="7" t="str">
        <f>IFERROR(IF(A292=$C$1,Poles!#REF!,""),"")</f>
        <v/>
      </c>
      <c r="D292" s="7" t="str">
        <f>IFERROR(IF(A292=$D$1,Poles!#REF!,""),"")</f>
        <v/>
      </c>
    </row>
    <row r="293" spans="1:4">
      <c r="A293" s="3" t="str">
        <f>IFERROR(VLOOKUP(Poles!#REF!,$F$3:$G$5,2,TRUE),"")</f>
        <v/>
      </c>
      <c r="B293" s="7" t="str">
        <f>IFERROR(IF(A293=$B$1,Poles!#REF!,""),"")</f>
        <v/>
      </c>
      <c r="C293" s="7" t="str">
        <f>IFERROR(IF(A293=$C$1,Poles!#REF!,""),"")</f>
        <v/>
      </c>
      <c r="D293" s="7" t="str">
        <f>IFERROR(IF(A293=$D$1,Poles!#REF!,""),"")</f>
        <v/>
      </c>
    </row>
    <row r="294" spans="1:4">
      <c r="A294" s="3" t="str">
        <f>IFERROR(VLOOKUP(Poles!#REF!,$F$3:$G$5,2,TRUE),"")</f>
        <v/>
      </c>
      <c r="B294" s="7" t="str">
        <f>IFERROR(IF(A294=$B$1,Poles!#REF!,""),"")</f>
        <v/>
      </c>
      <c r="C294" s="7" t="str">
        <f>IFERROR(IF(A294=$C$1,Poles!#REF!,""),"")</f>
        <v/>
      </c>
      <c r="D294" s="7" t="str">
        <f>IFERROR(IF(A294=$D$1,Poles!#REF!,""),"")</f>
        <v/>
      </c>
    </row>
    <row r="295" spans="1:4">
      <c r="A295" s="3" t="str">
        <f>IFERROR(VLOOKUP(Poles!#REF!,$F$3:$G$5,2,TRUE),"")</f>
        <v/>
      </c>
      <c r="B295" s="7" t="str">
        <f>IFERROR(IF(A295=$B$1,Poles!#REF!,""),"")</f>
        <v/>
      </c>
      <c r="C295" s="7" t="str">
        <f>IFERROR(IF(A295=$C$1,Poles!#REF!,""),"")</f>
        <v/>
      </c>
      <c r="D295" s="7" t="str">
        <f>IFERROR(IF(A295=$D$1,Poles!#REF!,""),"")</f>
        <v/>
      </c>
    </row>
    <row r="296" spans="1:4">
      <c r="A296" s="3" t="str">
        <f>IFERROR(VLOOKUP(Poles!#REF!,$F$3:$G$5,2,TRUE),"")</f>
        <v/>
      </c>
      <c r="B296" s="7" t="str">
        <f>IFERROR(IF(A296=$B$1,Poles!#REF!,""),"")</f>
        <v/>
      </c>
      <c r="C296" s="7" t="str">
        <f>IFERROR(IF(A296=$C$1,Poles!#REF!,""),"")</f>
        <v/>
      </c>
      <c r="D296" s="7" t="str">
        <f>IFERROR(IF(A296=$D$1,Poles!#REF!,""),"")</f>
        <v/>
      </c>
    </row>
    <row r="297" spans="1:4">
      <c r="A297" s="3" t="str">
        <f>IFERROR(VLOOKUP(Poles!#REF!,$F$3:$G$5,2,TRUE),"")</f>
        <v/>
      </c>
      <c r="B297" s="7" t="str">
        <f>IFERROR(IF(A297=$B$1,Poles!#REF!,""),"")</f>
        <v/>
      </c>
      <c r="C297" s="7" t="str">
        <f>IFERROR(IF(A297=$C$1,Poles!#REF!,""),"")</f>
        <v/>
      </c>
      <c r="D297" s="7" t="str">
        <f>IFERROR(IF(A297=$D$1,Poles!#REF!,""),"")</f>
        <v/>
      </c>
    </row>
    <row r="298" spans="1:4">
      <c r="A298" s="3" t="str">
        <f>IFERROR(VLOOKUP(Poles!#REF!,$F$3:$G$5,2,TRUE),"")</f>
        <v/>
      </c>
      <c r="B298" s="7" t="str">
        <f>IFERROR(IF(A298=$B$1,Poles!#REF!,""),"")</f>
        <v/>
      </c>
      <c r="C298" s="7" t="str">
        <f>IFERROR(IF(A298=$C$1,Poles!#REF!,""),"")</f>
        <v/>
      </c>
      <c r="D298" s="7" t="str">
        <f>IFERROR(IF(A298=$D$1,Poles!#REF!,""),"")</f>
        <v/>
      </c>
    </row>
    <row r="299" spans="1:4">
      <c r="A299" s="3" t="str">
        <f>IFERROR(VLOOKUP(Poles!#REF!,$F$3:$G$5,2,TRUE),"")</f>
        <v/>
      </c>
      <c r="B299" s="7" t="str">
        <f>IFERROR(IF(A299=$B$1,Poles!#REF!,""),"")</f>
        <v/>
      </c>
      <c r="C299" s="7" t="str">
        <f>IFERROR(IF(A299=$C$1,Poles!#REF!,""),"")</f>
        <v/>
      </c>
      <c r="D299" s="7" t="str">
        <f>IFERROR(IF(A299=$D$1,Poles!#REF!,""),"")</f>
        <v/>
      </c>
    </row>
    <row r="300" spans="1:4">
      <c r="A300" s="3" t="str">
        <f>IFERROR(VLOOKUP(Poles!#REF!,$F$3:$G$5,2,TRUE),"")</f>
        <v/>
      </c>
      <c r="B300" s="7" t="str">
        <f>IFERROR(IF(A300=$B$1,Poles!#REF!,""),"")</f>
        <v/>
      </c>
      <c r="C300" s="7" t="str">
        <f>IFERROR(IF(A300=$C$1,Poles!#REF!,""),"")</f>
        <v/>
      </c>
      <c r="D300" s="7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2"/>
  <sheetViews>
    <sheetView topLeftCell="C1" workbookViewId="0">
      <pane ySplit="2" topLeftCell="A10" activePane="bottomLeft" state="frozen"/>
      <selection pane="bottomLeft" activeCell="E33" sqref="E33"/>
    </sheetView>
  </sheetViews>
  <sheetFormatPr defaultColWidth="9.140625" defaultRowHeight="15.75"/>
  <cols>
    <col min="1" max="1" width="9.42578125" style="24" hidden="1" customWidth="1"/>
    <col min="2" max="2" width="7.42578125" style="24" hidden="1" customWidth="1"/>
    <col min="3" max="3" width="10.140625" style="24" bestFit="1" customWidth="1"/>
    <col min="4" max="4" width="9.42578125" style="24" hidden="1" customWidth="1"/>
    <col min="5" max="5" width="11.28515625" style="24" bestFit="1" customWidth="1"/>
    <col min="6" max="6" width="8" style="24" customWidth="1"/>
    <col min="7" max="7" width="34" style="17" customWidth="1"/>
    <col min="8" max="8" width="34.140625" style="17" customWidth="1"/>
    <col min="9" max="9" width="13.7109375" style="17" hidden="1" customWidth="1"/>
    <col min="10" max="10" width="14.42578125" style="17" hidden="1" customWidth="1"/>
    <col min="11" max="11" width="13.7109375" style="17" hidden="1" customWidth="1"/>
    <col min="12" max="12" width="2.140625" style="17" hidden="1" customWidth="1"/>
    <col min="13" max="13" width="8.7109375" style="109" hidden="1" customWidth="1"/>
    <col min="14" max="14" width="4.140625" style="17" hidden="1" customWidth="1"/>
    <col min="15" max="15" width="3.28515625" style="17" hidden="1" customWidth="1"/>
    <col min="16" max="16" width="10.42578125" style="92" customWidth="1"/>
    <col min="17" max="17" width="11.42578125" style="17" customWidth="1"/>
    <col min="18" max="18" width="10.28515625" style="17" customWidth="1"/>
    <col min="19" max="19" width="9.42578125" style="17" customWidth="1"/>
    <col min="20" max="20" width="8.140625" style="17" customWidth="1"/>
    <col min="21" max="21" width="8.85546875" style="17" customWidth="1"/>
    <col min="22" max="22" width="9.42578125" style="17" customWidth="1"/>
    <col min="23" max="40" width="9.140625" style="17" customWidth="1"/>
    <col min="41" max="16384" width="9.140625" style="17"/>
  </cols>
  <sheetData>
    <row r="1" spans="1:22" ht="15.75" customHeight="1">
      <c r="A1" s="210" t="s">
        <v>7</v>
      </c>
      <c r="B1" s="211"/>
      <c r="C1" s="211"/>
      <c r="D1" s="211"/>
      <c r="E1" s="211"/>
      <c r="F1" s="212"/>
      <c r="G1" s="206" t="s">
        <v>19</v>
      </c>
      <c r="H1" s="208" t="s">
        <v>1</v>
      </c>
    </row>
    <row r="2" spans="1:22" ht="15.75" customHeight="1" thickBot="1">
      <c r="A2" s="125" t="s">
        <v>18</v>
      </c>
      <c r="B2" s="103" t="s">
        <v>17</v>
      </c>
      <c r="C2" s="98" t="s">
        <v>14</v>
      </c>
      <c r="D2" s="141" t="s">
        <v>80</v>
      </c>
      <c r="E2" s="98" t="s">
        <v>15</v>
      </c>
      <c r="F2" s="126" t="s">
        <v>16</v>
      </c>
      <c r="G2" s="207"/>
      <c r="H2" s="209"/>
      <c r="J2" s="24" t="s">
        <v>20</v>
      </c>
      <c r="K2" s="24" t="s">
        <v>21</v>
      </c>
      <c r="L2" s="24" t="s">
        <v>22</v>
      </c>
      <c r="M2" s="115" t="s">
        <v>73</v>
      </c>
      <c r="N2" s="24" t="s">
        <v>23</v>
      </c>
      <c r="O2" s="24" t="s">
        <v>74</v>
      </c>
      <c r="P2" s="174"/>
    </row>
    <row r="3" spans="1:22" ht="16.5" thickBot="1">
      <c r="A3" s="110"/>
      <c r="B3" s="105"/>
      <c r="C3" s="105">
        <v>3</v>
      </c>
      <c r="D3" s="105"/>
      <c r="E3" s="105" t="s">
        <v>95</v>
      </c>
      <c r="F3" s="176"/>
      <c r="G3" s="111" t="s">
        <v>93</v>
      </c>
      <c r="H3" s="112" t="s">
        <v>94</v>
      </c>
      <c r="I3" s="17">
        <v>1.0000000000000001E-9</v>
      </c>
      <c r="J3" s="17">
        <f>IF(C3="yco",1000+I3,IF((C3+$I3)&lt;1,"",C3+$I3))</f>
        <v>3.0000000010000001</v>
      </c>
      <c r="K3" s="17">
        <f>IF(E3="co",1000+I3,IF(E3="yco",2000+I3,IF((E3+$I3)&lt;1,"",E3+$I3)))</f>
        <v>1000.000000001</v>
      </c>
      <c r="L3" s="17" t="str">
        <f>IF((F3+$I3)&lt;1,"",F3+$I3)</f>
        <v/>
      </c>
      <c r="M3" s="109" t="str">
        <f>IF(B3="oco",1000+I3,IF((B3+$I3)&lt;1,"",B3+$I3))</f>
        <v/>
      </c>
      <c r="N3" s="109" t="str">
        <f t="shared" ref="N3:N34" si="0">IF((A3+$I3)&lt;1,"",A3+$I3)</f>
        <v/>
      </c>
      <c r="O3" s="109" t="str">
        <f>IF((D3+$I3)&lt;1,"",D3+$I3)</f>
        <v/>
      </c>
      <c r="P3" s="175" t="str">
        <f>IF(OR(B3="oco",B3="",AND(B3&gt;0,B3&lt;5000)),IF(OR(C3="yco",C3="",AND(C3&gt;0,C3&lt;5000)),IF(OR(E3="co",E3="yco",E3="",AND(E3&gt;0,E3&lt;5000)),IF(OR(F3="",AND(F3&gt;0,F3&lt;5000)),"","Check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</row>
    <row r="4" spans="1:22" ht="15.75" customHeight="1">
      <c r="A4" s="31"/>
      <c r="B4" s="104"/>
      <c r="C4" s="104">
        <v>30</v>
      </c>
      <c r="D4" s="104"/>
      <c r="E4" s="104" t="s">
        <v>95</v>
      </c>
      <c r="F4" s="106"/>
      <c r="G4" s="95" t="s">
        <v>93</v>
      </c>
      <c r="H4" s="32" t="s">
        <v>96</v>
      </c>
      <c r="I4" s="17">
        <v>2.0000000000000001E-9</v>
      </c>
      <c r="J4" s="17">
        <f>IF(C4="yco",1000+I4,IF((C4+$I4)&lt;1,"",C4+$I4))</f>
        <v>30.000000002</v>
      </c>
      <c r="K4" s="17">
        <f t="shared" ref="K4:K67" si="1">IF(E4="co",1000+I4,IF(E4="yco",2000+I4,IF((E4+$I4)&lt;1,"",E4+$I4)))</f>
        <v>1000.000000002</v>
      </c>
      <c r="L4" s="17" t="str">
        <f t="shared" ref="L4:L67" si="2">IF((F4+$I4)&lt;1,"",F4+$I4)</f>
        <v/>
      </c>
      <c r="M4" s="109" t="str">
        <f>IF(B4="oco",1000+I4,IF((B4+$I4)&lt;1,"",B4+$I4))</f>
        <v/>
      </c>
      <c r="N4" s="109" t="str">
        <f t="shared" si="0"/>
        <v/>
      </c>
      <c r="O4" s="109" t="str">
        <f t="shared" ref="O4:O67" si="3">IF((D4+$I4)&lt;1,"",D4+$I4)</f>
        <v/>
      </c>
      <c r="P4" s="175" t="str">
        <f>IF(OR(B4="oco",B4="",AND(B4&gt;0,B4&lt;5000)),IF(OR(C4="yco",C4="",AND(C4&gt;0,C4&lt;5000)),IF(OR(E4="co",E4="yco",E4="",AND(E4&gt;0,E4&lt;5000)),IF(OR(F4="",AND(F4&gt;0,F4&lt;5000)),"","Check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 s="213" t="s">
        <v>82</v>
      </c>
      <c r="S4" s="214"/>
      <c r="T4" s="214"/>
      <c r="U4" s="214"/>
      <c r="V4" s="215"/>
    </row>
    <row r="5" spans="1:22" ht="16.5" thickBot="1">
      <c r="A5" s="31"/>
      <c r="B5" s="104"/>
      <c r="C5" s="104">
        <v>7</v>
      </c>
      <c r="D5" s="104"/>
      <c r="E5" s="104" t="s">
        <v>95</v>
      </c>
      <c r="F5" s="106"/>
      <c r="G5" s="95" t="s">
        <v>97</v>
      </c>
      <c r="H5" s="32" t="s">
        <v>98</v>
      </c>
      <c r="I5" s="17">
        <v>3E-9</v>
      </c>
      <c r="J5" s="17">
        <f>IF(C5="yco",1000+I5,IF((C5+$I5)&lt;1,"",C5+$I5))</f>
        <v>7.0000000030000002</v>
      </c>
      <c r="K5" s="17">
        <f t="shared" si="1"/>
        <v>1000.000000003</v>
      </c>
      <c r="L5" s="17" t="str">
        <f t="shared" si="2"/>
        <v/>
      </c>
      <c r="M5" s="109" t="str">
        <f t="shared" ref="M5:M68" si="4">IF(B5="oco",1000+I5,IF((B5+$I5)&lt;1,"",B5+$I5))</f>
        <v/>
      </c>
      <c r="N5" s="109" t="str">
        <f t="shared" si="0"/>
        <v/>
      </c>
      <c r="O5" s="109" t="str">
        <f t="shared" si="3"/>
        <v/>
      </c>
      <c r="P5" s="175" t="str">
        <f>IF(OR(B5="oco",B5="",AND(B5&gt;0,B5&lt;5000)),IF(OR(C5="yco",C5="",AND(C5&gt;0,C5&lt;5000)),IF(OR(E5="co",E5="yco",E5="",AND(E5&gt;0,E5&lt;5000)),IF(OR(F5="",AND(F5&gt;0,F5&lt;5000)),"","Check Pole entry"),"Check 2nd Open entry"),"Check 1st Open entry"),"Check Youth entry")</f>
        <v/>
      </c>
      <c r="R5" s="216"/>
      <c r="S5" s="217"/>
      <c r="T5" s="217"/>
      <c r="U5" s="217"/>
      <c r="V5" s="218"/>
    </row>
    <row r="6" spans="1:22" ht="15.75" customHeight="1">
      <c r="A6" s="31"/>
      <c r="B6" s="104"/>
      <c r="C6" s="104">
        <v>6</v>
      </c>
      <c r="D6" s="104"/>
      <c r="E6" s="104">
        <v>2</v>
      </c>
      <c r="F6" s="106"/>
      <c r="G6" s="95" t="s">
        <v>99</v>
      </c>
      <c r="H6" s="32" t="s">
        <v>100</v>
      </c>
      <c r="I6" s="17">
        <v>4.0000000000000002E-9</v>
      </c>
      <c r="J6" s="181">
        <f>IF(C6="yco",1000+I6,IF((C6+$I6)&lt;1,"",C6+$I6))</f>
        <v>6.0000000040000003</v>
      </c>
      <c r="K6" s="17">
        <f t="shared" si="1"/>
        <v>2.0000000039999999</v>
      </c>
      <c r="L6" s="17" t="str">
        <f t="shared" si="2"/>
        <v/>
      </c>
      <c r="M6" s="109" t="str">
        <f t="shared" si="4"/>
        <v/>
      </c>
      <c r="N6" s="109" t="str">
        <f t="shared" si="0"/>
        <v/>
      </c>
      <c r="O6" s="109" t="str">
        <f t="shared" si="3"/>
        <v/>
      </c>
      <c r="P6" s="175" t="str">
        <f>IF(OR(B6="oco",B6="",AND(B6&gt;0,B6&lt;5000)),IF(OR(C6="yco",C6="",AND(C6&gt;0,C6&lt;5000)),IF(OR(E6="co",E6="yco",E6="",AND(E6&gt;0,E6&lt;5000)),IF(OR(F6="",AND(F6&gt;0,F6&lt;5000)),"","Check Pole entry"),"Check 2nd Open entry"),"Check 1st Open entry"),"Check Youth entry")</f>
        <v/>
      </c>
      <c r="R6"/>
      <c r="S6"/>
      <c r="T6"/>
      <c r="U6"/>
      <c r="V6"/>
    </row>
    <row r="7" spans="1:22">
      <c r="A7" s="31"/>
      <c r="B7" s="104"/>
      <c r="C7" s="104">
        <v>10</v>
      </c>
      <c r="D7" s="104"/>
      <c r="E7" s="104"/>
      <c r="F7" s="106"/>
      <c r="G7" s="95" t="s">
        <v>101</v>
      </c>
      <c r="H7" s="32" t="s">
        <v>102</v>
      </c>
      <c r="I7" s="17">
        <v>5.0000000000000001E-9</v>
      </c>
      <c r="J7" s="17">
        <f t="shared" ref="J7:J68" si="5">IF(C7="yco",1000+I7,IF((C7+$I7)&lt;1,"",C7+$I7))</f>
        <v>10.000000005</v>
      </c>
      <c r="K7" s="17" t="str">
        <f t="shared" si="1"/>
        <v/>
      </c>
      <c r="L7" s="17" t="str">
        <f t="shared" si="2"/>
        <v/>
      </c>
      <c r="M7" s="109" t="str">
        <f>IF(B7="oco",1000+I7,IF((B7+$I7)&lt;1,"",B7+$I7))</f>
        <v/>
      </c>
      <c r="N7" s="109" t="str">
        <f t="shared" si="0"/>
        <v/>
      </c>
      <c r="O7" s="109" t="str">
        <f t="shared" si="3"/>
        <v/>
      </c>
      <c r="P7" s="175" t="str">
        <f>IF(OR(B7="oco",B7="",AND(B7&gt;0,B7&lt;5000)),IF(OR(C7="yco",C7="",AND(C7&gt;0,C7&lt;5000)),IF(OR(E7="co",E7="yco",E7="",AND(E7&gt;0,E7&lt;5000)),IF(OR(F7="",AND(F7&gt;0,F7&lt;5000)),"","Check Pole entry"),"Check 2nd Open entry"),"Check 1st Open entry"),"Check Youth entry")</f>
        <v/>
      </c>
      <c r="R7"/>
      <c r="S7"/>
      <c r="T7"/>
      <c r="U7"/>
      <c r="V7"/>
    </row>
    <row r="8" spans="1:22" ht="15.75" customHeight="1">
      <c r="A8" s="31"/>
      <c r="B8" s="104"/>
      <c r="C8" s="104">
        <v>1</v>
      </c>
      <c r="D8" s="104"/>
      <c r="E8" s="104"/>
      <c r="F8" s="106"/>
      <c r="G8" s="95" t="s">
        <v>103</v>
      </c>
      <c r="H8" s="32" t="s">
        <v>104</v>
      </c>
      <c r="I8" s="17">
        <v>6E-9</v>
      </c>
      <c r="J8" s="17">
        <f t="shared" si="5"/>
        <v>1.0000000060000001</v>
      </c>
      <c r="K8" s="17" t="str">
        <f t="shared" si="1"/>
        <v/>
      </c>
      <c r="L8" s="17" t="str">
        <f t="shared" si="2"/>
        <v/>
      </c>
      <c r="M8" s="109" t="str">
        <f t="shared" si="4"/>
        <v/>
      </c>
      <c r="N8" s="109" t="str">
        <f t="shared" si="0"/>
        <v/>
      </c>
      <c r="O8" s="109" t="str">
        <f t="shared" si="3"/>
        <v/>
      </c>
      <c r="P8" s="175" t="str">
        <f t="shared" ref="P8:P71" si="6">IF(OR(B8="oco",B8="",AND(B8&gt;0,B8&lt;5000)),IF(OR(C8="yco",C8="",AND(C8&gt;0,C8&lt;5000)),IF(OR(E8="co",E8="yco",E8="",AND(E8&gt;0,E8&lt;5000)),IF(OR(F8="",AND(F8&gt;0,F8&lt;5000)),"","Check Pole entry"),"Check 2nd Open entry"),"Check 1st Open entry"),"Check Youth entry")</f>
        <v/>
      </c>
      <c r="R8"/>
      <c r="S8"/>
      <c r="T8"/>
      <c r="U8"/>
      <c r="V8"/>
    </row>
    <row r="9" spans="1:22">
      <c r="A9" s="31"/>
      <c r="B9" s="104"/>
      <c r="C9" s="104">
        <v>2</v>
      </c>
      <c r="D9" s="104"/>
      <c r="E9" s="104"/>
      <c r="F9" s="106"/>
      <c r="G9" s="95" t="s">
        <v>105</v>
      </c>
      <c r="H9" s="32" t="s">
        <v>106</v>
      </c>
      <c r="I9" s="17">
        <v>6.9999999999999998E-9</v>
      </c>
      <c r="J9" s="17">
        <f t="shared" si="5"/>
        <v>2.0000000070000001</v>
      </c>
      <c r="K9" s="17" t="str">
        <f t="shared" si="1"/>
        <v/>
      </c>
      <c r="L9" s="17" t="str">
        <f t="shared" si="2"/>
        <v/>
      </c>
      <c r="M9" s="109" t="str">
        <f>IF(B9="oco",1000+I9,IF((B9+$I9)&lt;1,"",B9+$I9))</f>
        <v/>
      </c>
      <c r="N9" s="109" t="str">
        <f t="shared" si="0"/>
        <v/>
      </c>
      <c r="O9" s="109" t="str">
        <f t="shared" si="3"/>
        <v/>
      </c>
      <c r="P9" s="175" t="str">
        <f t="shared" si="6"/>
        <v/>
      </c>
      <c r="R9"/>
      <c r="S9"/>
      <c r="T9"/>
      <c r="U9"/>
      <c r="V9"/>
    </row>
    <row r="10" spans="1:22">
      <c r="A10" s="31"/>
      <c r="B10" s="104"/>
      <c r="C10" s="104">
        <v>31</v>
      </c>
      <c r="D10" s="104"/>
      <c r="E10" s="104"/>
      <c r="F10" s="106"/>
      <c r="G10" s="95" t="s">
        <v>105</v>
      </c>
      <c r="H10" s="32" t="s">
        <v>107</v>
      </c>
      <c r="I10" s="17">
        <v>8.0000000000000005E-9</v>
      </c>
      <c r="J10" s="17">
        <f t="shared" si="5"/>
        <v>31.000000008000001</v>
      </c>
      <c r="K10" s="17" t="str">
        <f t="shared" si="1"/>
        <v/>
      </c>
      <c r="L10" s="17" t="str">
        <f t="shared" si="2"/>
        <v/>
      </c>
      <c r="M10" s="109" t="str">
        <f t="shared" si="4"/>
        <v/>
      </c>
      <c r="N10" s="109" t="str">
        <f t="shared" si="0"/>
        <v/>
      </c>
      <c r="O10" s="109" t="str">
        <f t="shared" si="3"/>
        <v/>
      </c>
      <c r="P10" s="175" t="str">
        <f t="shared" si="6"/>
        <v/>
      </c>
    </row>
    <row r="11" spans="1:22">
      <c r="A11" s="31"/>
      <c r="B11" s="104"/>
      <c r="C11" s="104">
        <v>17</v>
      </c>
      <c r="D11" s="104"/>
      <c r="E11" s="104"/>
      <c r="F11" s="106"/>
      <c r="G11" s="95" t="s">
        <v>108</v>
      </c>
      <c r="H11" s="32" t="s">
        <v>109</v>
      </c>
      <c r="I11" s="17">
        <v>8.9999999999999995E-9</v>
      </c>
      <c r="J11" s="17">
        <f t="shared" si="5"/>
        <v>17.000000009000001</v>
      </c>
      <c r="K11" s="17" t="str">
        <f t="shared" si="1"/>
        <v/>
      </c>
      <c r="L11" s="17" t="str">
        <f t="shared" si="2"/>
        <v/>
      </c>
      <c r="M11" s="109" t="str">
        <f t="shared" si="4"/>
        <v/>
      </c>
      <c r="N11" s="109" t="str">
        <f t="shared" si="0"/>
        <v/>
      </c>
      <c r="O11" s="109" t="str">
        <f t="shared" si="3"/>
        <v/>
      </c>
      <c r="P11" s="175" t="str">
        <f t="shared" si="6"/>
        <v/>
      </c>
    </row>
    <row r="12" spans="1:22" ht="15.75" customHeight="1">
      <c r="A12" s="31"/>
      <c r="B12" s="104"/>
      <c r="C12" s="104">
        <v>12</v>
      </c>
      <c r="D12" s="104"/>
      <c r="E12" s="104"/>
      <c r="F12" s="106"/>
      <c r="G12" s="95" t="s">
        <v>110</v>
      </c>
      <c r="H12" s="32" t="s">
        <v>111</v>
      </c>
      <c r="I12" s="17">
        <v>1E-8</v>
      </c>
      <c r="J12" s="17">
        <f t="shared" si="5"/>
        <v>12.000000010000001</v>
      </c>
      <c r="K12" s="17" t="str">
        <f t="shared" si="1"/>
        <v/>
      </c>
      <c r="L12" s="17" t="str">
        <f t="shared" si="2"/>
        <v/>
      </c>
      <c r="M12" s="109" t="str">
        <f t="shared" si="4"/>
        <v/>
      </c>
      <c r="N12" s="109" t="str">
        <f t="shared" si="0"/>
        <v/>
      </c>
      <c r="O12" s="109" t="str">
        <f t="shared" si="3"/>
        <v/>
      </c>
      <c r="P12" s="175" t="str">
        <f t="shared" si="6"/>
        <v/>
      </c>
    </row>
    <row r="13" spans="1:22">
      <c r="A13" s="31"/>
      <c r="B13" s="104"/>
      <c r="C13" s="104">
        <v>36</v>
      </c>
      <c r="D13" s="104"/>
      <c r="E13" s="104"/>
      <c r="F13" s="106"/>
      <c r="G13" s="95" t="s">
        <v>112</v>
      </c>
      <c r="H13" s="32" t="s">
        <v>113</v>
      </c>
      <c r="I13" s="17">
        <v>1.0999999999999999E-8</v>
      </c>
      <c r="J13" s="17">
        <f t="shared" si="5"/>
        <v>36.000000010999997</v>
      </c>
      <c r="K13" s="17" t="str">
        <f t="shared" si="1"/>
        <v/>
      </c>
      <c r="L13" s="17" t="str">
        <f t="shared" si="2"/>
        <v/>
      </c>
      <c r="M13" s="109" t="str">
        <f t="shared" si="4"/>
        <v/>
      </c>
      <c r="N13" s="109" t="str">
        <f t="shared" si="0"/>
        <v/>
      </c>
      <c r="O13" s="109" t="str">
        <f t="shared" si="3"/>
        <v/>
      </c>
      <c r="P13" s="175" t="str">
        <f t="shared" si="6"/>
        <v/>
      </c>
    </row>
    <row r="14" spans="1:22">
      <c r="A14" s="31"/>
      <c r="B14" s="104"/>
      <c r="C14" s="104">
        <v>8</v>
      </c>
      <c r="D14" s="104"/>
      <c r="E14" s="104"/>
      <c r="F14" s="106"/>
      <c r="G14" s="95" t="s">
        <v>112</v>
      </c>
      <c r="H14" s="32" t="s">
        <v>114</v>
      </c>
      <c r="I14" s="17">
        <v>1.2E-8</v>
      </c>
      <c r="J14" s="17">
        <f t="shared" si="5"/>
        <v>8.0000000119999992</v>
      </c>
      <c r="K14" s="17" t="str">
        <f t="shared" si="1"/>
        <v/>
      </c>
      <c r="L14" s="17" t="str">
        <f t="shared" si="2"/>
        <v/>
      </c>
      <c r="M14" s="109" t="str">
        <f t="shared" si="4"/>
        <v/>
      </c>
      <c r="N14" s="109" t="str">
        <f t="shared" si="0"/>
        <v/>
      </c>
      <c r="O14" s="109" t="str">
        <f t="shared" si="3"/>
        <v/>
      </c>
      <c r="P14" s="175" t="str">
        <f t="shared" si="6"/>
        <v/>
      </c>
    </row>
    <row r="15" spans="1:22">
      <c r="A15" s="31"/>
      <c r="B15" s="104"/>
      <c r="C15" s="104">
        <v>16</v>
      </c>
      <c r="D15" s="104"/>
      <c r="E15" s="104"/>
      <c r="F15" s="106"/>
      <c r="G15" s="95" t="s">
        <v>115</v>
      </c>
      <c r="H15" s="32" t="s">
        <v>116</v>
      </c>
      <c r="I15" s="17">
        <v>1.3000000000000001E-8</v>
      </c>
      <c r="J15" s="17">
        <f t="shared" si="5"/>
        <v>16.000000013000001</v>
      </c>
      <c r="K15" s="17" t="str">
        <f t="shared" si="1"/>
        <v/>
      </c>
      <c r="L15" s="17" t="str">
        <f t="shared" si="2"/>
        <v/>
      </c>
      <c r="M15" s="109" t="str">
        <f t="shared" si="4"/>
        <v/>
      </c>
      <c r="N15" s="109" t="str">
        <f t="shared" si="0"/>
        <v/>
      </c>
      <c r="O15" s="109" t="str">
        <f t="shared" si="3"/>
        <v/>
      </c>
      <c r="P15" s="175" t="str">
        <f t="shared" si="6"/>
        <v/>
      </c>
    </row>
    <row r="16" spans="1:22">
      <c r="A16" s="31"/>
      <c r="B16" s="104"/>
      <c r="C16" s="104"/>
      <c r="D16" s="104"/>
      <c r="E16" s="104">
        <v>18</v>
      </c>
      <c r="F16" s="106"/>
      <c r="G16" s="95" t="s">
        <v>117</v>
      </c>
      <c r="H16" s="32" t="s">
        <v>118</v>
      </c>
      <c r="I16" s="17">
        <v>1.4E-8</v>
      </c>
      <c r="J16" s="17" t="str">
        <f t="shared" si="5"/>
        <v/>
      </c>
      <c r="K16" s="17">
        <f t="shared" si="1"/>
        <v>18.000000014000001</v>
      </c>
      <c r="L16" s="17" t="str">
        <f t="shared" si="2"/>
        <v/>
      </c>
      <c r="M16" s="109" t="str">
        <f t="shared" si="4"/>
        <v/>
      </c>
      <c r="N16" s="109" t="str">
        <f t="shared" si="0"/>
        <v/>
      </c>
      <c r="O16" s="109" t="str">
        <f t="shared" si="3"/>
        <v/>
      </c>
      <c r="P16" s="175" t="str">
        <f t="shared" si="6"/>
        <v/>
      </c>
    </row>
    <row r="17" spans="1:16">
      <c r="A17" s="31"/>
      <c r="B17" s="104"/>
      <c r="C17" s="104">
        <v>18</v>
      </c>
      <c r="D17" s="104"/>
      <c r="E17" s="104"/>
      <c r="F17" s="106"/>
      <c r="G17" s="95" t="s">
        <v>119</v>
      </c>
      <c r="H17" s="32" t="s">
        <v>118</v>
      </c>
      <c r="I17" s="17">
        <v>1.4999999999999999E-8</v>
      </c>
      <c r="J17" s="17">
        <f t="shared" si="5"/>
        <v>18.000000015000001</v>
      </c>
      <c r="K17" s="17" t="str">
        <f t="shared" si="1"/>
        <v/>
      </c>
      <c r="L17" s="17" t="str">
        <f t="shared" si="2"/>
        <v/>
      </c>
      <c r="M17" s="109" t="str">
        <f t="shared" si="4"/>
        <v/>
      </c>
      <c r="N17" s="109" t="str">
        <f t="shared" si="0"/>
        <v/>
      </c>
      <c r="O17" s="109" t="str">
        <f t="shared" si="3"/>
        <v/>
      </c>
      <c r="P17" s="175" t="str">
        <f t="shared" si="6"/>
        <v/>
      </c>
    </row>
    <row r="18" spans="1:16">
      <c r="A18" s="31"/>
      <c r="B18" s="104"/>
      <c r="C18" s="104">
        <v>11</v>
      </c>
      <c r="D18" s="104"/>
      <c r="E18" s="104">
        <v>11</v>
      </c>
      <c r="F18" s="106"/>
      <c r="G18" s="95" t="s">
        <v>120</v>
      </c>
      <c r="H18" s="32" t="s">
        <v>121</v>
      </c>
      <c r="I18" s="17">
        <v>1.6000000000000001E-8</v>
      </c>
      <c r="J18" s="17">
        <f t="shared" si="5"/>
        <v>11.000000016</v>
      </c>
      <c r="K18" s="17">
        <f t="shared" si="1"/>
        <v>11.000000016</v>
      </c>
      <c r="L18" s="17" t="str">
        <f t="shared" si="2"/>
        <v/>
      </c>
      <c r="M18" s="109" t="str">
        <f t="shared" si="4"/>
        <v/>
      </c>
      <c r="N18" s="109" t="str">
        <f t="shared" si="0"/>
        <v/>
      </c>
      <c r="O18" s="109" t="str">
        <f t="shared" si="3"/>
        <v/>
      </c>
      <c r="P18" s="175" t="str">
        <f t="shared" si="6"/>
        <v/>
      </c>
    </row>
    <row r="19" spans="1:16">
      <c r="A19" s="31"/>
      <c r="B19" s="104"/>
      <c r="C19" s="104">
        <v>45</v>
      </c>
      <c r="D19" s="104"/>
      <c r="E19" s="104"/>
      <c r="F19" s="106"/>
      <c r="G19" s="95" t="s">
        <v>122</v>
      </c>
      <c r="H19" s="32" t="s">
        <v>123</v>
      </c>
      <c r="I19" s="17">
        <v>1.7E-8</v>
      </c>
      <c r="J19" s="17">
        <f t="shared" si="5"/>
        <v>45.000000016999998</v>
      </c>
      <c r="K19" s="17" t="str">
        <f t="shared" si="1"/>
        <v/>
      </c>
      <c r="L19" s="17" t="str">
        <f t="shared" si="2"/>
        <v/>
      </c>
      <c r="M19" s="109" t="str">
        <f t="shared" si="4"/>
        <v/>
      </c>
      <c r="N19" s="109" t="str">
        <f t="shared" si="0"/>
        <v/>
      </c>
      <c r="O19" s="109" t="str">
        <f t="shared" si="3"/>
        <v/>
      </c>
      <c r="P19" s="175" t="str">
        <f t="shared" si="6"/>
        <v/>
      </c>
    </row>
    <row r="20" spans="1:16">
      <c r="A20" s="31"/>
      <c r="B20" s="104"/>
      <c r="C20" s="104">
        <v>40</v>
      </c>
      <c r="D20" s="104"/>
      <c r="E20" s="104"/>
      <c r="F20" s="106"/>
      <c r="G20" s="95" t="s">
        <v>124</v>
      </c>
      <c r="H20" s="32" t="s">
        <v>125</v>
      </c>
      <c r="I20" s="17">
        <v>1.7999999999999999E-8</v>
      </c>
      <c r="J20" s="17">
        <f t="shared" si="5"/>
        <v>40.000000018000001</v>
      </c>
      <c r="K20" s="17" t="str">
        <f t="shared" si="1"/>
        <v/>
      </c>
      <c r="L20" s="17" t="str">
        <f t="shared" si="2"/>
        <v/>
      </c>
      <c r="M20" s="109" t="str">
        <f t="shared" si="4"/>
        <v/>
      </c>
      <c r="N20" s="109" t="str">
        <f t="shared" si="0"/>
        <v/>
      </c>
      <c r="O20" s="109" t="str">
        <f t="shared" si="3"/>
        <v/>
      </c>
      <c r="P20" s="175" t="str">
        <f t="shared" si="6"/>
        <v/>
      </c>
    </row>
    <row r="21" spans="1:16">
      <c r="A21" s="31"/>
      <c r="B21" s="104"/>
      <c r="C21" s="104">
        <v>27</v>
      </c>
      <c r="D21" s="104"/>
      <c r="E21" s="104">
        <v>27</v>
      </c>
      <c r="F21" s="106"/>
      <c r="G21" s="95" t="s">
        <v>126</v>
      </c>
      <c r="H21" s="32" t="s">
        <v>127</v>
      </c>
      <c r="I21" s="17">
        <v>1.9000000000000001E-8</v>
      </c>
      <c r="J21" s="17">
        <f t="shared" si="5"/>
        <v>27.000000019000002</v>
      </c>
      <c r="K21" s="17">
        <f t="shared" si="1"/>
        <v>27.000000019000002</v>
      </c>
      <c r="L21" s="17" t="str">
        <f t="shared" si="2"/>
        <v/>
      </c>
      <c r="M21" s="109" t="str">
        <f t="shared" si="4"/>
        <v/>
      </c>
      <c r="N21" s="109" t="str">
        <f t="shared" si="0"/>
        <v/>
      </c>
      <c r="O21" s="109" t="str">
        <f t="shared" si="3"/>
        <v/>
      </c>
      <c r="P21" s="175" t="str">
        <f t="shared" si="6"/>
        <v/>
      </c>
    </row>
    <row r="22" spans="1:16">
      <c r="A22" s="31"/>
      <c r="B22" s="104"/>
      <c r="C22" s="104">
        <v>13</v>
      </c>
      <c r="D22" s="104"/>
      <c r="E22" s="104"/>
      <c r="F22" s="106"/>
      <c r="G22" s="95" t="s">
        <v>128</v>
      </c>
      <c r="H22" s="32" t="s">
        <v>129</v>
      </c>
      <c r="I22" s="17">
        <v>2E-8</v>
      </c>
      <c r="J22" s="17">
        <f t="shared" si="5"/>
        <v>13.00000002</v>
      </c>
      <c r="K22" s="17" t="str">
        <f t="shared" si="1"/>
        <v/>
      </c>
      <c r="L22" s="17" t="str">
        <f t="shared" si="2"/>
        <v/>
      </c>
      <c r="M22" s="109" t="str">
        <f t="shared" si="4"/>
        <v/>
      </c>
      <c r="N22" s="109" t="str">
        <f t="shared" si="0"/>
        <v/>
      </c>
      <c r="O22" s="109" t="str">
        <f t="shared" si="3"/>
        <v/>
      </c>
      <c r="P22" s="175" t="str">
        <f t="shared" si="6"/>
        <v/>
      </c>
    </row>
    <row r="23" spans="1:16">
      <c r="A23" s="31"/>
      <c r="B23" s="104"/>
      <c r="C23" s="104">
        <v>4</v>
      </c>
      <c r="D23" s="104"/>
      <c r="E23" s="104"/>
      <c r="F23" s="106"/>
      <c r="G23" s="95" t="s">
        <v>130</v>
      </c>
      <c r="H23" s="32" t="s">
        <v>131</v>
      </c>
      <c r="I23" s="17">
        <v>2.0999999999999999E-8</v>
      </c>
      <c r="J23" s="17">
        <f t="shared" si="5"/>
        <v>4.000000021</v>
      </c>
      <c r="K23" s="17" t="str">
        <f t="shared" si="1"/>
        <v/>
      </c>
      <c r="L23" s="17" t="str">
        <f t="shared" si="2"/>
        <v/>
      </c>
      <c r="M23" s="109" t="str">
        <f t="shared" si="4"/>
        <v/>
      </c>
      <c r="N23" s="109" t="str">
        <f t="shared" si="0"/>
        <v/>
      </c>
      <c r="O23" s="109" t="str">
        <f t="shared" si="3"/>
        <v/>
      </c>
      <c r="P23" s="175" t="str">
        <f t="shared" si="6"/>
        <v/>
      </c>
    </row>
    <row r="24" spans="1:16">
      <c r="A24" s="31"/>
      <c r="B24" s="104"/>
      <c r="C24" s="104">
        <v>21</v>
      </c>
      <c r="D24" s="104"/>
      <c r="E24" s="104"/>
      <c r="F24" s="106"/>
      <c r="G24" s="95" t="s">
        <v>130</v>
      </c>
      <c r="H24" s="32" t="s">
        <v>132</v>
      </c>
      <c r="I24" s="17">
        <v>2.1999999999999998E-8</v>
      </c>
      <c r="J24" s="17">
        <f t="shared" si="5"/>
        <v>21.000000021999998</v>
      </c>
      <c r="K24" s="17" t="str">
        <f t="shared" si="1"/>
        <v/>
      </c>
      <c r="L24" s="17" t="str">
        <f t="shared" si="2"/>
        <v/>
      </c>
      <c r="M24" s="109" t="str">
        <f t="shared" si="4"/>
        <v/>
      </c>
      <c r="N24" s="109" t="str">
        <f t="shared" si="0"/>
        <v/>
      </c>
      <c r="O24" s="109" t="str">
        <f t="shared" si="3"/>
        <v/>
      </c>
      <c r="P24" s="175" t="str">
        <f t="shared" si="6"/>
        <v/>
      </c>
    </row>
    <row r="25" spans="1:16">
      <c r="A25" s="31"/>
      <c r="B25" s="104"/>
      <c r="C25" s="104">
        <v>19</v>
      </c>
      <c r="D25" s="104"/>
      <c r="E25" s="104">
        <v>21</v>
      </c>
      <c r="F25" s="106"/>
      <c r="G25" s="95" t="s">
        <v>133</v>
      </c>
      <c r="H25" s="32" t="s">
        <v>134</v>
      </c>
      <c r="I25" s="17">
        <v>2.3000000000000001E-8</v>
      </c>
      <c r="J25" s="17">
        <f t="shared" si="5"/>
        <v>19.000000022999998</v>
      </c>
      <c r="K25" s="17">
        <f t="shared" si="1"/>
        <v>21.000000022999998</v>
      </c>
      <c r="L25" s="17" t="str">
        <f t="shared" si="2"/>
        <v/>
      </c>
      <c r="M25" s="109" t="str">
        <f t="shared" si="4"/>
        <v/>
      </c>
      <c r="N25" s="109" t="str">
        <f t="shared" si="0"/>
        <v/>
      </c>
      <c r="O25" s="109" t="str">
        <f t="shared" si="3"/>
        <v/>
      </c>
      <c r="P25" s="175" t="str">
        <f t="shared" si="6"/>
        <v/>
      </c>
    </row>
    <row r="26" spans="1:16">
      <c r="A26" s="31"/>
      <c r="B26" s="104"/>
      <c r="C26" s="104">
        <v>26</v>
      </c>
      <c r="D26" s="104"/>
      <c r="E26" s="104"/>
      <c r="F26" s="106"/>
      <c r="G26" s="95" t="s">
        <v>135</v>
      </c>
      <c r="H26" s="32" t="s">
        <v>136</v>
      </c>
      <c r="I26" s="17">
        <v>2.4E-8</v>
      </c>
      <c r="J26" s="17">
        <f t="shared" si="5"/>
        <v>26.000000023999998</v>
      </c>
      <c r="K26" s="17" t="str">
        <f t="shared" si="1"/>
        <v/>
      </c>
      <c r="L26" s="17" t="str">
        <f t="shared" si="2"/>
        <v/>
      </c>
      <c r="M26" s="109" t="str">
        <f t="shared" si="4"/>
        <v/>
      </c>
      <c r="N26" s="109" t="str">
        <f t="shared" si="0"/>
        <v/>
      </c>
      <c r="O26" s="109" t="str">
        <f t="shared" si="3"/>
        <v/>
      </c>
      <c r="P26" s="175" t="str">
        <f t="shared" si="6"/>
        <v/>
      </c>
    </row>
    <row r="27" spans="1:16">
      <c r="A27" s="31"/>
      <c r="B27" s="104"/>
      <c r="C27" s="104">
        <v>14</v>
      </c>
      <c r="D27" s="104"/>
      <c r="E27" s="104">
        <v>102</v>
      </c>
      <c r="F27" s="106"/>
      <c r="G27" s="95" t="s">
        <v>137</v>
      </c>
      <c r="H27" s="32" t="s">
        <v>138</v>
      </c>
      <c r="I27" s="17">
        <v>2.4999999999999999E-8</v>
      </c>
      <c r="J27" s="17">
        <f t="shared" si="5"/>
        <v>14.000000025</v>
      </c>
      <c r="K27" s="17">
        <f t="shared" si="1"/>
        <v>102.00000002500001</v>
      </c>
      <c r="L27" s="17" t="str">
        <f t="shared" si="2"/>
        <v/>
      </c>
      <c r="M27" s="109" t="str">
        <f t="shared" si="4"/>
        <v/>
      </c>
      <c r="N27" s="109" t="str">
        <f t="shared" si="0"/>
        <v/>
      </c>
      <c r="O27" s="109" t="str">
        <f t="shared" si="3"/>
        <v/>
      </c>
      <c r="P27" s="175" t="str">
        <f t="shared" si="6"/>
        <v/>
      </c>
    </row>
    <row r="28" spans="1:16">
      <c r="A28" s="31"/>
      <c r="B28" s="104"/>
      <c r="C28" s="104">
        <v>22</v>
      </c>
      <c r="D28" s="104"/>
      <c r="E28" s="104"/>
      <c r="F28" s="106"/>
      <c r="G28" s="95" t="s">
        <v>139</v>
      </c>
      <c r="H28" s="32" t="s">
        <v>140</v>
      </c>
      <c r="I28" s="17">
        <v>2.6000000000000001E-8</v>
      </c>
      <c r="J28" s="17">
        <f t="shared" si="5"/>
        <v>22.000000025999999</v>
      </c>
      <c r="K28" s="17" t="str">
        <f t="shared" si="1"/>
        <v/>
      </c>
      <c r="L28" s="17" t="str">
        <f t="shared" si="2"/>
        <v/>
      </c>
      <c r="M28" s="109" t="str">
        <f t="shared" si="4"/>
        <v/>
      </c>
      <c r="N28" s="109" t="str">
        <f t="shared" si="0"/>
        <v/>
      </c>
      <c r="O28" s="109" t="str">
        <f t="shared" si="3"/>
        <v/>
      </c>
      <c r="P28" s="175" t="str">
        <f t="shared" si="6"/>
        <v/>
      </c>
    </row>
    <row r="29" spans="1:16">
      <c r="A29" s="31"/>
      <c r="B29" s="104"/>
      <c r="C29" s="104">
        <v>23</v>
      </c>
      <c r="D29" s="104"/>
      <c r="E29" s="104"/>
      <c r="F29" s="106"/>
      <c r="G29" s="95" t="s">
        <v>141</v>
      </c>
      <c r="H29" s="32" t="s">
        <v>142</v>
      </c>
      <c r="I29" s="17">
        <v>2.7E-8</v>
      </c>
      <c r="J29" s="17">
        <f t="shared" si="5"/>
        <v>23.000000026999999</v>
      </c>
      <c r="K29" s="17" t="str">
        <f t="shared" si="1"/>
        <v/>
      </c>
      <c r="L29" s="17" t="str">
        <f t="shared" si="2"/>
        <v/>
      </c>
      <c r="M29" s="109" t="str">
        <f t="shared" si="4"/>
        <v/>
      </c>
      <c r="N29" s="109" t="str">
        <f t="shared" si="0"/>
        <v/>
      </c>
      <c r="O29" s="109" t="str">
        <f t="shared" si="3"/>
        <v/>
      </c>
      <c r="P29" s="175" t="str">
        <f t="shared" si="6"/>
        <v/>
      </c>
    </row>
    <row r="30" spans="1:16">
      <c r="A30" s="31"/>
      <c r="B30" s="104"/>
      <c r="C30" s="104">
        <v>32</v>
      </c>
      <c r="D30" s="104"/>
      <c r="E30" s="104"/>
      <c r="F30" s="106"/>
      <c r="G30" s="95" t="s">
        <v>137</v>
      </c>
      <c r="H30" s="32" t="s">
        <v>143</v>
      </c>
      <c r="I30" s="17">
        <v>2.7999999999999999E-8</v>
      </c>
      <c r="J30" s="17">
        <f t="shared" si="5"/>
        <v>32.000000028000002</v>
      </c>
      <c r="K30" s="17" t="str">
        <f t="shared" si="1"/>
        <v/>
      </c>
      <c r="L30" s="17" t="str">
        <f t="shared" si="2"/>
        <v/>
      </c>
      <c r="M30" s="109" t="str">
        <f t="shared" si="4"/>
        <v/>
      </c>
      <c r="N30" s="109" t="str">
        <f t="shared" si="0"/>
        <v/>
      </c>
      <c r="O30" s="109" t="str">
        <f t="shared" si="3"/>
        <v/>
      </c>
      <c r="P30" s="175" t="str">
        <f t="shared" si="6"/>
        <v/>
      </c>
    </row>
    <row r="31" spans="1:16">
      <c r="A31" s="31"/>
      <c r="B31" s="104"/>
      <c r="C31" s="104">
        <v>39</v>
      </c>
      <c r="D31" s="104"/>
      <c r="E31" s="104">
        <v>26</v>
      </c>
      <c r="F31" s="106"/>
      <c r="G31" s="95" t="s">
        <v>144</v>
      </c>
      <c r="H31" s="32" t="s">
        <v>145</v>
      </c>
      <c r="I31" s="17">
        <v>2.9000000000000002E-8</v>
      </c>
      <c r="J31" s="17">
        <f t="shared" si="5"/>
        <v>39.000000028999999</v>
      </c>
      <c r="K31" s="17">
        <f t="shared" si="1"/>
        <v>26.000000028999999</v>
      </c>
      <c r="L31" s="17" t="str">
        <f t="shared" si="2"/>
        <v/>
      </c>
      <c r="M31" s="109" t="str">
        <f t="shared" si="4"/>
        <v/>
      </c>
      <c r="N31" s="109" t="str">
        <f t="shared" si="0"/>
        <v/>
      </c>
      <c r="O31" s="109" t="str">
        <f t="shared" si="3"/>
        <v/>
      </c>
      <c r="P31" s="175" t="str">
        <f t="shared" si="6"/>
        <v/>
      </c>
    </row>
    <row r="32" spans="1:16">
      <c r="A32" s="31"/>
      <c r="B32" s="104"/>
      <c r="C32" s="104">
        <v>41</v>
      </c>
      <c r="D32" s="104"/>
      <c r="E32" s="104">
        <v>28</v>
      </c>
      <c r="F32" s="106"/>
      <c r="G32" s="95" t="s">
        <v>146</v>
      </c>
      <c r="H32" s="32" t="s">
        <v>147</v>
      </c>
      <c r="I32" s="17">
        <v>2.9999999999999997E-8</v>
      </c>
      <c r="J32" s="17">
        <f t="shared" si="5"/>
        <v>41.000000030000002</v>
      </c>
      <c r="K32" s="17">
        <f t="shared" si="1"/>
        <v>28.000000029999999</v>
      </c>
      <c r="L32" s="17" t="str">
        <f t="shared" si="2"/>
        <v/>
      </c>
      <c r="M32" s="109" t="str">
        <f t="shared" si="4"/>
        <v/>
      </c>
      <c r="N32" s="109" t="str">
        <f t="shared" si="0"/>
        <v/>
      </c>
      <c r="O32" s="109" t="str">
        <f t="shared" si="3"/>
        <v/>
      </c>
      <c r="P32" s="175" t="str">
        <f t="shared" si="6"/>
        <v/>
      </c>
    </row>
    <row r="33" spans="1:16">
      <c r="A33" s="31"/>
      <c r="B33" s="104"/>
      <c r="C33" s="104">
        <v>9</v>
      </c>
      <c r="D33" s="104"/>
      <c r="E33" s="104">
        <v>104</v>
      </c>
      <c r="F33" s="106"/>
      <c r="G33" s="95" t="s">
        <v>146</v>
      </c>
      <c r="H33" s="32" t="s">
        <v>148</v>
      </c>
      <c r="I33" s="17">
        <v>3.1E-8</v>
      </c>
      <c r="J33" s="17">
        <f t="shared" si="5"/>
        <v>9.0000000310000008</v>
      </c>
      <c r="K33" s="17">
        <f t="shared" si="1"/>
        <v>104.000000031</v>
      </c>
      <c r="L33" s="17" t="str">
        <f t="shared" si="2"/>
        <v/>
      </c>
      <c r="M33" s="109" t="str">
        <f t="shared" si="4"/>
        <v/>
      </c>
      <c r="N33" s="109" t="str">
        <f t="shared" si="0"/>
        <v/>
      </c>
      <c r="O33" s="109" t="str">
        <f t="shared" si="3"/>
        <v/>
      </c>
      <c r="P33" s="175" t="str">
        <f t="shared" si="6"/>
        <v/>
      </c>
    </row>
    <row r="34" spans="1:16">
      <c r="A34" s="31"/>
      <c r="B34" s="104"/>
      <c r="C34" s="104">
        <v>46</v>
      </c>
      <c r="D34" s="104"/>
      <c r="E34" s="104"/>
      <c r="F34" s="106"/>
      <c r="G34" s="95" t="s">
        <v>149</v>
      </c>
      <c r="H34" s="32" t="s">
        <v>150</v>
      </c>
      <c r="I34" s="17">
        <v>3.2000000000000002E-8</v>
      </c>
      <c r="J34" s="17">
        <f t="shared" si="5"/>
        <v>46.000000032000003</v>
      </c>
      <c r="K34" s="17" t="str">
        <f t="shared" si="1"/>
        <v/>
      </c>
      <c r="L34" s="17" t="str">
        <f t="shared" si="2"/>
        <v/>
      </c>
      <c r="M34" s="109" t="str">
        <f t="shared" si="4"/>
        <v/>
      </c>
      <c r="N34" s="109" t="str">
        <f t="shared" si="0"/>
        <v/>
      </c>
      <c r="O34" s="109" t="str">
        <f t="shared" si="3"/>
        <v/>
      </c>
      <c r="P34" s="175" t="str">
        <f t="shared" si="6"/>
        <v/>
      </c>
    </row>
    <row r="35" spans="1:16">
      <c r="A35" s="31"/>
      <c r="B35" s="104"/>
      <c r="C35" s="104">
        <v>33</v>
      </c>
      <c r="D35" s="104"/>
      <c r="E35" s="104"/>
      <c r="F35" s="106"/>
      <c r="G35" s="95" t="s">
        <v>149</v>
      </c>
      <c r="H35" s="32" t="s">
        <v>151</v>
      </c>
      <c r="I35" s="17">
        <v>3.2999999999999998E-8</v>
      </c>
      <c r="J35" s="17">
        <f t="shared" si="5"/>
        <v>33.000000032999999</v>
      </c>
      <c r="K35" s="17" t="str">
        <f t="shared" si="1"/>
        <v/>
      </c>
      <c r="L35" s="17" t="str">
        <f t="shared" si="2"/>
        <v/>
      </c>
      <c r="M35" s="109" t="str">
        <f t="shared" si="4"/>
        <v/>
      </c>
      <c r="N35" s="109" t="str">
        <f t="shared" ref="N35:N66" si="7">IF((A35+$I35)&lt;1,"",A35+$I35)</f>
        <v/>
      </c>
      <c r="O35" s="109" t="str">
        <f t="shared" si="3"/>
        <v/>
      </c>
      <c r="P35" s="175" t="str">
        <f t="shared" si="6"/>
        <v/>
      </c>
    </row>
    <row r="36" spans="1:16">
      <c r="A36" s="31"/>
      <c r="B36" s="104"/>
      <c r="C36" s="104">
        <v>47</v>
      </c>
      <c r="D36" s="104"/>
      <c r="E36" s="104"/>
      <c r="F36" s="106"/>
      <c r="G36" s="95" t="s">
        <v>152</v>
      </c>
      <c r="H36" s="32" t="s">
        <v>153</v>
      </c>
      <c r="I36" s="17">
        <v>3.4E-8</v>
      </c>
      <c r="J36" s="17">
        <f t="shared" si="5"/>
        <v>47.000000034000003</v>
      </c>
      <c r="K36" s="17" t="str">
        <f t="shared" si="1"/>
        <v/>
      </c>
      <c r="L36" s="17" t="str">
        <f t="shared" si="2"/>
        <v/>
      </c>
      <c r="M36" s="109" t="str">
        <f t="shared" si="4"/>
        <v/>
      </c>
      <c r="N36" s="109" t="str">
        <f t="shared" si="7"/>
        <v/>
      </c>
      <c r="O36" s="109" t="str">
        <f t="shared" si="3"/>
        <v/>
      </c>
      <c r="P36" s="175" t="str">
        <f t="shared" si="6"/>
        <v/>
      </c>
    </row>
    <row r="37" spans="1:16">
      <c r="A37" s="31"/>
      <c r="B37" s="104"/>
      <c r="C37" s="104">
        <v>5</v>
      </c>
      <c r="D37" s="104"/>
      <c r="E37" s="104"/>
      <c r="F37" s="106"/>
      <c r="G37" s="95" t="s">
        <v>154</v>
      </c>
      <c r="H37" s="32" t="s">
        <v>155</v>
      </c>
      <c r="I37" s="17">
        <v>3.5000000000000002E-8</v>
      </c>
      <c r="J37" s="17">
        <f t="shared" si="5"/>
        <v>5.0000000350000002</v>
      </c>
      <c r="K37" s="17" t="str">
        <f t="shared" si="1"/>
        <v/>
      </c>
      <c r="L37" s="17" t="str">
        <f t="shared" si="2"/>
        <v/>
      </c>
      <c r="M37" s="109" t="str">
        <f t="shared" si="4"/>
        <v/>
      </c>
      <c r="N37" s="109" t="str">
        <f t="shared" si="7"/>
        <v/>
      </c>
      <c r="O37" s="109" t="str">
        <f t="shared" si="3"/>
        <v/>
      </c>
      <c r="P37" s="175" t="str">
        <f t="shared" si="6"/>
        <v/>
      </c>
    </row>
    <row r="38" spans="1:16">
      <c r="A38" s="31"/>
      <c r="B38" s="104"/>
      <c r="C38" s="104">
        <v>100</v>
      </c>
      <c r="D38" s="104"/>
      <c r="E38" s="104">
        <v>18</v>
      </c>
      <c r="F38" s="106"/>
      <c r="G38" s="95" t="s">
        <v>154</v>
      </c>
      <c r="H38" s="32" t="s">
        <v>156</v>
      </c>
      <c r="I38" s="17">
        <v>3.5999999999999998E-8</v>
      </c>
      <c r="J38" s="17">
        <f t="shared" si="5"/>
        <v>100.000000036</v>
      </c>
      <c r="K38" s="17">
        <f t="shared" si="1"/>
        <v>18.000000035999999</v>
      </c>
      <c r="L38" s="17" t="str">
        <f t="shared" si="2"/>
        <v/>
      </c>
      <c r="M38" s="109" t="str">
        <f t="shared" si="4"/>
        <v/>
      </c>
      <c r="N38" s="109" t="str">
        <f t="shared" si="7"/>
        <v/>
      </c>
      <c r="O38" s="109" t="str">
        <f t="shared" si="3"/>
        <v/>
      </c>
      <c r="P38" s="175" t="str">
        <f t="shared" si="6"/>
        <v/>
      </c>
    </row>
    <row r="39" spans="1:16">
      <c r="A39" s="31"/>
      <c r="B39" s="104"/>
      <c r="C39" s="104">
        <v>20</v>
      </c>
      <c r="D39" s="104"/>
      <c r="E39" s="104" t="s">
        <v>162</v>
      </c>
      <c r="F39" s="106"/>
      <c r="G39" s="95" t="s">
        <v>154</v>
      </c>
      <c r="H39" s="32" t="s">
        <v>157</v>
      </c>
      <c r="I39" s="17">
        <v>3.7E-8</v>
      </c>
      <c r="J39" s="17">
        <f t="shared" si="5"/>
        <v>20.000000037</v>
      </c>
      <c r="K39" s="17">
        <f t="shared" si="1"/>
        <v>1000.0000000369999</v>
      </c>
      <c r="L39" s="17" t="str">
        <f t="shared" si="2"/>
        <v/>
      </c>
      <c r="M39" s="109" t="str">
        <f t="shared" si="4"/>
        <v/>
      </c>
      <c r="N39" s="109" t="str">
        <f t="shared" si="7"/>
        <v/>
      </c>
      <c r="O39" s="109" t="str">
        <f t="shared" si="3"/>
        <v/>
      </c>
      <c r="P39" s="175" t="str">
        <f t="shared" si="6"/>
        <v/>
      </c>
    </row>
    <row r="40" spans="1:16">
      <c r="A40" s="31"/>
      <c r="B40" s="104"/>
      <c r="C40" s="104">
        <v>50</v>
      </c>
      <c r="D40" s="104"/>
      <c r="E40" s="104">
        <v>50</v>
      </c>
      <c r="F40" s="106"/>
      <c r="G40" s="95" t="s">
        <v>158</v>
      </c>
      <c r="H40" s="32" t="s">
        <v>159</v>
      </c>
      <c r="I40" s="17">
        <v>3.8000000000000003E-8</v>
      </c>
      <c r="J40" s="17">
        <f t="shared" si="5"/>
        <v>50.000000038000003</v>
      </c>
      <c r="K40" s="17">
        <f t="shared" si="1"/>
        <v>50.000000038000003</v>
      </c>
      <c r="L40" s="17" t="str">
        <f t="shared" si="2"/>
        <v/>
      </c>
      <c r="M40" s="109" t="str">
        <f t="shared" si="4"/>
        <v/>
      </c>
      <c r="N40" s="109" t="str">
        <f t="shared" si="7"/>
        <v/>
      </c>
      <c r="O40" s="109" t="str">
        <f t="shared" si="3"/>
        <v/>
      </c>
      <c r="P40" s="175" t="str">
        <f t="shared" si="6"/>
        <v/>
      </c>
    </row>
    <row r="41" spans="1:16">
      <c r="A41" s="31"/>
      <c r="B41" s="104"/>
      <c r="C41" s="104">
        <v>44</v>
      </c>
      <c r="D41" s="104"/>
      <c r="E41" s="104">
        <v>40</v>
      </c>
      <c r="F41" s="106"/>
      <c r="G41" s="95" t="s">
        <v>160</v>
      </c>
      <c r="H41" s="32" t="s">
        <v>161</v>
      </c>
      <c r="I41" s="17">
        <v>3.8999999999999998E-8</v>
      </c>
      <c r="J41" s="17">
        <f t="shared" si="5"/>
        <v>44.000000039</v>
      </c>
      <c r="K41" s="17">
        <f t="shared" si="1"/>
        <v>40.000000039</v>
      </c>
      <c r="L41" s="17" t="str">
        <f t="shared" si="2"/>
        <v/>
      </c>
      <c r="M41" s="109" t="str">
        <f t="shared" si="4"/>
        <v/>
      </c>
      <c r="N41" s="109" t="str">
        <f t="shared" si="7"/>
        <v/>
      </c>
      <c r="O41" s="109" t="str">
        <f t="shared" si="3"/>
        <v/>
      </c>
      <c r="P41" s="175" t="str">
        <f t="shared" si="6"/>
        <v/>
      </c>
    </row>
    <row r="42" spans="1:16">
      <c r="A42" s="31"/>
      <c r="B42" s="104"/>
      <c r="C42" s="104"/>
      <c r="D42" s="104"/>
      <c r="E42" s="104"/>
      <c r="F42" s="106"/>
      <c r="G42" s="95"/>
      <c r="H42" s="32"/>
      <c r="I42" s="17">
        <v>4.0000000000000001E-8</v>
      </c>
      <c r="J42" s="17" t="str">
        <f t="shared" si="5"/>
        <v/>
      </c>
      <c r="K42" s="17" t="str">
        <f t="shared" si="1"/>
        <v/>
      </c>
      <c r="L42" s="17" t="str">
        <f t="shared" si="2"/>
        <v/>
      </c>
      <c r="M42" s="109" t="str">
        <f t="shared" si="4"/>
        <v/>
      </c>
      <c r="N42" s="109" t="str">
        <f t="shared" si="7"/>
        <v/>
      </c>
      <c r="O42" s="109" t="str">
        <f t="shared" si="3"/>
        <v/>
      </c>
      <c r="P42" s="175" t="str">
        <f t="shared" si="6"/>
        <v/>
      </c>
    </row>
    <row r="43" spans="1:16">
      <c r="A43" s="31"/>
      <c r="B43" s="104"/>
      <c r="C43" s="104"/>
      <c r="D43" s="104"/>
      <c r="E43" s="104"/>
      <c r="F43" s="106"/>
      <c r="G43" s="95"/>
      <c r="H43" s="32"/>
      <c r="I43" s="17">
        <v>4.1000000000000003E-8</v>
      </c>
      <c r="J43" s="17" t="str">
        <f t="shared" si="5"/>
        <v/>
      </c>
      <c r="K43" s="17" t="str">
        <f t="shared" si="1"/>
        <v/>
      </c>
      <c r="L43" s="17" t="str">
        <f t="shared" si="2"/>
        <v/>
      </c>
      <c r="M43" s="109" t="str">
        <f t="shared" si="4"/>
        <v/>
      </c>
      <c r="N43" s="109" t="str">
        <f t="shared" si="7"/>
        <v/>
      </c>
      <c r="O43" s="109" t="str">
        <f t="shared" si="3"/>
        <v/>
      </c>
      <c r="P43" s="175" t="str">
        <f t="shared" si="6"/>
        <v/>
      </c>
    </row>
    <row r="44" spans="1:16">
      <c r="A44" s="31"/>
      <c r="B44" s="104"/>
      <c r="C44" s="104"/>
      <c r="D44" s="104"/>
      <c r="E44" s="104"/>
      <c r="F44" s="106"/>
      <c r="G44" s="95"/>
      <c r="H44" s="32"/>
      <c r="I44" s="17">
        <v>4.1999999999999999E-8</v>
      </c>
      <c r="J44" s="17" t="str">
        <f t="shared" si="5"/>
        <v/>
      </c>
      <c r="K44" s="17" t="str">
        <f t="shared" si="1"/>
        <v/>
      </c>
      <c r="L44" s="17" t="str">
        <f t="shared" si="2"/>
        <v/>
      </c>
      <c r="M44" s="109" t="str">
        <f t="shared" si="4"/>
        <v/>
      </c>
      <c r="N44" s="109" t="str">
        <f t="shared" si="7"/>
        <v/>
      </c>
      <c r="O44" s="109" t="str">
        <f t="shared" si="3"/>
        <v/>
      </c>
      <c r="P44" s="175" t="str">
        <f t="shared" si="6"/>
        <v/>
      </c>
    </row>
    <row r="45" spans="1:16">
      <c r="A45" s="31"/>
      <c r="B45" s="104"/>
      <c r="C45" s="104"/>
      <c r="D45" s="104"/>
      <c r="E45" s="104"/>
      <c r="F45" s="106"/>
      <c r="G45" s="95"/>
      <c r="H45" s="32"/>
      <c r="I45" s="17">
        <v>4.3000000000000001E-8</v>
      </c>
      <c r="J45" s="17" t="str">
        <f t="shared" si="5"/>
        <v/>
      </c>
      <c r="K45" s="17" t="str">
        <f t="shared" si="1"/>
        <v/>
      </c>
      <c r="L45" s="17" t="str">
        <f t="shared" si="2"/>
        <v/>
      </c>
      <c r="M45" s="109" t="str">
        <f t="shared" si="4"/>
        <v/>
      </c>
      <c r="N45" s="109" t="str">
        <f t="shared" si="7"/>
        <v/>
      </c>
      <c r="O45" s="109" t="str">
        <f t="shared" si="3"/>
        <v/>
      </c>
      <c r="P45" s="175" t="str">
        <f t="shared" si="6"/>
        <v/>
      </c>
    </row>
    <row r="46" spans="1:16">
      <c r="A46" s="31"/>
      <c r="B46" s="104"/>
      <c r="C46" s="104"/>
      <c r="D46" s="104"/>
      <c r="E46" s="104"/>
      <c r="F46" s="106"/>
      <c r="G46" s="95"/>
      <c r="H46" s="32"/>
      <c r="I46" s="17">
        <v>4.3999999999999997E-8</v>
      </c>
      <c r="J46" s="17" t="str">
        <f t="shared" si="5"/>
        <v/>
      </c>
      <c r="K46" s="17" t="str">
        <f t="shared" si="1"/>
        <v/>
      </c>
      <c r="L46" s="17" t="str">
        <f t="shared" si="2"/>
        <v/>
      </c>
      <c r="M46" s="109" t="str">
        <f t="shared" si="4"/>
        <v/>
      </c>
      <c r="N46" s="109" t="str">
        <f t="shared" si="7"/>
        <v/>
      </c>
      <c r="O46" s="109" t="str">
        <f t="shared" si="3"/>
        <v/>
      </c>
      <c r="P46" s="175" t="str">
        <f t="shared" si="6"/>
        <v/>
      </c>
    </row>
    <row r="47" spans="1:16">
      <c r="A47" s="31"/>
      <c r="B47" s="104"/>
      <c r="C47" s="104"/>
      <c r="D47" s="104"/>
      <c r="E47" s="104"/>
      <c r="F47" s="106"/>
      <c r="G47" s="95"/>
      <c r="H47" s="32"/>
      <c r="I47" s="17">
        <v>4.4999999999999999E-8</v>
      </c>
      <c r="J47" s="17" t="str">
        <f t="shared" si="5"/>
        <v/>
      </c>
      <c r="K47" s="17" t="str">
        <f t="shared" si="1"/>
        <v/>
      </c>
      <c r="L47" s="17" t="str">
        <f t="shared" si="2"/>
        <v/>
      </c>
      <c r="M47" s="109" t="str">
        <f t="shared" si="4"/>
        <v/>
      </c>
      <c r="N47" s="109" t="str">
        <f t="shared" si="7"/>
        <v/>
      </c>
      <c r="O47" s="109" t="str">
        <f t="shared" si="3"/>
        <v/>
      </c>
      <c r="P47" s="175" t="str">
        <f t="shared" si="6"/>
        <v/>
      </c>
    </row>
    <row r="48" spans="1:16">
      <c r="A48" s="31"/>
      <c r="B48" s="104"/>
      <c r="C48" s="104"/>
      <c r="D48" s="104"/>
      <c r="E48" s="104"/>
      <c r="F48" s="106"/>
      <c r="G48" s="95"/>
      <c r="H48" s="32"/>
      <c r="I48" s="17">
        <v>4.6000000000000002E-8</v>
      </c>
      <c r="J48" s="17" t="str">
        <f t="shared" si="5"/>
        <v/>
      </c>
      <c r="K48" s="17" t="str">
        <f t="shared" si="1"/>
        <v/>
      </c>
      <c r="L48" s="17" t="str">
        <f t="shared" si="2"/>
        <v/>
      </c>
      <c r="M48" s="109" t="str">
        <f t="shared" si="4"/>
        <v/>
      </c>
      <c r="N48" s="109" t="str">
        <f t="shared" si="7"/>
        <v/>
      </c>
      <c r="O48" s="109" t="str">
        <f t="shared" si="3"/>
        <v/>
      </c>
      <c r="P48" s="175" t="str">
        <f t="shared" si="6"/>
        <v/>
      </c>
    </row>
    <row r="49" spans="1:16">
      <c r="A49" s="31"/>
      <c r="B49" s="104"/>
      <c r="C49" s="104"/>
      <c r="D49" s="104"/>
      <c r="E49" s="104"/>
      <c r="F49" s="106"/>
      <c r="G49" s="95"/>
      <c r="H49" s="32"/>
      <c r="I49" s="17">
        <v>4.6999999999999997E-8</v>
      </c>
      <c r="J49" s="17" t="str">
        <f t="shared" si="5"/>
        <v/>
      </c>
      <c r="K49" s="17" t="str">
        <f t="shared" si="1"/>
        <v/>
      </c>
      <c r="L49" s="17" t="str">
        <f t="shared" si="2"/>
        <v/>
      </c>
      <c r="M49" s="109" t="str">
        <f t="shared" si="4"/>
        <v/>
      </c>
      <c r="N49" s="109" t="str">
        <f t="shared" si="7"/>
        <v/>
      </c>
      <c r="O49" s="109" t="str">
        <f t="shared" si="3"/>
        <v/>
      </c>
      <c r="P49" s="175" t="str">
        <f t="shared" si="6"/>
        <v/>
      </c>
    </row>
    <row r="50" spans="1:16">
      <c r="A50" s="31"/>
      <c r="B50" s="104"/>
      <c r="C50" s="104"/>
      <c r="D50" s="104"/>
      <c r="E50" s="104"/>
      <c r="F50" s="106"/>
      <c r="G50" s="95"/>
      <c r="H50" s="32"/>
      <c r="I50" s="17">
        <v>4.8E-8</v>
      </c>
      <c r="J50" s="17" t="str">
        <f t="shared" si="5"/>
        <v/>
      </c>
      <c r="K50" s="17" t="str">
        <f t="shared" si="1"/>
        <v/>
      </c>
      <c r="L50" s="17" t="str">
        <f t="shared" si="2"/>
        <v/>
      </c>
      <c r="M50" s="109" t="str">
        <f t="shared" si="4"/>
        <v/>
      </c>
      <c r="N50" s="109" t="str">
        <f t="shared" si="7"/>
        <v/>
      </c>
      <c r="O50" s="109" t="str">
        <f t="shared" si="3"/>
        <v/>
      </c>
      <c r="P50" s="175" t="str">
        <f t="shared" si="6"/>
        <v/>
      </c>
    </row>
    <row r="51" spans="1:16">
      <c r="A51" s="31"/>
      <c r="B51" s="104"/>
      <c r="C51" s="104"/>
      <c r="D51" s="104"/>
      <c r="E51" s="104"/>
      <c r="F51" s="106"/>
      <c r="G51" s="95"/>
      <c r="H51" s="32"/>
      <c r="I51" s="17">
        <v>4.9000000000000002E-8</v>
      </c>
      <c r="J51" s="17" t="str">
        <f t="shared" si="5"/>
        <v/>
      </c>
      <c r="K51" s="17" t="str">
        <f t="shared" si="1"/>
        <v/>
      </c>
      <c r="L51" s="17" t="str">
        <f t="shared" si="2"/>
        <v/>
      </c>
      <c r="M51" s="109" t="str">
        <f t="shared" si="4"/>
        <v/>
      </c>
      <c r="N51" s="109" t="str">
        <f t="shared" si="7"/>
        <v/>
      </c>
      <c r="O51" s="109" t="str">
        <f t="shared" si="3"/>
        <v/>
      </c>
      <c r="P51" s="175" t="str">
        <f t="shared" si="6"/>
        <v/>
      </c>
    </row>
    <row r="52" spans="1:16">
      <c r="A52" s="31"/>
      <c r="B52" s="104"/>
      <c r="C52" s="104"/>
      <c r="D52" s="104"/>
      <c r="E52" s="104"/>
      <c r="F52" s="106"/>
      <c r="G52" s="95"/>
      <c r="H52" s="32"/>
      <c r="I52" s="17">
        <v>4.9999999999999998E-8</v>
      </c>
      <c r="J52" s="17" t="str">
        <f t="shared" si="5"/>
        <v/>
      </c>
      <c r="K52" s="17" t="str">
        <f t="shared" si="1"/>
        <v/>
      </c>
      <c r="L52" s="17" t="str">
        <f t="shared" si="2"/>
        <v/>
      </c>
      <c r="M52" s="109" t="str">
        <f t="shared" si="4"/>
        <v/>
      </c>
      <c r="N52" s="109" t="str">
        <f t="shared" si="7"/>
        <v/>
      </c>
      <c r="O52" s="109" t="str">
        <f t="shared" si="3"/>
        <v/>
      </c>
      <c r="P52" s="175" t="str">
        <f t="shared" si="6"/>
        <v/>
      </c>
    </row>
    <row r="53" spans="1:16">
      <c r="A53" s="31"/>
      <c r="B53" s="104"/>
      <c r="C53" s="104"/>
      <c r="D53" s="104"/>
      <c r="E53" s="104"/>
      <c r="F53" s="106"/>
      <c r="G53" s="96"/>
      <c r="H53" s="60"/>
      <c r="I53" s="17">
        <v>5.1E-8</v>
      </c>
      <c r="J53" s="17" t="str">
        <f t="shared" si="5"/>
        <v/>
      </c>
      <c r="K53" s="17" t="str">
        <f t="shared" si="1"/>
        <v/>
      </c>
      <c r="L53" s="17" t="str">
        <f t="shared" si="2"/>
        <v/>
      </c>
      <c r="M53" s="109" t="str">
        <f t="shared" si="4"/>
        <v/>
      </c>
      <c r="N53" s="109" t="str">
        <f t="shared" si="7"/>
        <v/>
      </c>
      <c r="O53" s="109" t="str">
        <f t="shared" si="3"/>
        <v/>
      </c>
      <c r="P53" s="175" t="str">
        <f t="shared" si="6"/>
        <v/>
      </c>
    </row>
    <row r="54" spans="1:16">
      <c r="A54" s="31"/>
      <c r="B54" s="104"/>
      <c r="C54" s="104"/>
      <c r="D54" s="104"/>
      <c r="E54" s="104"/>
      <c r="F54" s="106"/>
      <c r="G54" s="96"/>
      <c r="H54" s="60"/>
      <c r="I54" s="17">
        <v>5.2000000000000002E-8</v>
      </c>
      <c r="J54" s="17" t="str">
        <f t="shared" si="5"/>
        <v/>
      </c>
      <c r="K54" s="17" t="str">
        <f t="shared" si="1"/>
        <v/>
      </c>
      <c r="L54" s="17" t="str">
        <f t="shared" si="2"/>
        <v/>
      </c>
      <c r="M54" s="109" t="str">
        <f t="shared" si="4"/>
        <v/>
      </c>
      <c r="N54" s="109" t="str">
        <f t="shared" si="7"/>
        <v/>
      </c>
      <c r="O54" s="109" t="str">
        <f t="shared" si="3"/>
        <v/>
      </c>
      <c r="P54" s="175" t="str">
        <f t="shared" si="6"/>
        <v/>
      </c>
    </row>
    <row r="55" spans="1:16">
      <c r="A55" s="31"/>
      <c r="B55" s="104"/>
      <c r="C55" s="104"/>
      <c r="D55" s="104"/>
      <c r="E55" s="104"/>
      <c r="F55" s="106"/>
      <c r="G55" s="96"/>
      <c r="H55" s="60"/>
      <c r="I55" s="17">
        <v>5.2999999999999998E-8</v>
      </c>
      <c r="J55" s="17" t="str">
        <f t="shared" si="5"/>
        <v/>
      </c>
      <c r="K55" s="17" t="str">
        <f t="shared" si="1"/>
        <v/>
      </c>
      <c r="L55" s="17" t="str">
        <f t="shared" si="2"/>
        <v/>
      </c>
      <c r="M55" s="109" t="str">
        <f t="shared" si="4"/>
        <v/>
      </c>
      <c r="N55" s="109" t="str">
        <f t="shared" si="7"/>
        <v/>
      </c>
      <c r="O55" s="109" t="str">
        <f t="shared" si="3"/>
        <v/>
      </c>
      <c r="P55" s="175" t="str">
        <f t="shared" si="6"/>
        <v/>
      </c>
    </row>
    <row r="56" spans="1:16">
      <c r="A56" s="31"/>
      <c r="B56" s="104"/>
      <c r="C56" s="104"/>
      <c r="D56" s="104"/>
      <c r="E56" s="104"/>
      <c r="F56" s="106"/>
      <c r="G56" s="96"/>
      <c r="H56" s="60"/>
      <c r="I56" s="17">
        <v>5.4E-8</v>
      </c>
      <c r="J56" s="17" t="str">
        <f t="shared" si="5"/>
        <v/>
      </c>
      <c r="K56" s="17" t="str">
        <f t="shared" si="1"/>
        <v/>
      </c>
      <c r="L56" s="17" t="str">
        <f t="shared" si="2"/>
        <v/>
      </c>
      <c r="M56" s="109" t="str">
        <f t="shared" si="4"/>
        <v/>
      </c>
      <c r="N56" s="109" t="str">
        <f t="shared" si="7"/>
        <v/>
      </c>
      <c r="O56" s="109" t="str">
        <f t="shared" si="3"/>
        <v/>
      </c>
      <c r="P56" s="175" t="str">
        <f t="shared" si="6"/>
        <v/>
      </c>
    </row>
    <row r="57" spans="1:16">
      <c r="A57" s="31"/>
      <c r="B57" s="104"/>
      <c r="C57" s="104"/>
      <c r="D57" s="104"/>
      <c r="E57" s="104"/>
      <c r="F57" s="106"/>
      <c r="G57" s="96"/>
      <c r="H57" s="60"/>
      <c r="I57" s="17">
        <v>5.5000000000000003E-8</v>
      </c>
      <c r="J57" s="17" t="str">
        <f t="shared" si="5"/>
        <v/>
      </c>
      <c r="K57" s="17" t="str">
        <f t="shared" si="1"/>
        <v/>
      </c>
      <c r="L57" s="17" t="str">
        <f t="shared" si="2"/>
        <v/>
      </c>
      <c r="M57" s="109" t="str">
        <f t="shared" si="4"/>
        <v/>
      </c>
      <c r="N57" s="109" t="str">
        <f t="shared" si="7"/>
        <v/>
      </c>
      <c r="O57" s="109" t="str">
        <f t="shared" si="3"/>
        <v/>
      </c>
      <c r="P57" s="175" t="str">
        <f t="shared" si="6"/>
        <v/>
      </c>
    </row>
    <row r="58" spans="1:16">
      <c r="A58" s="31"/>
      <c r="B58" s="104"/>
      <c r="C58" s="104"/>
      <c r="D58" s="104"/>
      <c r="E58" s="104"/>
      <c r="F58" s="106"/>
      <c r="G58" s="96"/>
      <c r="H58" s="60"/>
      <c r="I58" s="17">
        <v>5.5999999999999999E-8</v>
      </c>
      <c r="J58" s="17" t="str">
        <f t="shared" si="5"/>
        <v/>
      </c>
      <c r="K58" s="17" t="str">
        <f t="shared" si="1"/>
        <v/>
      </c>
      <c r="L58" s="17" t="str">
        <f t="shared" si="2"/>
        <v/>
      </c>
      <c r="M58" s="109" t="str">
        <f t="shared" si="4"/>
        <v/>
      </c>
      <c r="N58" s="109" t="str">
        <f t="shared" si="7"/>
        <v/>
      </c>
      <c r="O58" s="109" t="str">
        <f t="shared" si="3"/>
        <v/>
      </c>
      <c r="P58" s="175" t="str">
        <f t="shared" si="6"/>
        <v/>
      </c>
    </row>
    <row r="59" spans="1:16">
      <c r="A59" s="31"/>
      <c r="B59" s="104"/>
      <c r="C59" s="104"/>
      <c r="D59" s="104"/>
      <c r="E59" s="104"/>
      <c r="F59" s="106"/>
      <c r="G59" s="96"/>
      <c r="H59" s="60"/>
      <c r="I59" s="17">
        <v>5.7000000000000001E-8</v>
      </c>
      <c r="J59" s="17" t="str">
        <f t="shared" si="5"/>
        <v/>
      </c>
      <c r="K59" s="17" t="str">
        <f t="shared" si="1"/>
        <v/>
      </c>
      <c r="L59" s="17" t="str">
        <f t="shared" si="2"/>
        <v/>
      </c>
      <c r="M59" s="109" t="str">
        <f t="shared" si="4"/>
        <v/>
      </c>
      <c r="N59" s="109" t="str">
        <f t="shared" si="7"/>
        <v/>
      </c>
      <c r="O59" s="109" t="str">
        <f t="shared" si="3"/>
        <v/>
      </c>
      <c r="P59" s="175" t="str">
        <f t="shared" si="6"/>
        <v/>
      </c>
    </row>
    <row r="60" spans="1:16">
      <c r="A60" s="31"/>
      <c r="B60" s="104"/>
      <c r="C60" s="104"/>
      <c r="D60" s="104"/>
      <c r="E60" s="104"/>
      <c r="F60" s="106"/>
      <c r="G60" s="96"/>
      <c r="H60" s="60"/>
      <c r="I60" s="17">
        <v>5.8000000000000003E-8</v>
      </c>
      <c r="J60" s="17" t="str">
        <f t="shared" si="5"/>
        <v/>
      </c>
      <c r="K60" s="17" t="str">
        <f t="shared" si="1"/>
        <v/>
      </c>
      <c r="L60" s="17" t="str">
        <f t="shared" si="2"/>
        <v/>
      </c>
      <c r="M60" s="109" t="str">
        <f t="shared" si="4"/>
        <v/>
      </c>
      <c r="N60" s="109" t="str">
        <f t="shared" si="7"/>
        <v/>
      </c>
      <c r="O60" s="109" t="str">
        <f t="shared" si="3"/>
        <v/>
      </c>
      <c r="P60" s="175" t="str">
        <f t="shared" si="6"/>
        <v/>
      </c>
    </row>
    <row r="61" spans="1:16">
      <c r="A61" s="31"/>
      <c r="B61" s="104"/>
      <c r="C61" s="104"/>
      <c r="D61" s="104"/>
      <c r="E61" s="104"/>
      <c r="F61" s="106"/>
      <c r="G61" s="96"/>
      <c r="H61" s="60"/>
      <c r="I61" s="17">
        <v>5.8999999999999999E-8</v>
      </c>
      <c r="J61" s="17" t="str">
        <f t="shared" si="5"/>
        <v/>
      </c>
      <c r="K61" s="17" t="str">
        <f t="shared" si="1"/>
        <v/>
      </c>
      <c r="L61" s="17" t="str">
        <f t="shared" si="2"/>
        <v/>
      </c>
      <c r="M61" s="109" t="str">
        <f t="shared" si="4"/>
        <v/>
      </c>
      <c r="N61" s="109" t="str">
        <f t="shared" si="7"/>
        <v/>
      </c>
      <c r="O61" s="109" t="str">
        <f t="shared" si="3"/>
        <v/>
      </c>
      <c r="P61" s="175" t="str">
        <f t="shared" si="6"/>
        <v/>
      </c>
    </row>
    <row r="62" spans="1:16">
      <c r="A62" s="31"/>
      <c r="B62" s="104"/>
      <c r="C62" s="104"/>
      <c r="D62" s="104"/>
      <c r="E62" s="104"/>
      <c r="F62" s="106"/>
      <c r="G62" s="96"/>
      <c r="H62" s="60"/>
      <c r="I62" s="17">
        <v>5.9999999999999995E-8</v>
      </c>
      <c r="J62" s="17" t="str">
        <f t="shared" si="5"/>
        <v/>
      </c>
      <c r="K62" s="17" t="str">
        <f t="shared" si="1"/>
        <v/>
      </c>
      <c r="L62" s="17" t="str">
        <f t="shared" si="2"/>
        <v/>
      </c>
      <c r="M62" s="109" t="str">
        <f t="shared" si="4"/>
        <v/>
      </c>
      <c r="N62" s="109" t="str">
        <f t="shared" si="7"/>
        <v/>
      </c>
      <c r="O62" s="109" t="str">
        <f t="shared" si="3"/>
        <v/>
      </c>
      <c r="P62" s="175" t="str">
        <f t="shared" si="6"/>
        <v/>
      </c>
    </row>
    <row r="63" spans="1:16">
      <c r="A63" s="31"/>
      <c r="B63" s="104"/>
      <c r="C63" s="104"/>
      <c r="D63" s="104"/>
      <c r="E63" s="104"/>
      <c r="F63" s="106"/>
      <c r="G63" s="96"/>
      <c r="H63" s="60"/>
      <c r="I63" s="17">
        <v>6.1000000000000004E-8</v>
      </c>
      <c r="J63" s="17" t="str">
        <f t="shared" si="5"/>
        <v/>
      </c>
      <c r="K63" s="17" t="str">
        <f t="shared" si="1"/>
        <v/>
      </c>
      <c r="L63" s="17" t="str">
        <f t="shared" si="2"/>
        <v/>
      </c>
      <c r="M63" s="109" t="str">
        <f t="shared" si="4"/>
        <v/>
      </c>
      <c r="N63" s="109" t="str">
        <f t="shared" si="7"/>
        <v/>
      </c>
      <c r="O63" s="109" t="str">
        <f t="shared" si="3"/>
        <v/>
      </c>
      <c r="P63" s="175" t="str">
        <f t="shared" si="6"/>
        <v/>
      </c>
    </row>
    <row r="64" spans="1:16">
      <c r="A64" s="31"/>
      <c r="B64" s="104"/>
      <c r="C64" s="104"/>
      <c r="D64" s="104"/>
      <c r="E64" s="104"/>
      <c r="F64" s="106"/>
      <c r="G64" s="96"/>
      <c r="H64" s="60"/>
      <c r="I64" s="17">
        <v>6.1999999999999999E-8</v>
      </c>
      <c r="J64" s="17" t="str">
        <f t="shared" si="5"/>
        <v/>
      </c>
      <c r="K64" s="17" t="str">
        <f t="shared" si="1"/>
        <v/>
      </c>
      <c r="L64" s="17" t="str">
        <f t="shared" si="2"/>
        <v/>
      </c>
      <c r="M64" s="109" t="str">
        <f t="shared" si="4"/>
        <v/>
      </c>
      <c r="N64" s="109" t="str">
        <f t="shared" si="7"/>
        <v/>
      </c>
      <c r="O64" s="109" t="str">
        <f t="shared" si="3"/>
        <v/>
      </c>
      <c r="P64" s="175" t="str">
        <f t="shared" si="6"/>
        <v/>
      </c>
    </row>
    <row r="65" spans="1:16">
      <c r="A65" s="31"/>
      <c r="B65" s="104"/>
      <c r="C65" s="104"/>
      <c r="D65" s="104"/>
      <c r="E65" s="104"/>
      <c r="F65" s="106"/>
      <c r="G65" s="96"/>
      <c r="H65" s="60"/>
      <c r="I65" s="17">
        <v>6.2999999999999995E-8</v>
      </c>
      <c r="J65" s="17" t="str">
        <f t="shared" si="5"/>
        <v/>
      </c>
      <c r="K65" s="17" t="str">
        <f t="shared" si="1"/>
        <v/>
      </c>
      <c r="L65" s="17" t="str">
        <f t="shared" si="2"/>
        <v/>
      </c>
      <c r="M65" s="109" t="str">
        <f t="shared" si="4"/>
        <v/>
      </c>
      <c r="N65" s="109" t="str">
        <f t="shared" si="7"/>
        <v/>
      </c>
      <c r="O65" s="109" t="str">
        <f t="shared" si="3"/>
        <v/>
      </c>
      <c r="P65" s="175" t="str">
        <f t="shared" si="6"/>
        <v/>
      </c>
    </row>
    <row r="66" spans="1:16">
      <c r="A66" s="31"/>
      <c r="B66" s="104"/>
      <c r="C66" s="104"/>
      <c r="D66" s="104"/>
      <c r="E66" s="104"/>
      <c r="F66" s="106"/>
      <c r="G66" s="96"/>
      <c r="H66" s="60"/>
      <c r="I66" s="17">
        <v>6.4000000000000004E-8</v>
      </c>
      <c r="J66" s="17" t="str">
        <f t="shared" si="5"/>
        <v/>
      </c>
      <c r="K66" s="17" t="str">
        <f t="shared" si="1"/>
        <v/>
      </c>
      <c r="L66" s="17" t="str">
        <f t="shared" si="2"/>
        <v/>
      </c>
      <c r="M66" s="109" t="str">
        <f t="shared" si="4"/>
        <v/>
      </c>
      <c r="N66" s="109" t="str">
        <f t="shared" si="7"/>
        <v/>
      </c>
      <c r="O66" s="109" t="str">
        <f t="shared" si="3"/>
        <v/>
      </c>
      <c r="P66" s="175" t="str">
        <f t="shared" si="6"/>
        <v/>
      </c>
    </row>
    <row r="67" spans="1:16">
      <c r="A67" s="31"/>
      <c r="B67" s="104"/>
      <c r="C67" s="104"/>
      <c r="D67" s="104"/>
      <c r="E67" s="104"/>
      <c r="F67" s="106"/>
      <c r="G67" s="96"/>
      <c r="H67" s="60"/>
      <c r="I67" s="17">
        <v>6.5E-8</v>
      </c>
      <c r="J67" s="17" t="str">
        <f t="shared" si="5"/>
        <v/>
      </c>
      <c r="K67" s="17" t="str">
        <f t="shared" si="1"/>
        <v/>
      </c>
      <c r="L67" s="17" t="str">
        <f t="shared" si="2"/>
        <v/>
      </c>
      <c r="M67" s="109" t="str">
        <f t="shared" si="4"/>
        <v/>
      </c>
      <c r="N67" s="109" t="str">
        <f t="shared" ref="N67:N130" si="8">IF((A67+$I67)&lt;1,"",A67+$I67)</f>
        <v/>
      </c>
      <c r="O67" s="109" t="str">
        <f t="shared" si="3"/>
        <v/>
      </c>
      <c r="P67" s="175" t="str">
        <f t="shared" si="6"/>
        <v/>
      </c>
    </row>
    <row r="68" spans="1:16">
      <c r="A68" s="31"/>
      <c r="B68" s="104"/>
      <c r="C68" s="104"/>
      <c r="D68" s="104"/>
      <c r="E68" s="104"/>
      <c r="F68" s="106"/>
      <c r="G68" s="96"/>
      <c r="H68" s="60"/>
      <c r="I68" s="17">
        <v>6.5999999999999995E-8</v>
      </c>
      <c r="J68" s="17" t="str">
        <f t="shared" si="5"/>
        <v/>
      </c>
      <c r="K68" s="17" t="str">
        <f t="shared" ref="K68:K131" si="9">IF(E68="co",1000+I68,IF(E68="yco",2000+I68,IF((E68+$I68)&lt;1,"",E68+$I68)))</f>
        <v/>
      </c>
      <c r="L68" s="17" t="str">
        <f t="shared" ref="L68:L131" si="10">IF((F68+$I68)&lt;1,"",F68+$I68)</f>
        <v/>
      </c>
      <c r="M68" s="109" t="str">
        <f t="shared" si="4"/>
        <v/>
      </c>
      <c r="N68" s="109" t="str">
        <f t="shared" si="8"/>
        <v/>
      </c>
      <c r="O68" s="109" t="str">
        <f t="shared" ref="O68:O131" si="11">IF((D68+$I68)&lt;1,"",D68+$I68)</f>
        <v/>
      </c>
      <c r="P68" s="175" t="str">
        <f t="shared" si="6"/>
        <v/>
      </c>
    </row>
    <row r="69" spans="1:16">
      <c r="A69" s="31"/>
      <c r="B69" s="104"/>
      <c r="C69" s="104"/>
      <c r="D69" s="104"/>
      <c r="E69" s="104"/>
      <c r="F69" s="106"/>
      <c r="G69" s="96"/>
      <c r="H69" s="60"/>
      <c r="I69" s="17">
        <v>6.7000000000000004E-8</v>
      </c>
      <c r="J69" s="17" t="str">
        <f t="shared" ref="J69:J132" si="12">IF(C69="yco",1000+I69,IF((C69+$I69)&lt;1,"",C69+$I69))</f>
        <v/>
      </c>
      <c r="K69" s="17" t="str">
        <f t="shared" si="9"/>
        <v/>
      </c>
      <c r="L69" s="17" t="str">
        <f t="shared" si="10"/>
        <v/>
      </c>
      <c r="M69" s="109" t="str">
        <f t="shared" ref="M69:M132" si="13">IF(B69="oco",1000+I69,IF((B69+$I69)&lt;1,"",B69+$I69))</f>
        <v/>
      </c>
      <c r="N69" s="109" t="str">
        <f t="shared" si="8"/>
        <v/>
      </c>
      <c r="O69" s="109" t="str">
        <f t="shared" si="11"/>
        <v/>
      </c>
      <c r="P69" s="175" t="str">
        <f t="shared" si="6"/>
        <v/>
      </c>
    </row>
    <row r="70" spans="1:16">
      <c r="A70" s="31"/>
      <c r="B70" s="104"/>
      <c r="C70" s="104"/>
      <c r="D70" s="104"/>
      <c r="E70" s="104"/>
      <c r="F70" s="106"/>
      <c r="G70" s="96"/>
      <c r="H70" s="60"/>
      <c r="I70" s="17">
        <v>6.8E-8</v>
      </c>
      <c r="J70" s="17" t="str">
        <f t="shared" si="12"/>
        <v/>
      </c>
      <c r="K70" s="17" t="str">
        <f t="shared" si="9"/>
        <v/>
      </c>
      <c r="L70" s="17" t="str">
        <f t="shared" si="10"/>
        <v/>
      </c>
      <c r="M70" s="109" t="str">
        <f t="shared" si="13"/>
        <v/>
      </c>
      <c r="N70" s="109" t="str">
        <f t="shared" si="8"/>
        <v/>
      </c>
      <c r="O70" s="109" t="str">
        <f t="shared" si="11"/>
        <v/>
      </c>
      <c r="P70" s="175" t="str">
        <f t="shared" si="6"/>
        <v/>
      </c>
    </row>
    <row r="71" spans="1:16">
      <c r="A71" s="31"/>
      <c r="B71" s="104"/>
      <c r="C71" s="104"/>
      <c r="D71" s="104"/>
      <c r="E71" s="104"/>
      <c r="F71" s="106"/>
      <c r="G71" s="96"/>
      <c r="H71" s="60"/>
      <c r="I71" s="17">
        <v>6.8999999999999996E-8</v>
      </c>
      <c r="J71" s="17" t="str">
        <f t="shared" si="12"/>
        <v/>
      </c>
      <c r="K71" s="17" t="str">
        <f t="shared" si="9"/>
        <v/>
      </c>
      <c r="L71" s="17" t="str">
        <f t="shared" si="10"/>
        <v/>
      </c>
      <c r="M71" s="109" t="str">
        <f t="shared" si="13"/>
        <v/>
      </c>
      <c r="N71" s="109" t="str">
        <f t="shared" si="8"/>
        <v/>
      </c>
      <c r="O71" s="109" t="str">
        <f t="shared" si="11"/>
        <v/>
      </c>
      <c r="P71" s="175" t="str">
        <f t="shared" si="6"/>
        <v/>
      </c>
    </row>
    <row r="72" spans="1:16">
      <c r="A72" s="31"/>
      <c r="B72" s="104"/>
      <c r="C72" s="104"/>
      <c r="D72" s="104"/>
      <c r="E72" s="104"/>
      <c r="F72" s="106"/>
      <c r="G72" s="96"/>
      <c r="H72" s="60"/>
      <c r="I72" s="17">
        <v>7.0000000000000005E-8</v>
      </c>
      <c r="J72" s="17" t="str">
        <f t="shared" si="12"/>
        <v/>
      </c>
      <c r="K72" s="17" t="str">
        <f t="shared" si="9"/>
        <v/>
      </c>
      <c r="L72" s="17" t="str">
        <f t="shared" si="10"/>
        <v/>
      </c>
      <c r="M72" s="109" t="str">
        <f t="shared" si="13"/>
        <v/>
      </c>
      <c r="N72" s="109" t="str">
        <f t="shared" si="8"/>
        <v/>
      </c>
      <c r="O72" s="109" t="str">
        <f t="shared" si="11"/>
        <v/>
      </c>
      <c r="P72" s="175" t="str">
        <f t="shared" ref="P72:P135" si="14">IF(OR(B72="oco",B72="",AND(B72&gt;0,B72&lt;5000)),IF(OR(C72="yco",C72="",AND(C72&gt;0,C72&lt;5000)),IF(OR(E72="co",E72="yco",E72="",AND(E72&gt;0,E72&lt;5000)),IF(OR(F72="",AND(F72&gt;0,F72&lt;5000)),"","Check Pole entry"),"Check 2nd Open entry"),"Check 1st Open entry"),"Check Youth entry")</f>
        <v/>
      </c>
    </row>
    <row r="73" spans="1:16">
      <c r="A73" s="31"/>
      <c r="B73" s="104"/>
      <c r="C73" s="104"/>
      <c r="D73" s="104"/>
      <c r="E73" s="104"/>
      <c r="F73" s="106"/>
      <c r="G73" s="96"/>
      <c r="H73" s="60"/>
      <c r="I73" s="17">
        <v>7.1E-8</v>
      </c>
      <c r="J73" s="17" t="str">
        <f t="shared" si="12"/>
        <v/>
      </c>
      <c r="K73" s="17" t="str">
        <f t="shared" si="9"/>
        <v/>
      </c>
      <c r="L73" s="17" t="str">
        <f t="shared" si="10"/>
        <v/>
      </c>
      <c r="M73" s="109" t="str">
        <f t="shared" si="13"/>
        <v/>
      </c>
      <c r="N73" s="109" t="str">
        <f t="shared" si="8"/>
        <v/>
      </c>
      <c r="O73" s="109" t="str">
        <f t="shared" si="11"/>
        <v/>
      </c>
      <c r="P73" s="175" t="str">
        <f t="shared" si="14"/>
        <v/>
      </c>
    </row>
    <row r="74" spans="1:16">
      <c r="A74" s="31"/>
      <c r="B74" s="104"/>
      <c r="C74" s="104"/>
      <c r="D74" s="104"/>
      <c r="E74" s="104"/>
      <c r="F74" s="106"/>
      <c r="G74" s="96"/>
      <c r="H74" s="60"/>
      <c r="I74" s="17">
        <v>7.1999999999999996E-8</v>
      </c>
      <c r="J74" s="17" t="str">
        <f t="shared" si="12"/>
        <v/>
      </c>
      <c r="K74" s="17" t="str">
        <f t="shared" si="9"/>
        <v/>
      </c>
      <c r="L74" s="17" t="str">
        <f t="shared" si="10"/>
        <v/>
      </c>
      <c r="M74" s="109" t="str">
        <f t="shared" si="13"/>
        <v/>
      </c>
      <c r="N74" s="109" t="str">
        <f t="shared" si="8"/>
        <v/>
      </c>
      <c r="O74" s="109" t="str">
        <f t="shared" si="11"/>
        <v/>
      </c>
      <c r="P74" s="175" t="str">
        <f t="shared" si="14"/>
        <v/>
      </c>
    </row>
    <row r="75" spans="1:16">
      <c r="A75" s="31"/>
      <c r="B75" s="104"/>
      <c r="C75" s="104"/>
      <c r="D75" s="104"/>
      <c r="E75" s="104"/>
      <c r="F75" s="106"/>
      <c r="G75" s="96"/>
      <c r="H75" s="60"/>
      <c r="I75" s="17">
        <v>7.3000000000000005E-8</v>
      </c>
      <c r="J75" s="17" t="str">
        <f t="shared" si="12"/>
        <v/>
      </c>
      <c r="K75" s="17" t="str">
        <f t="shared" si="9"/>
        <v/>
      </c>
      <c r="L75" s="17" t="str">
        <f t="shared" si="10"/>
        <v/>
      </c>
      <c r="M75" s="109" t="str">
        <f t="shared" si="13"/>
        <v/>
      </c>
      <c r="N75" s="109" t="str">
        <f t="shared" si="8"/>
        <v/>
      </c>
      <c r="O75" s="109" t="str">
        <f t="shared" si="11"/>
        <v/>
      </c>
      <c r="P75" s="175" t="str">
        <f t="shared" si="14"/>
        <v/>
      </c>
    </row>
    <row r="76" spans="1:16">
      <c r="A76" s="31"/>
      <c r="B76" s="104"/>
      <c r="C76" s="104"/>
      <c r="D76" s="104"/>
      <c r="E76" s="104"/>
      <c r="F76" s="106"/>
      <c r="G76" s="96"/>
      <c r="H76" s="60"/>
      <c r="I76" s="17">
        <v>7.4000000000000001E-8</v>
      </c>
      <c r="J76" s="17" t="str">
        <f t="shared" si="12"/>
        <v/>
      </c>
      <c r="K76" s="17" t="str">
        <f t="shared" si="9"/>
        <v/>
      </c>
      <c r="L76" s="17" t="str">
        <f t="shared" si="10"/>
        <v/>
      </c>
      <c r="M76" s="109" t="str">
        <f t="shared" si="13"/>
        <v/>
      </c>
      <c r="N76" s="109" t="str">
        <f t="shared" si="8"/>
        <v/>
      </c>
      <c r="O76" s="109" t="str">
        <f t="shared" si="11"/>
        <v/>
      </c>
      <c r="P76" s="175" t="str">
        <f t="shared" si="14"/>
        <v/>
      </c>
    </row>
    <row r="77" spans="1:16">
      <c r="A77" s="31"/>
      <c r="B77" s="104"/>
      <c r="C77" s="104"/>
      <c r="D77" s="104"/>
      <c r="E77" s="104"/>
      <c r="F77" s="106"/>
      <c r="G77" s="96"/>
      <c r="H77" s="60"/>
      <c r="I77" s="17">
        <v>7.4999999999999997E-8</v>
      </c>
      <c r="J77" s="17" t="str">
        <f t="shared" si="12"/>
        <v/>
      </c>
      <c r="K77" s="17" t="str">
        <f t="shared" si="9"/>
        <v/>
      </c>
      <c r="L77" s="17" t="str">
        <f t="shared" si="10"/>
        <v/>
      </c>
      <c r="M77" s="109" t="str">
        <f t="shared" si="13"/>
        <v/>
      </c>
      <c r="N77" s="109" t="str">
        <f t="shared" si="8"/>
        <v/>
      </c>
      <c r="O77" s="109" t="str">
        <f t="shared" si="11"/>
        <v/>
      </c>
      <c r="P77" s="175" t="str">
        <f t="shared" si="14"/>
        <v/>
      </c>
    </row>
    <row r="78" spans="1:16">
      <c r="A78" s="31"/>
      <c r="B78" s="104"/>
      <c r="C78" s="104"/>
      <c r="D78" s="104"/>
      <c r="E78" s="104"/>
      <c r="F78" s="106"/>
      <c r="G78" s="96"/>
      <c r="H78" s="60"/>
      <c r="I78" s="17">
        <v>7.6000000000000006E-8</v>
      </c>
      <c r="J78" s="17" t="str">
        <f t="shared" si="12"/>
        <v/>
      </c>
      <c r="K78" s="17" t="str">
        <f t="shared" si="9"/>
        <v/>
      </c>
      <c r="L78" s="17" t="str">
        <f t="shared" si="10"/>
        <v/>
      </c>
      <c r="M78" s="109" t="str">
        <f t="shared" si="13"/>
        <v/>
      </c>
      <c r="N78" s="109" t="str">
        <f t="shared" si="8"/>
        <v/>
      </c>
      <c r="O78" s="109" t="str">
        <f t="shared" si="11"/>
        <v/>
      </c>
      <c r="P78" s="175" t="str">
        <f t="shared" si="14"/>
        <v/>
      </c>
    </row>
    <row r="79" spans="1:16">
      <c r="A79" s="31"/>
      <c r="B79" s="104"/>
      <c r="C79" s="104"/>
      <c r="D79" s="104"/>
      <c r="E79" s="104"/>
      <c r="F79" s="106"/>
      <c r="G79" s="96"/>
      <c r="H79" s="60"/>
      <c r="I79" s="17">
        <v>7.7000000000000001E-8</v>
      </c>
      <c r="J79" s="17" t="str">
        <f t="shared" si="12"/>
        <v/>
      </c>
      <c r="K79" s="17" t="str">
        <f t="shared" si="9"/>
        <v/>
      </c>
      <c r="L79" s="17" t="str">
        <f t="shared" si="10"/>
        <v/>
      </c>
      <c r="M79" s="109" t="str">
        <f t="shared" si="13"/>
        <v/>
      </c>
      <c r="N79" s="109" t="str">
        <f t="shared" si="8"/>
        <v/>
      </c>
      <c r="O79" s="109" t="str">
        <f t="shared" si="11"/>
        <v/>
      </c>
      <c r="P79" s="175" t="str">
        <f t="shared" si="14"/>
        <v/>
      </c>
    </row>
    <row r="80" spans="1:16">
      <c r="A80" s="31"/>
      <c r="B80" s="104"/>
      <c r="C80" s="104"/>
      <c r="D80" s="104"/>
      <c r="E80" s="104"/>
      <c r="F80" s="106"/>
      <c r="G80" s="96"/>
      <c r="H80" s="60"/>
      <c r="I80" s="17">
        <v>7.7999999999999997E-8</v>
      </c>
      <c r="J80" s="17" t="str">
        <f t="shared" si="12"/>
        <v/>
      </c>
      <c r="K80" s="17" t="str">
        <f t="shared" si="9"/>
        <v/>
      </c>
      <c r="L80" s="17" t="str">
        <f t="shared" si="10"/>
        <v/>
      </c>
      <c r="M80" s="109" t="str">
        <f t="shared" si="13"/>
        <v/>
      </c>
      <c r="N80" s="109" t="str">
        <f t="shared" si="8"/>
        <v/>
      </c>
      <c r="O80" s="109" t="str">
        <f t="shared" si="11"/>
        <v/>
      </c>
      <c r="P80" s="175" t="str">
        <f t="shared" si="14"/>
        <v/>
      </c>
    </row>
    <row r="81" spans="1:16">
      <c r="A81" s="31"/>
      <c r="B81" s="104"/>
      <c r="C81" s="104"/>
      <c r="D81" s="104"/>
      <c r="E81" s="104"/>
      <c r="F81" s="106"/>
      <c r="G81" s="96"/>
      <c r="H81" s="60"/>
      <c r="I81" s="17">
        <v>7.9000000000000006E-8</v>
      </c>
      <c r="J81" s="17" t="str">
        <f t="shared" si="12"/>
        <v/>
      </c>
      <c r="K81" s="17" t="str">
        <f t="shared" si="9"/>
        <v/>
      </c>
      <c r="L81" s="17" t="str">
        <f t="shared" si="10"/>
        <v/>
      </c>
      <c r="M81" s="109" t="str">
        <f t="shared" si="13"/>
        <v/>
      </c>
      <c r="N81" s="109" t="str">
        <f t="shared" si="8"/>
        <v/>
      </c>
      <c r="O81" s="109" t="str">
        <f t="shared" si="11"/>
        <v/>
      </c>
      <c r="P81" s="175" t="str">
        <f t="shared" si="14"/>
        <v/>
      </c>
    </row>
    <row r="82" spans="1:16">
      <c r="A82" s="31"/>
      <c r="B82" s="104"/>
      <c r="C82" s="104"/>
      <c r="D82" s="104"/>
      <c r="E82" s="104"/>
      <c r="F82" s="106"/>
      <c r="G82" s="96"/>
      <c r="H82" s="60"/>
      <c r="I82" s="17">
        <v>8.0000000000000002E-8</v>
      </c>
      <c r="J82" s="17" t="str">
        <f t="shared" si="12"/>
        <v/>
      </c>
      <c r="K82" s="17" t="str">
        <f t="shared" si="9"/>
        <v/>
      </c>
      <c r="L82" s="17" t="str">
        <f t="shared" si="10"/>
        <v/>
      </c>
      <c r="M82" s="109" t="str">
        <f t="shared" si="13"/>
        <v/>
      </c>
      <c r="N82" s="109" t="str">
        <f t="shared" si="8"/>
        <v/>
      </c>
      <c r="O82" s="109" t="str">
        <f t="shared" si="11"/>
        <v/>
      </c>
      <c r="P82" s="175" t="str">
        <f t="shared" si="14"/>
        <v/>
      </c>
    </row>
    <row r="83" spans="1:16">
      <c r="A83" s="31"/>
      <c r="B83" s="104"/>
      <c r="C83" s="104"/>
      <c r="D83" s="104"/>
      <c r="E83" s="104"/>
      <c r="F83" s="106"/>
      <c r="G83" s="96"/>
      <c r="H83" s="60"/>
      <c r="I83" s="17">
        <v>8.0999999999999997E-8</v>
      </c>
      <c r="J83" s="17" t="str">
        <f t="shared" si="12"/>
        <v/>
      </c>
      <c r="K83" s="17" t="str">
        <f t="shared" si="9"/>
        <v/>
      </c>
      <c r="L83" s="17" t="str">
        <f t="shared" si="10"/>
        <v/>
      </c>
      <c r="M83" s="109" t="str">
        <f t="shared" si="13"/>
        <v/>
      </c>
      <c r="N83" s="109" t="str">
        <f t="shared" si="8"/>
        <v/>
      </c>
      <c r="O83" s="109" t="str">
        <f t="shared" si="11"/>
        <v/>
      </c>
      <c r="P83" s="175" t="str">
        <f t="shared" si="14"/>
        <v/>
      </c>
    </row>
    <row r="84" spans="1:16">
      <c r="A84" s="31"/>
      <c r="B84" s="104"/>
      <c r="C84" s="104"/>
      <c r="D84" s="104"/>
      <c r="E84" s="104"/>
      <c r="F84" s="106"/>
      <c r="G84" s="96"/>
      <c r="H84" s="60"/>
      <c r="I84" s="17">
        <v>8.2000000000000006E-8</v>
      </c>
      <c r="J84" s="17" t="str">
        <f t="shared" si="12"/>
        <v/>
      </c>
      <c r="K84" s="17" t="str">
        <f t="shared" si="9"/>
        <v/>
      </c>
      <c r="L84" s="17" t="str">
        <f t="shared" si="10"/>
        <v/>
      </c>
      <c r="M84" s="109" t="str">
        <f t="shared" si="13"/>
        <v/>
      </c>
      <c r="N84" s="109" t="str">
        <f t="shared" si="8"/>
        <v/>
      </c>
      <c r="O84" s="109" t="str">
        <f t="shared" si="11"/>
        <v/>
      </c>
      <c r="P84" s="175" t="str">
        <f t="shared" si="14"/>
        <v/>
      </c>
    </row>
    <row r="85" spans="1:16">
      <c r="A85" s="31"/>
      <c r="B85" s="104"/>
      <c r="C85" s="104"/>
      <c r="D85" s="104"/>
      <c r="E85" s="104"/>
      <c r="F85" s="106"/>
      <c r="G85" s="96"/>
      <c r="H85" s="60"/>
      <c r="I85" s="17">
        <v>8.3000000000000002E-8</v>
      </c>
      <c r="J85" s="17" t="str">
        <f t="shared" si="12"/>
        <v/>
      </c>
      <c r="K85" s="17" t="str">
        <f t="shared" si="9"/>
        <v/>
      </c>
      <c r="L85" s="17" t="str">
        <f t="shared" si="10"/>
        <v/>
      </c>
      <c r="M85" s="109" t="str">
        <f t="shared" si="13"/>
        <v/>
      </c>
      <c r="N85" s="109" t="str">
        <f t="shared" si="8"/>
        <v/>
      </c>
      <c r="O85" s="109" t="str">
        <f t="shared" si="11"/>
        <v/>
      </c>
      <c r="P85" s="175" t="str">
        <f t="shared" si="14"/>
        <v/>
      </c>
    </row>
    <row r="86" spans="1:16">
      <c r="A86" s="31"/>
      <c r="B86" s="104"/>
      <c r="C86" s="104"/>
      <c r="D86" s="104"/>
      <c r="E86" s="104"/>
      <c r="F86" s="106"/>
      <c r="G86" s="96"/>
      <c r="H86" s="60"/>
      <c r="I86" s="17">
        <v>8.3999999999999998E-8</v>
      </c>
      <c r="J86" s="17" t="str">
        <f t="shared" si="12"/>
        <v/>
      </c>
      <c r="K86" s="17" t="str">
        <f t="shared" si="9"/>
        <v/>
      </c>
      <c r="L86" s="17" t="str">
        <f t="shared" si="10"/>
        <v/>
      </c>
      <c r="M86" s="109" t="str">
        <f t="shared" si="13"/>
        <v/>
      </c>
      <c r="N86" s="109" t="str">
        <f t="shared" si="8"/>
        <v/>
      </c>
      <c r="O86" s="109" t="str">
        <f t="shared" si="11"/>
        <v/>
      </c>
      <c r="P86" s="175" t="str">
        <f t="shared" si="14"/>
        <v/>
      </c>
    </row>
    <row r="87" spans="1:16">
      <c r="A87" s="31"/>
      <c r="B87" s="104"/>
      <c r="C87" s="104"/>
      <c r="D87" s="104"/>
      <c r="E87" s="104"/>
      <c r="F87" s="106"/>
      <c r="G87" s="96"/>
      <c r="H87" s="60"/>
      <c r="I87" s="17">
        <v>8.4999999999999994E-8</v>
      </c>
      <c r="J87" s="17" t="str">
        <f t="shared" si="12"/>
        <v/>
      </c>
      <c r="K87" s="17" t="str">
        <f t="shared" si="9"/>
        <v/>
      </c>
      <c r="L87" s="17" t="str">
        <f t="shared" si="10"/>
        <v/>
      </c>
      <c r="M87" s="109" t="str">
        <f t="shared" si="13"/>
        <v/>
      </c>
      <c r="N87" s="109" t="str">
        <f t="shared" si="8"/>
        <v/>
      </c>
      <c r="O87" s="109" t="str">
        <f t="shared" si="11"/>
        <v/>
      </c>
      <c r="P87" s="175" t="str">
        <f t="shared" si="14"/>
        <v/>
      </c>
    </row>
    <row r="88" spans="1:16">
      <c r="A88" s="31"/>
      <c r="B88" s="104"/>
      <c r="C88" s="104"/>
      <c r="D88" s="104"/>
      <c r="E88" s="104"/>
      <c r="F88" s="106"/>
      <c r="G88" s="96"/>
      <c r="H88" s="60"/>
      <c r="I88" s="17">
        <v>8.6000000000000002E-8</v>
      </c>
      <c r="J88" s="17" t="str">
        <f t="shared" si="12"/>
        <v/>
      </c>
      <c r="K88" s="17" t="str">
        <f t="shared" si="9"/>
        <v/>
      </c>
      <c r="L88" s="17" t="str">
        <f t="shared" si="10"/>
        <v/>
      </c>
      <c r="M88" s="109" t="str">
        <f t="shared" si="13"/>
        <v/>
      </c>
      <c r="N88" s="109" t="str">
        <f t="shared" si="8"/>
        <v/>
      </c>
      <c r="O88" s="109" t="str">
        <f t="shared" si="11"/>
        <v/>
      </c>
      <c r="P88" s="175" t="str">
        <f t="shared" si="14"/>
        <v/>
      </c>
    </row>
    <row r="89" spans="1:16">
      <c r="A89" s="31"/>
      <c r="B89" s="104"/>
      <c r="C89" s="104"/>
      <c r="D89" s="104"/>
      <c r="E89" s="104"/>
      <c r="F89" s="106"/>
      <c r="G89" s="96"/>
      <c r="H89" s="60"/>
      <c r="I89" s="17">
        <v>8.6999999999999998E-8</v>
      </c>
      <c r="J89" s="17" t="str">
        <f t="shared" si="12"/>
        <v/>
      </c>
      <c r="K89" s="17" t="str">
        <f t="shared" si="9"/>
        <v/>
      </c>
      <c r="L89" s="17" t="str">
        <f t="shared" si="10"/>
        <v/>
      </c>
      <c r="M89" s="109" t="str">
        <f t="shared" si="13"/>
        <v/>
      </c>
      <c r="N89" s="109" t="str">
        <f t="shared" si="8"/>
        <v/>
      </c>
      <c r="O89" s="109" t="str">
        <f t="shared" si="11"/>
        <v/>
      </c>
      <c r="P89" s="175" t="str">
        <f t="shared" si="14"/>
        <v/>
      </c>
    </row>
    <row r="90" spans="1:16">
      <c r="A90" s="31"/>
      <c r="B90" s="104"/>
      <c r="C90" s="104"/>
      <c r="D90" s="104"/>
      <c r="E90" s="104"/>
      <c r="F90" s="106"/>
      <c r="G90" s="96"/>
      <c r="H90" s="60"/>
      <c r="I90" s="17">
        <v>8.7999999999999994E-8</v>
      </c>
      <c r="J90" s="17" t="str">
        <f t="shared" si="12"/>
        <v/>
      </c>
      <c r="K90" s="17" t="str">
        <f t="shared" si="9"/>
        <v/>
      </c>
      <c r="L90" s="17" t="str">
        <f t="shared" si="10"/>
        <v/>
      </c>
      <c r="M90" s="109" t="str">
        <f t="shared" si="13"/>
        <v/>
      </c>
      <c r="N90" s="109" t="str">
        <f t="shared" si="8"/>
        <v/>
      </c>
      <c r="O90" s="109" t="str">
        <f t="shared" si="11"/>
        <v/>
      </c>
      <c r="P90" s="175" t="str">
        <f t="shared" si="14"/>
        <v/>
      </c>
    </row>
    <row r="91" spans="1:16">
      <c r="A91" s="31"/>
      <c r="B91" s="104"/>
      <c r="C91" s="104"/>
      <c r="D91" s="104"/>
      <c r="E91" s="104"/>
      <c r="F91" s="106"/>
      <c r="G91" s="96"/>
      <c r="H91" s="60"/>
      <c r="I91" s="17">
        <v>8.9000000000000003E-8</v>
      </c>
      <c r="J91" s="17" t="str">
        <f t="shared" si="12"/>
        <v/>
      </c>
      <c r="K91" s="17" t="str">
        <f t="shared" si="9"/>
        <v/>
      </c>
      <c r="L91" s="17" t="str">
        <f t="shared" si="10"/>
        <v/>
      </c>
      <c r="M91" s="109" t="str">
        <f t="shared" si="13"/>
        <v/>
      </c>
      <c r="N91" s="109" t="str">
        <f t="shared" si="8"/>
        <v/>
      </c>
      <c r="O91" s="109" t="str">
        <f t="shared" si="11"/>
        <v/>
      </c>
      <c r="P91" s="175" t="str">
        <f t="shared" si="14"/>
        <v/>
      </c>
    </row>
    <row r="92" spans="1:16">
      <c r="A92" s="31"/>
      <c r="B92" s="104"/>
      <c r="C92" s="104"/>
      <c r="D92" s="104"/>
      <c r="E92" s="104"/>
      <c r="F92" s="106"/>
      <c r="G92" s="96"/>
      <c r="H92" s="60"/>
      <c r="I92" s="17">
        <v>8.9999999999999999E-8</v>
      </c>
      <c r="J92" s="17" t="str">
        <f t="shared" si="12"/>
        <v/>
      </c>
      <c r="K92" s="17" t="str">
        <f t="shared" si="9"/>
        <v/>
      </c>
      <c r="L92" s="17" t="str">
        <f t="shared" si="10"/>
        <v/>
      </c>
      <c r="M92" s="109" t="str">
        <f t="shared" si="13"/>
        <v/>
      </c>
      <c r="N92" s="109" t="str">
        <f t="shared" si="8"/>
        <v/>
      </c>
      <c r="O92" s="109" t="str">
        <f t="shared" si="11"/>
        <v/>
      </c>
      <c r="P92" s="175" t="str">
        <f t="shared" si="14"/>
        <v/>
      </c>
    </row>
    <row r="93" spans="1:16">
      <c r="A93" s="31"/>
      <c r="B93" s="104"/>
      <c r="C93" s="104"/>
      <c r="D93" s="104"/>
      <c r="E93" s="104"/>
      <c r="F93" s="106"/>
      <c r="G93" s="96"/>
      <c r="H93" s="60"/>
      <c r="I93" s="17">
        <v>9.0999999999999994E-8</v>
      </c>
      <c r="J93" s="17" t="str">
        <f t="shared" si="12"/>
        <v/>
      </c>
      <c r="K93" s="17" t="str">
        <f t="shared" si="9"/>
        <v/>
      </c>
      <c r="L93" s="17" t="str">
        <f t="shared" si="10"/>
        <v/>
      </c>
      <c r="M93" s="109" t="str">
        <f t="shared" si="13"/>
        <v/>
      </c>
      <c r="N93" s="109" t="str">
        <f t="shared" si="8"/>
        <v/>
      </c>
      <c r="O93" s="109" t="str">
        <f t="shared" si="11"/>
        <v/>
      </c>
      <c r="P93" s="175" t="str">
        <f t="shared" si="14"/>
        <v/>
      </c>
    </row>
    <row r="94" spans="1:16">
      <c r="A94" s="31"/>
      <c r="B94" s="104"/>
      <c r="C94" s="104"/>
      <c r="D94" s="104"/>
      <c r="E94" s="104"/>
      <c r="F94" s="106"/>
      <c r="G94" s="96"/>
      <c r="H94" s="60"/>
      <c r="I94" s="17">
        <v>9.2000000000000003E-8</v>
      </c>
      <c r="J94" s="17" t="str">
        <f t="shared" si="12"/>
        <v/>
      </c>
      <c r="K94" s="17" t="str">
        <f t="shared" si="9"/>
        <v/>
      </c>
      <c r="L94" s="17" t="str">
        <f t="shared" si="10"/>
        <v/>
      </c>
      <c r="M94" s="109" t="str">
        <f t="shared" si="13"/>
        <v/>
      </c>
      <c r="N94" s="109" t="str">
        <f t="shared" si="8"/>
        <v/>
      </c>
      <c r="O94" s="109" t="str">
        <f t="shared" si="11"/>
        <v/>
      </c>
      <c r="P94" s="175" t="str">
        <f t="shared" si="14"/>
        <v/>
      </c>
    </row>
    <row r="95" spans="1:16">
      <c r="A95" s="31"/>
      <c r="B95" s="104"/>
      <c r="C95" s="104"/>
      <c r="D95" s="104"/>
      <c r="E95" s="104"/>
      <c r="F95" s="106"/>
      <c r="G95" s="96"/>
      <c r="H95" s="60"/>
      <c r="I95" s="17">
        <v>9.2999999999999999E-8</v>
      </c>
      <c r="J95" s="17" t="str">
        <f t="shared" si="12"/>
        <v/>
      </c>
      <c r="K95" s="17" t="str">
        <f t="shared" si="9"/>
        <v/>
      </c>
      <c r="L95" s="17" t="str">
        <f t="shared" si="10"/>
        <v/>
      </c>
      <c r="M95" s="109" t="str">
        <f t="shared" si="13"/>
        <v/>
      </c>
      <c r="N95" s="109" t="str">
        <f t="shared" si="8"/>
        <v/>
      </c>
      <c r="O95" s="109" t="str">
        <f t="shared" si="11"/>
        <v/>
      </c>
      <c r="P95" s="175" t="str">
        <f t="shared" si="14"/>
        <v/>
      </c>
    </row>
    <row r="96" spans="1:16">
      <c r="A96" s="31"/>
      <c r="B96" s="104"/>
      <c r="C96" s="104"/>
      <c r="D96" s="104"/>
      <c r="E96" s="104"/>
      <c r="F96" s="106"/>
      <c r="G96" s="96"/>
      <c r="H96" s="60"/>
      <c r="I96" s="17">
        <v>9.3999999999999995E-8</v>
      </c>
      <c r="J96" s="17" t="str">
        <f t="shared" si="12"/>
        <v/>
      </c>
      <c r="K96" s="17" t="str">
        <f t="shared" si="9"/>
        <v/>
      </c>
      <c r="L96" s="17" t="str">
        <f t="shared" si="10"/>
        <v/>
      </c>
      <c r="M96" s="109" t="str">
        <f t="shared" si="13"/>
        <v/>
      </c>
      <c r="N96" s="109" t="str">
        <f t="shared" si="8"/>
        <v/>
      </c>
      <c r="O96" s="109" t="str">
        <f t="shared" si="11"/>
        <v/>
      </c>
      <c r="P96" s="175" t="str">
        <f t="shared" si="14"/>
        <v/>
      </c>
    </row>
    <row r="97" spans="1:16">
      <c r="A97" s="31"/>
      <c r="B97" s="104"/>
      <c r="C97" s="104"/>
      <c r="D97" s="104"/>
      <c r="E97" s="104"/>
      <c r="F97" s="106"/>
      <c r="G97" s="96"/>
      <c r="H97" s="60"/>
      <c r="I97" s="17">
        <v>9.5000000000000004E-8</v>
      </c>
      <c r="J97" s="17" t="str">
        <f t="shared" si="12"/>
        <v/>
      </c>
      <c r="K97" s="17" t="str">
        <f t="shared" si="9"/>
        <v/>
      </c>
      <c r="L97" s="17" t="str">
        <f t="shared" si="10"/>
        <v/>
      </c>
      <c r="M97" s="109" t="str">
        <f t="shared" si="13"/>
        <v/>
      </c>
      <c r="N97" s="109" t="str">
        <f t="shared" si="8"/>
        <v/>
      </c>
      <c r="O97" s="109" t="str">
        <f t="shared" si="11"/>
        <v/>
      </c>
      <c r="P97" s="175" t="str">
        <f t="shared" si="14"/>
        <v/>
      </c>
    </row>
    <row r="98" spans="1:16">
      <c r="A98" s="31"/>
      <c r="B98" s="104"/>
      <c r="C98" s="104"/>
      <c r="D98" s="104"/>
      <c r="E98" s="104"/>
      <c r="F98" s="106"/>
      <c r="G98" s="96"/>
      <c r="H98" s="60"/>
      <c r="I98" s="17">
        <v>9.5999999999999999E-8</v>
      </c>
      <c r="J98" s="17" t="str">
        <f t="shared" si="12"/>
        <v/>
      </c>
      <c r="K98" s="17" t="str">
        <f t="shared" si="9"/>
        <v/>
      </c>
      <c r="L98" s="17" t="str">
        <f t="shared" si="10"/>
        <v/>
      </c>
      <c r="M98" s="109" t="str">
        <f t="shared" si="13"/>
        <v/>
      </c>
      <c r="N98" s="109" t="str">
        <f t="shared" si="8"/>
        <v/>
      </c>
      <c r="O98" s="109" t="str">
        <f t="shared" si="11"/>
        <v/>
      </c>
      <c r="P98" s="175" t="str">
        <f t="shared" si="14"/>
        <v/>
      </c>
    </row>
    <row r="99" spans="1:16">
      <c r="A99" s="31"/>
      <c r="B99" s="104"/>
      <c r="C99" s="104"/>
      <c r="D99" s="104"/>
      <c r="E99" s="104"/>
      <c r="F99" s="106"/>
      <c r="G99" s="96"/>
      <c r="H99" s="60"/>
      <c r="I99" s="17">
        <v>9.6999999999999995E-8</v>
      </c>
      <c r="J99" s="17" t="str">
        <f t="shared" si="12"/>
        <v/>
      </c>
      <c r="K99" s="17" t="str">
        <f t="shared" si="9"/>
        <v/>
      </c>
      <c r="L99" s="17" t="str">
        <f t="shared" si="10"/>
        <v/>
      </c>
      <c r="M99" s="109" t="str">
        <f t="shared" si="13"/>
        <v/>
      </c>
      <c r="N99" s="109" t="str">
        <f t="shared" si="8"/>
        <v/>
      </c>
      <c r="O99" s="109" t="str">
        <f t="shared" si="11"/>
        <v/>
      </c>
      <c r="P99" s="175" t="str">
        <f t="shared" si="14"/>
        <v/>
      </c>
    </row>
    <row r="100" spans="1:16">
      <c r="A100" s="31"/>
      <c r="B100" s="104"/>
      <c r="C100" s="104"/>
      <c r="D100" s="104"/>
      <c r="E100" s="104"/>
      <c r="F100" s="106"/>
      <c r="G100" s="96"/>
      <c r="H100" s="60"/>
      <c r="I100" s="17">
        <v>9.8000000000000004E-8</v>
      </c>
      <c r="J100" s="17" t="str">
        <f t="shared" si="12"/>
        <v/>
      </c>
      <c r="K100" s="17" t="str">
        <f t="shared" si="9"/>
        <v/>
      </c>
      <c r="L100" s="17" t="str">
        <f t="shared" si="10"/>
        <v/>
      </c>
      <c r="M100" s="109" t="str">
        <f t="shared" si="13"/>
        <v/>
      </c>
      <c r="N100" s="109" t="str">
        <f t="shared" si="8"/>
        <v/>
      </c>
      <c r="O100" s="109" t="str">
        <f t="shared" si="11"/>
        <v/>
      </c>
      <c r="P100" s="175" t="str">
        <f t="shared" si="14"/>
        <v/>
      </c>
    </row>
    <row r="101" spans="1:16">
      <c r="A101" s="31"/>
      <c r="B101" s="104"/>
      <c r="C101" s="104"/>
      <c r="D101" s="104"/>
      <c r="E101" s="104"/>
      <c r="F101" s="106"/>
      <c r="G101" s="96"/>
      <c r="H101" s="60"/>
      <c r="I101" s="17">
        <v>9.9E-8</v>
      </c>
      <c r="J101" s="17" t="str">
        <f t="shared" si="12"/>
        <v/>
      </c>
      <c r="K101" s="17" t="str">
        <f t="shared" si="9"/>
        <v/>
      </c>
      <c r="L101" s="17" t="str">
        <f t="shared" si="10"/>
        <v/>
      </c>
      <c r="M101" s="109" t="str">
        <f t="shared" si="13"/>
        <v/>
      </c>
      <c r="N101" s="109" t="str">
        <f t="shared" si="8"/>
        <v/>
      </c>
      <c r="O101" s="109" t="str">
        <f t="shared" si="11"/>
        <v/>
      </c>
      <c r="P101" s="175" t="str">
        <f t="shared" si="14"/>
        <v/>
      </c>
    </row>
    <row r="102" spans="1:16">
      <c r="A102" s="31"/>
      <c r="B102" s="104"/>
      <c r="C102" s="104"/>
      <c r="D102" s="104"/>
      <c r="E102" s="104"/>
      <c r="F102" s="106"/>
      <c r="G102" s="96"/>
      <c r="H102" s="60"/>
      <c r="I102" s="17">
        <v>9.9999999999999995E-8</v>
      </c>
      <c r="J102" s="17" t="str">
        <f t="shared" si="12"/>
        <v/>
      </c>
      <c r="K102" s="17" t="str">
        <f t="shared" si="9"/>
        <v/>
      </c>
      <c r="L102" s="17" t="str">
        <f t="shared" si="10"/>
        <v/>
      </c>
      <c r="M102" s="109" t="str">
        <f t="shared" si="13"/>
        <v/>
      </c>
      <c r="N102" s="109" t="str">
        <f t="shared" si="8"/>
        <v/>
      </c>
      <c r="O102" s="109" t="str">
        <f t="shared" si="11"/>
        <v/>
      </c>
      <c r="P102" s="175" t="str">
        <f t="shared" si="14"/>
        <v/>
      </c>
    </row>
    <row r="103" spans="1:16">
      <c r="A103" s="31"/>
      <c r="B103" s="104"/>
      <c r="C103" s="104"/>
      <c r="D103" s="104"/>
      <c r="E103" s="104"/>
      <c r="F103" s="106"/>
      <c r="G103" s="96"/>
      <c r="H103" s="60"/>
      <c r="I103" s="17">
        <v>1.01E-7</v>
      </c>
      <c r="J103" s="17" t="str">
        <f t="shared" si="12"/>
        <v/>
      </c>
      <c r="K103" s="17" t="str">
        <f t="shared" si="9"/>
        <v/>
      </c>
      <c r="L103" s="17" t="str">
        <f t="shared" si="10"/>
        <v/>
      </c>
      <c r="M103" s="109" t="str">
        <f t="shared" si="13"/>
        <v/>
      </c>
      <c r="N103" s="109" t="str">
        <f t="shared" si="8"/>
        <v/>
      </c>
      <c r="O103" s="109" t="str">
        <f t="shared" si="11"/>
        <v/>
      </c>
      <c r="P103" s="175" t="str">
        <f t="shared" si="14"/>
        <v/>
      </c>
    </row>
    <row r="104" spans="1:16">
      <c r="A104" s="31"/>
      <c r="B104" s="104"/>
      <c r="C104" s="104"/>
      <c r="D104" s="104"/>
      <c r="E104" s="104"/>
      <c r="F104" s="106"/>
      <c r="G104" s="96"/>
      <c r="H104" s="60"/>
      <c r="I104" s="17">
        <v>1.02E-7</v>
      </c>
      <c r="J104" s="17" t="str">
        <f t="shared" si="12"/>
        <v/>
      </c>
      <c r="K104" s="17" t="str">
        <f t="shared" si="9"/>
        <v/>
      </c>
      <c r="L104" s="17" t="str">
        <f t="shared" si="10"/>
        <v/>
      </c>
      <c r="M104" s="109" t="str">
        <f t="shared" si="13"/>
        <v/>
      </c>
      <c r="N104" s="109" t="str">
        <f t="shared" si="8"/>
        <v/>
      </c>
      <c r="O104" s="109" t="str">
        <f t="shared" si="11"/>
        <v/>
      </c>
      <c r="P104" s="175" t="str">
        <f t="shared" si="14"/>
        <v/>
      </c>
    </row>
    <row r="105" spans="1:16">
      <c r="A105" s="31"/>
      <c r="B105" s="104"/>
      <c r="C105" s="104"/>
      <c r="D105" s="104"/>
      <c r="E105" s="104"/>
      <c r="F105" s="106"/>
      <c r="G105" s="96"/>
      <c r="H105" s="60"/>
      <c r="I105" s="17">
        <v>1.03E-7</v>
      </c>
      <c r="J105" s="17" t="str">
        <f t="shared" si="12"/>
        <v/>
      </c>
      <c r="K105" s="17" t="str">
        <f t="shared" si="9"/>
        <v/>
      </c>
      <c r="L105" s="17" t="str">
        <f t="shared" si="10"/>
        <v/>
      </c>
      <c r="M105" s="109" t="str">
        <f t="shared" si="13"/>
        <v/>
      </c>
      <c r="N105" s="109" t="str">
        <f t="shared" si="8"/>
        <v/>
      </c>
      <c r="O105" s="109" t="str">
        <f t="shared" si="11"/>
        <v/>
      </c>
      <c r="P105" s="175" t="str">
        <f t="shared" si="14"/>
        <v/>
      </c>
    </row>
    <row r="106" spans="1:16">
      <c r="A106" s="31"/>
      <c r="B106" s="104"/>
      <c r="C106" s="104"/>
      <c r="D106" s="104"/>
      <c r="E106" s="104"/>
      <c r="F106" s="106"/>
      <c r="G106" s="96"/>
      <c r="H106" s="60"/>
      <c r="I106" s="17">
        <v>1.04E-7</v>
      </c>
      <c r="J106" s="17" t="str">
        <f t="shared" si="12"/>
        <v/>
      </c>
      <c r="K106" s="17" t="str">
        <f t="shared" si="9"/>
        <v/>
      </c>
      <c r="L106" s="17" t="str">
        <f t="shared" si="10"/>
        <v/>
      </c>
      <c r="M106" s="109" t="str">
        <f t="shared" si="13"/>
        <v/>
      </c>
      <c r="N106" s="109" t="str">
        <f t="shared" si="8"/>
        <v/>
      </c>
      <c r="O106" s="109" t="str">
        <f t="shared" si="11"/>
        <v/>
      </c>
      <c r="P106" s="175" t="str">
        <f t="shared" si="14"/>
        <v/>
      </c>
    </row>
    <row r="107" spans="1:16">
      <c r="A107" s="31"/>
      <c r="B107" s="104"/>
      <c r="C107" s="104"/>
      <c r="D107" s="104"/>
      <c r="E107" s="104"/>
      <c r="F107" s="106"/>
      <c r="G107" s="96"/>
      <c r="H107" s="60"/>
      <c r="I107" s="17">
        <v>1.05E-7</v>
      </c>
      <c r="J107" s="17" t="str">
        <f t="shared" si="12"/>
        <v/>
      </c>
      <c r="K107" s="17" t="str">
        <f t="shared" si="9"/>
        <v/>
      </c>
      <c r="L107" s="17" t="str">
        <f t="shared" si="10"/>
        <v/>
      </c>
      <c r="M107" s="109" t="str">
        <f t="shared" si="13"/>
        <v/>
      </c>
      <c r="N107" s="109" t="str">
        <f t="shared" si="8"/>
        <v/>
      </c>
      <c r="O107" s="109" t="str">
        <f t="shared" si="11"/>
        <v/>
      </c>
      <c r="P107" s="175" t="str">
        <f t="shared" si="14"/>
        <v/>
      </c>
    </row>
    <row r="108" spans="1:16">
      <c r="A108" s="31"/>
      <c r="B108" s="104"/>
      <c r="C108" s="104"/>
      <c r="D108" s="104"/>
      <c r="E108" s="104"/>
      <c r="F108" s="106"/>
      <c r="G108" s="96"/>
      <c r="H108" s="60"/>
      <c r="I108" s="17">
        <v>1.06E-7</v>
      </c>
      <c r="J108" s="17" t="str">
        <f t="shared" si="12"/>
        <v/>
      </c>
      <c r="K108" s="17" t="str">
        <f t="shared" si="9"/>
        <v/>
      </c>
      <c r="L108" s="17" t="str">
        <f t="shared" si="10"/>
        <v/>
      </c>
      <c r="M108" s="109" t="str">
        <f t="shared" si="13"/>
        <v/>
      </c>
      <c r="N108" s="109" t="str">
        <f t="shared" si="8"/>
        <v/>
      </c>
      <c r="O108" s="109" t="str">
        <f t="shared" si="11"/>
        <v/>
      </c>
      <c r="P108" s="175" t="str">
        <f t="shared" si="14"/>
        <v/>
      </c>
    </row>
    <row r="109" spans="1:16">
      <c r="A109" s="31"/>
      <c r="B109" s="104"/>
      <c r="C109" s="104"/>
      <c r="D109" s="104"/>
      <c r="E109" s="104"/>
      <c r="F109" s="106"/>
      <c r="G109" s="96"/>
      <c r="H109" s="60"/>
      <c r="I109" s="17">
        <v>1.0700000000000001E-7</v>
      </c>
      <c r="J109" s="17" t="str">
        <f t="shared" si="12"/>
        <v/>
      </c>
      <c r="K109" s="17" t="str">
        <f t="shared" si="9"/>
        <v/>
      </c>
      <c r="L109" s="17" t="str">
        <f t="shared" si="10"/>
        <v/>
      </c>
      <c r="M109" s="109" t="str">
        <f t="shared" si="13"/>
        <v/>
      </c>
      <c r="N109" s="109" t="str">
        <f t="shared" si="8"/>
        <v/>
      </c>
      <c r="O109" s="109" t="str">
        <f t="shared" si="11"/>
        <v/>
      </c>
      <c r="P109" s="175" t="str">
        <f t="shared" si="14"/>
        <v/>
      </c>
    </row>
    <row r="110" spans="1:16">
      <c r="A110" s="31"/>
      <c r="B110" s="104"/>
      <c r="C110" s="104"/>
      <c r="D110" s="104"/>
      <c r="E110" s="104"/>
      <c r="F110" s="106"/>
      <c r="G110" s="96"/>
      <c r="H110" s="60"/>
      <c r="I110" s="17">
        <v>1.08E-7</v>
      </c>
      <c r="J110" s="17" t="str">
        <f t="shared" si="12"/>
        <v/>
      </c>
      <c r="K110" s="17" t="str">
        <f t="shared" si="9"/>
        <v/>
      </c>
      <c r="L110" s="17" t="str">
        <f t="shared" si="10"/>
        <v/>
      </c>
      <c r="M110" s="109" t="str">
        <f t="shared" si="13"/>
        <v/>
      </c>
      <c r="N110" s="109" t="str">
        <f t="shared" si="8"/>
        <v/>
      </c>
      <c r="O110" s="109" t="str">
        <f t="shared" si="11"/>
        <v/>
      </c>
      <c r="P110" s="175" t="str">
        <f t="shared" si="14"/>
        <v/>
      </c>
    </row>
    <row r="111" spans="1:16">
      <c r="A111" s="31"/>
      <c r="B111" s="104"/>
      <c r="C111" s="104"/>
      <c r="D111" s="104"/>
      <c r="E111" s="104"/>
      <c r="F111" s="106"/>
      <c r="G111" s="96"/>
      <c r="H111" s="60"/>
      <c r="I111" s="17">
        <v>1.09E-7</v>
      </c>
      <c r="J111" s="17" t="str">
        <f t="shared" si="12"/>
        <v/>
      </c>
      <c r="K111" s="17" t="str">
        <f t="shared" si="9"/>
        <v/>
      </c>
      <c r="L111" s="17" t="str">
        <f t="shared" si="10"/>
        <v/>
      </c>
      <c r="M111" s="109" t="str">
        <f t="shared" si="13"/>
        <v/>
      </c>
      <c r="N111" s="109" t="str">
        <f t="shared" si="8"/>
        <v/>
      </c>
      <c r="O111" s="109" t="str">
        <f t="shared" si="11"/>
        <v/>
      </c>
      <c r="P111" s="175" t="str">
        <f t="shared" si="14"/>
        <v/>
      </c>
    </row>
    <row r="112" spans="1:16">
      <c r="A112" s="31"/>
      <c r="B112" s="104"/>
      <c r="C112" s="104"/>
      <c r="D112" s="104"/>
      <c r="E112" s="104"/>
      <c r="F112" s="106"/>
      <c r="G112" s="96"/>
      <c r="H112" s="60"/>
      <c r="I112" s="17">
        <v>1.1000000000000001E-7</v>
      </c>
      <c r="J112" s="17" t="str">
        <f t="shared" si="12"/>
        <v/>
      </c>
      <c r="K112" s="17" t="str">
        <f t="shared" si="9"/>
        <v/>
      </c>
      <c r="L112" s="17" t="str">
        <f t="shared" si="10"/>
        <v/>
      </c>
      <c r="M112" s="109" t="str">
        <f t="shared" si="13"/>
        <v/>
      </c>
      <c r="N112" s="109" t="str">
        <f t="shared" si="8"/>
        <v/>
      </c>
      <c r="O112" s="109" t="str">
        <f t="shared" si="11"/>
        <v/>
      </c>
      <c r="P112" s="175" t="str">
        <f t="shared" si="14"/>
        <v/>
      </c>
    </row>
    <row r="113" spans="1:16">
      <c r="A113" s="31"/>
      <c r="B113" s="104"/>
      <c r="C113" s="104"/>
      <c r="D113" s="104"/>
      <c r="E113" s="104"/>
      <c r="F113" s="106"/>
      <c r="G113" s="96"/>
      <c r="H113" s="60"/>
      <c r="I113" s="17">
        <v>1.11E-7</v>
      </c>
      <c r="J113" s="17" t="str">
        <f t="shared" si="12"/>
        <v/>
      </c>
      <c r="K113" s="17" t="str">
        <f t="shared" si="9"/>
        <v/>
      </c>
      <c r="L113" s="17" t="str">
        <f t="shared" si="10"/>
        <v/>
      </c>
      <c r="M113" s="109" t="str">
        <f t="shared" si="13"/>
        <v/>
      </c>
      <c r="N113" s="109" t="str">
        <f t="shared" si="8"/>
        <v/>
      </c>
      <c r="O113" s="109" t="str">
        <f t="shared" si="11"/>
        <v/>
      </c>
      <c r="P113" s="175" t="str">
        <f t="shared" si="14"/>
        <v/>
      </c>
    </row>
    <row r="114" spans="1:16">
      <c r="A114" s="31"/>
      <c r="B114" s="104"/>
      <c r="C114" s="104"/>
      <c r="D114" s="104"/>
      <c r="E114" s="104"/>
      <c r="F114" s="106"/>
      <c r="G114" s="96"/>
      <c r="H114" s="60"/>
      <c r="I114" s="17">
        <v>1.12E-7</v>
      </c>
      <c r="J114" s="17" t="str">
        <f t="shared" si="12"/>
        <v/>
      </c>
      <c r="K114" s="17" t="str">
        <f t="shared" si="9"/>
        <v/>
      </c>
      <c r="L114" s="17" t="str">
        <f t="shared" si="10"/>
        <v/>
      </c>
      <c r="M114" s="109" t="str">
        <f t="shared" si="13"/>
        <v/>
      </c>
      <c r="N114" s="109" t="str">
        <f t="shared" si="8"/>
        <v/>
      </c>
      <c r="O114" s="109" t="str">
        <f t="shared" si="11"/>
        <v/>
      </c>
      <c r="P114" s="175" t="str">
        <f t="shared" si="14"/>
        <v/>
      </c>
    </row>
    <row r="115" spans="1:16">
      <c r="A115" s="31"/>
      <c r="B115" s="104"/>
      <c r="C115" s="104"/>
      <c r="D115" s="104"/>
      <c r="E115" s="104"/>
      <c r="F115" s="106"/>
      <c r="G115" s="96"/>
      <c r="H115" s="60"/>
      <c r="I115" s="17">
        <v>1.1300000000000001E-7</v>
      </c>
      <c r="J115" s="17" t="str">
        <f t="shared" si="12"/>
        <v/>
      </c>
      <c r="K115" s="17" t="str">
        <f t="shared" si="9"/>
        <v/>
      </c>
      <c r="L115" s="17" t="str">
        <f t="shared" si="10"/>
        <v/>
      </c>
      <c r="M115" s="109" t="str">
        <f t="shared" si="13"/>
        <v/>
      </c>
      <c r="N115" s="109" t="str">
        <f t="shared" si="8"/>
        <v/>
      </c>
      <c r="O115" s="109" t="str">
        <f t="shared" si="11"/>
        <v/>
      </c>
      <c r="P115" s="175" t="str">
        <f t="shared" si="14"/>
        <v/>
      </c>
    </row>
    <row r="116" spans="1:16">
      <c r="A116" s="31"/>
      <c r="B116" s="104"/>
      <c r="C116" s="104"/>
      <c r="D116" s="104"/>
      <c r="E116" s="104"/>
      <c r="F116" s="106"/>
      <c r="G116" s="96"/>
      <c r="H116" s="60"/>
      <c r="I116" s="17">
        <v>1.14E-7</v>
      </c>
      <c r="J116" s="17" t="str">
        <f t="shared" si="12"/>
        <v/>
      </c>
      <c r="K116" s="17" t="str">
        <f t="shared" si="9"/>
        <v/>
      </c>
      <c r="L116" s="17" t="str">
        <f t="shared" si="10"/>
        <v/>
      </c>
      <c r="M116" s="109" t="str">
        <f t="shared" si="13"/>
        <v/>
      </c>
      <c r="N116" s="109" t="str">
        <f t="shared" si="8"/>
        <v/>
      </c>
      <c r="O116" s="109" t="str">
        <f t="shared" si="11"/>
        <v/>
      </c>
      <c r="P116" s="175" t="str">
        <f t="shared" si="14"/>
        <v/>
      </c>
    </row>
    <row r="117" spans="1:16">
      <c r="A117" s="31"/>
      <c r="B117" s="104"/>
      <c r="C117" s="104"/>
      <c r="D117" s="104"/>
      <c r="E117" s="104"/>
      <c r="F117" s="106"/>
      <c r="G117" s="96"/>
      <c r="H117" s="60"/>
      <c r="I117" s="17">
        <v>1.15E-7</v>
      </c>
      <c r="J117" s="17" t="str">
        <f t="shared" si="12"/>
        <v/>
      </c>
      <c r="K117" s="17" t="str">
        <f t="shared" si="9"/>
        <v/>
      </c>
      <c r="L117" s="17" t="str">
        <f t="shared" si="10"/>
        <v/>
      </c>
      <c r="M117" s="109" t="str">
        <f t="shared" si="13"/>
        <v/>
      </c>
      <c r="N117" s="109" t="str">
        <f t="shared" si="8"/>
        <v/>
      </c>
      <c r="O117" s="109" t="str">
        <f t="shared" si="11"/>
        <v/>
      </c>
      <c r="P117" s="175" t="str">
        <f t="shared" si="14"/>
        <v/>
      </c>
    </row>
    <row r="118" spans="1:16">
      <c r="A118" s="31"/>
      <c r="B118" s="104"/>
      <c r="C118" s="104"/>
      <c r="D118" s="104"/>
      <c r="E118" s="104"/>
      <c r="F118" s="106"/>
      <c r="G118" s="96"/>
      <c r="H118" s="60"/>
      <c r="I118" s="17">
        <v>1.1600000000000001E-7</v>
      </c>
      <c r="J118" s="17" t="str">
        <f t="shared" si="12"/>
        <v/>
      </c>
      <c r="K118" s="17" t="str">
        <f t="shared" si="9"/>
        <v/>
      </c>
      <c r="L118" s="17" t="str">
        <f t="shared" si="10"/>
        <v/>
      </c>
      <c r="M118" s="109" t="str">
        <f t="shared" si="13"/>
        <v/>
      </c>
      <c r="N118" s="109" t="str">
        <f t="shared" si="8"/>
        <v/>
      </c>
      <c r="O118" s="109" t="str">
        <f t="shared" si="11"/>
        <v/>
      </c>
      <c r="P118" s="175" t="str">
        <f t="shared" si="14"/>
        <v/>
      </c>
    </row>
    <row r="119" spans="1:16">
      <c r="A119" s="31"/>
      <c r="B119" s="104"/>
      <c r="C119" s="104"/>
      <c r="D119" s="104"/>
      <c r="E119" s="104"/>
      <c r="F119" s="106"/>
      <c r="G119" s="96"/>
      <c r="H119" s="60"/>
      <c r="I119" s="17">
        <v>1.17E-7</v>
      </c>
      <c r="J119" s="17" t="str">
        <f t="shared" si="12"/>
        <v/>
      </c>
      <c r="K119" s="17" t="str">
        <f t="shared" si="9"/>
        <v/>
      </c>
      <c r="L119" s="17" t="str">
        <f t="shared" si="10"/>
        <v/>
      </c>
      <c r="M119" s="109" t="str">
        <f t="shared" si="13"/>
        <v/>
      </c>
      <c r="N119" s="109" t="str">
        <f t="shared" si="8"/>
        <v/>
      </c>
      <c r="O119" s="109" t="str">
        <f t="shared" si="11"/>
        <v/>
      </c>
      <c r="P119" s="175" t="str">
        <f t="shared" si="14"/>
        <v/>
      </c>
    </row>
    <row r="120" spans="1:16">
      <c r="A120" s="31"/>
      <c r="B120" s="104"/>
      <c r="C120" s="104"/>
      <c r="D120" s="104"/>
      <c r="E120" s="104"/>
      <c r="F120" s="106"/>
      <c r="G120" s="96"/>
      <c r="H120" s="60"/>
      <c r="I120" s="17">
        <v>1.18E-7</v>
      </c>
      <c r="J120" s="17" t="str">
        <f t="shared" si="12"/>
        <v/>
      </c>
      <c r="K120" s="17" t="str">
        <f t="shared" si="9"/>
        <v/>
      </c>
      <c r="L120" s="17" t="str">
        <f t="shared" si="10"/>
        <v/>
      </c>
      <c r="M120" s="109" t="str">
        <f t="shared" si="13"/>
        <v/>
      </c>
      <c r="N120" s="109" t="str">
        <f t="shared" si="8"/>
        <v/>
      </c>
      <c r="O120" s="109" t="str">
        <f t="shared" si="11"/>
        <v/>
      </c>
      <c r="P120" s="175" t="str">
        <f t="shared" si="14"/>
        <v/>
      </c>
    </row>
    <row r="121" spans="1:16">
      <c r="A121" s="31"/>
      <c r="B121" s="104"/>
      <c r="C121" s="104"/>
      <c r="D121" s="104"/>
      <c r="E121" s="104"/>
      <c r="F121" s="106"/>
      <c r="G121" s="96"/>
      <c r="H121" s="60"/>
      <c r="I121" s="17">
        <v>1.1899999999999999E-7</v>
      </c>
      <c r="J121" s="17" t="str">
        <f t="shared" si="12"/>
        <v/>
      </c>
      <c r="K121" s="17" t="str">
        <f t="shared" si="9"/>
        <v/>
      </c>
      <c r="L121" s="17" t="str">
        <f t="shared" si="10"/>
        <v/>
      </c>
      <c r="M121" s="109" t="str">
        <f t="shared" si="13"/>
        <v/>
      </c>
      <c r="N121" s="109" t="str">
        <f t="shared" si="8"/>
        <v/>
      </c>
      <c r="O121" s="109" t="str">
        <f t="shared" si="11"/>
        <v/>
      </c>
      <c r="P121" s="175" t="str">
        <f t="shared" si="14"/>
        <v/>
      </c>
    </row>
    <row r="122" spans="1:16">
      <c r="A122" s="31"/>
      <c r="B122" s="104"/>
      <c r="C122" s="104"/>
      <c r="D122" s="104"/>
      <c r="E122" s="104"/>
      <c r="F122" s="106"/>
      <c r="G122" s="96"/>
      <c r="H122" s="60"/>
      <c r="I122" s="17">
        <v>1.1999999999999999E-7</v>
      </c>
      <c r="J122" s="17" t="str">
        <f t="shared" si="12"/>
        <v/>
      </c>
      <c r="K122" s="17" t="str">
        <f t="shared" si="9"/>
        <v/>
      </c>
      <c r="L122" s="17" t="str">
        <f t="shared" si="10"/>
        <v/>
      </c>
      <c r="M122" s="109" t="str">
        <f t="shared" si="13"/>
        <v/>
      </c>
      <c r="N122" s="109" t="str">
        <f t="shared" si="8"/>
        <v/>
      </c>
      <c r="O122" s="109" t="str">
        <f t="shared" si="11"/>
        <v/>
      </c>
      <c r="P122" s="175" t="str">
        <f t="shared" si="14"/>
        <v/>
      </c>
    </row>
    <row r="123" spans="1:16">
      <c r="A123" s="31"/>
      <c r="B123" s="104"/>
      <c r="C123" s="104"/>
      <c r="D123" s="104"/>
      <c r="E123" s="104"/>
      <c r="F123" s="106"/>
      <c r="G123" s="96"/>
      <c r="H123" s="60"/>
      <c r="I123" s="17">
        <v>1.2100000000000001E-7</v>
      </c>
      <c r="J123" s="17" t="str">
        <f t="shared" si="12"/>
        <v/>
      </c>
      <c r="K123" s="17" t="str">
        <f t="shared" si="9"/>
        <v/>
      </c>
      <c r="L123" s="17" t="str">
        <f t="shared" si="10"/>
        <v/>
      </c>
      <c r="M123" s="109" t="str">
        <f t="shared" si="13"/>
        <v/>
      </c>
      <c r="N123" s="109" t="str">
        <f t="shared" si="8"/>
        <v/>
      </c>
      <c r="O123" s="109" t="str">
        <f t="shared" si="11"/>
        <v/>
      </c>
      <c r="P123" s="175" t="str">
        <f t="shared" si="14"/>
        <v/>
      </c>
    </row>
    <row r="124" spans="1:16">
      <c r="A124" s="31"/>
      <c r="B124" s="104"/>
      <c r="C124" s="104"/>
      <c r="D124" s="104"/>
      <c r="E124" s="104"/>
      <c r="F124" s="106"/>
      <c r="G124" s="96"/>
      <c r="H124" s="60"/>
      <c r="I124" s="17">
        <v>1.2200000000000001E-7</v>
      </c>
      <c r="J124" s="17" t="str">
        <f t="shared" si="12"/>
        <v/>
      </c>
      <c r="K124" s="17" t="str">
        <f t="shared" si="9"/>
        <v/>
      </c>
      <c r="L124" s="17" t="str">
        <f t="shared" si="10"/>
        <v/>
      </c>
      <c r="M124" s="109" t="str">
        <f t="shared" si="13"/>
        <v/>
      </c>
      <c r="N124" s="109" t="str">
        <f t="shared" si="8"/>
        <v/>
      </c>
      <c r="O124" s="109" t="str">
        <f t="shared" si="11"/>
        <v/>
      </c>
      <c r="P124" s="175" t="str">
        <f t="shared" si="14"/>
        <v/>
      </c>
    </row>
    <row r="125" spans="1:16">
      <c r="A125" s="31"/>
      <c r="B125" s="104"/>
      <c r="C125" s="104"/>
      <c r="D125" s="104"/>
      <c r="E125" s="104"/>
      <c r="F125" s="106"/>
      <c r="G125" s="96"/>
      <c r="H125" s="60"/>
      <c r="I125" s="17">
        <v>1.23E-7</v>
      </c>
      <c r="J125" s="17" t="str">
        <f t="shared" si="12"/>
        <v/>
      </c>
      <c r="K125" s="17" t="str">
        <f t="shared" si="9"/>
        <v/>
      </c>
      <c r="L125" s="17" t="str">
        <f t="shared" si="10"/>
        <v/>
      </c>
      <c r="M125" s="109" t="str">
        <f t="shared" si="13"/>
        <v/>
      </c>
      <c r="N125" s="109" t="str">
        <f t="shared" si="8"/>
        <v/>
      </c>
      <c r="O125" s="109" t="str">
        <f t="shared" si="11"/>
        <v/>
      </c>
      <c r="P125" s="175" t="str">
        <f t="shared" si="14"/>
        <v/>
      </c>
    </row>
    <row r="126" spans="1:16">
      <c r="A126" s="31"/>
      <c r="B126" s="104"/>
      <c r="C126" s="104"/>
      <c r="D126" s="104"/>
      <c r="E126" s="104"/>
      <c r="F126" s="106"/>
      <c r="G126" s="96"/>
      <c r="H126" s="60"/>
      <c r="I126" s="17">
        <v>1.24E-7</v>
      </c>
      <c r="J126" s="17" t="str">
        <f t="shared" si="12"/>
        <v/>
      </c>
      <c r="K126" s="17" t="str">
        <f t="shared" si="9"/>
        <v/>
      </c>
      <c r="L126" s="17" t="str">
        <f t="shared" si="10"/>
        <v/>
      </c>
      <c r="M126" s="109" t="str">
        <f t="shared" si="13"/>
        <v/>
      </c>
      <c r="N126" s="109" t="str">
        <f t="shared" si="8"/>
        <v/>
      </c>
      <c r="O126" s="109" t="str">
        <f t="shared" si="11"/>
        <v/>
      </c>
      <c r="P126" s="175" t="str">
        <f t="shared" si="14"/>
        <v/>
      </c>
    </row>
    <row r="127" spans="1:16">
      <c r="A127" s="31"/>
      <c r="B127" s="104"/>
      <c r="C127" s="104"/>
      <c r="D127" s="104"/>
      <c r="E127" s="104"/>
      <c r="F127" s="106"/>
      <c r="G127" s="96"/>
      <c r="H127" s="60"/>
      <c r="I127" s="17">
        <v>1.2499999999999999E-7</v>
      </c>
      <c r="J127" s="17" t="str">
        <f t="shared" si="12"/>
        <v/>
      </c>
      <c r="K127" s="17" t="str">
        <f t="shared" si="9"/>
        <v/>
      </c>
      <c r="L127" s="17" t="str">
        <f t="shared" si="10"/>
        <v/>
      </c>
      <c r="M127" s="109" t="str">
        <f t="shared" si="13"/>
        <v/>
      </c>
      <c r="N127" s="109" t="str">
        <f t="shared" si="8"/>
        <v/>
      </c>
      <c r="O127" s="109" t="str">
        <f t="shared" si="11"/>
        <v/>
      </c>
      <c r="P127" s="175" t="str">
        <f t="shared" si="14"/>
        <v/>
      </c>
    </row>
    <row r="128" spans="1:16">
      <c r="A128" s="31"/>
      <c r="B128" s="104"/>
      <c r="C128" s="104"/>
      <c r="D128" s="104"/>
      <c r="E128" s="104"/>
      <c r="F128" s="106"/>
      <c r="G128" s="96"/>
      <c r="H128" s="60"/>
      <c r="I128" s="17">
        <v>1.2599999999999999E-7</v>
      </c>
      <c r="J128" s="17" t="str">
        <f t="shared" si="12"/>
        <v/>
      </c>
      <c r="K128" s="17" t="str">
        <f t="shared" si="9"/>
        <v/>
      </c>
      <c r="L128" s="17" t="str">
        <f t="shared" si="10"/>
        <v/>
      </c>
      <c r="M128" s="109" t="str">
        <f t="shared" si="13"/>
        <v/>
      </c>
      <c r="N128" s="109" t="str">
        <f t="shared" si="8"/>
        <v/>
      </c>
      <c r="O128" s="109" t="str">
        <f t="shared" si="11"/>
        <v/>
      </c>
      <c r="P128" s="175" t="str">
        <f t="shared" si="14"/>
        <v/>
      </c>
    </row>
    <row r="129" spans="1:16">
      <c r="A129" s="31"/>
      <c r="B129" s="104"/>
      <c r="C129" s="104"/>
      <c r="D129" s="104"/>
      <c r="E129" s="104"/>
      <c r="F129" s="106"/>
      <c r="G129" s="96"/>
      <c r="H129" s="60"/>
      <c r="I129" s="17">
        <v>1.2700000000000001E-7</v>
      </c>
      <c r="J129" s="17" t="str">
        <f t="shared" si="12"/>
        <v/>
      </c>
      <c r="K129" s="17" t="str">
        <f t="shared" si="9"/>
        <v/>
      </c>
      <c r="L129" s="17" t="str">
        <f t="shared" si="10"/>
        <v/>
      </c>
      <c r="M129" s="109" t="str">
        <f t="shared" si="13"/>
        <v/>
      </c>
      <c r="N129" s="109" t="str">
        <f t="shared" si="8"/>
        <v/>
      </c>
      <c r="O129" s="109" t="str">
        <f t="shared" si="11"/>
        <v/>
      </c>
      <c r="P129" s="175" t="str">
        <f t="shared" si="14"/>
        <v/>
      </c>
    </row>
    <row r="130" spans="1:16">
      <c r="A130" s="31"/>
      <c r="B130" s="104"/>
      <c r="C130" s="104"/>
      <c r="D130" s="104"/>
      <c r="E130" s="104"/>
      <c r="F130" s="106"/>
      <c r="G130" s="96"/>
      <c r="H130" s="60"/>
      <c r="I130" s="17">
        <v>1.2800000000000001E-7</v>
      </c>
      <c r="J130" s="17" t="str">
        <f t="shared" si="12"/>
        <v/>
      </c>
      <c r="K130" s="17" t="str">
        <f t="shared" si="9"/>
        <v/>
      </c>
      <c r="L130" s="17" t="str">
        <f t="shared" si="10"/>
        <v/>
      </c>
      <c r="M130" s="109" t="str">
        <f t="shared" si="13"/>
        <v/>
      </c>
      <c r="N130" s="109" t="str">
        <f t="shared" si="8"/>
        <v/>
      </c>
      <c r="O130" s="109" t="str">
        <f t="shared" si="11"/>
        <v/>
      </c>
      <c r="P130" s="175" t="str">
        <f t="shared" si="14"/>
        <v/>
      </c>
    </row>
    <row r="131" spans="1:16">
      <c r="A131" s="31"/>
      <c r="B131" s="104"/>
      <c r="C131" s="104"/>
      <c r="D131" s="104"/>
      <c r="E131" s="104"/>
      <c r="F131" s="106"/>
      <c r="G131" s="96"/>
      <c r="H131" s="60"/>
      <c r="I131" s="17">
        <v>1.29E-7</v>
      </c>
      <c r="J131" s="17" t="str">
        <f t="shared" si="12"/>
        <v/>
      </c>
      <c r="K131" s="17" t="str">
        <f t="shared" si="9"/>
        <v/>
      </c>
      <c r="L131" s="17" t="str">
        <f t="shared" si="10"/>
        <v/>
      </c>
      <c r="M131" s="109" t="str">
        <f t="shared" si="13"/>
        <v/>
      </c>
      <c r="N131" s="109" t="str">
        <f t="shared" ref="N131:N194" si="15">IF((A131+$I131)&lt;1,"",A131+$I131)</f>
        <v/>
      </c>
      <c r="O131" s="109" t="str">
        <f t="shared" si="11"/>
        <v/>
      </c>
      <c r="P131" s="175" t="str">
        <f t="shared" si="14"/>
        <v/>
      </c>
    </row>
    <row r="132" spans="1:16">
      <c r="A132" s="31"/>
      <c r="B132" s="104"/>
      <c r="C132" s="104"/>
      <c r="D132" s="104"/>
      <c r="E132" s="104"/>
      <c r="F132" s="106"/>
      <c r="G132" s="96"/>
      <c r="H132" s="60"/>
      <c r="I132" s="17">
        <v>1.3E-7</v>
      </c>
      <c r="J132" s="17" t="str">
        <f t="shared" si="12"/>
        <v/>
      </c>
      <c r="K132" s="17" t="str">
        <f t="shared" ref="K132:K195" si="16">IF(E132="co",1000+I132,IF(E132="yco",2000+I132,IF((E132+$I132)&lt;1,"",E132+$I132)))</f>
        <v/>
      </c>
      <c r="L132" s="17" t="str">
        <f t="shared" ref="L132:L195" si="17">IF((F132+$I132)&lt;1,"",F132+$I132)</f>
        <v/>
      </c>
      <c r="M132" s="109" t="str">
        <f t="shared" si="13"/>
        <v/>
      </c>
      <c r="N132" s="109" t="str">
        <f t="shared" si="15"/>
        <v/>
      </c>
      <c r="O132" s="109" t="str">
        <f t="shared" ref="O132:O195" si="18">IF((D132+$I132)&lt;1,"",D132+$I132)</f>
        <v/>
      </c>
      <c r="P132" s="175" t="str">
        <f t="shared" si="14"/>
        <v/>
      </c>
    </row>
    <row r="133" spans="1:16">
      <c r="A133" s="31"/>
      <c r="B133" s="104"/>
      <c r="C133" s="104"/>
      <c r="D133" s="104"/>
      <c r="E133" s="104"/>
      <c r="F133" s="106"/>
      <c r="G133" s="96"/>
      <c r="H133" s="60"/>
      <c r="I133" s="17">
        <v>1.31E-7</v>
      </c>
      <c r="J133" s="17" t="str">
        <f t="shared" ref="J133:J196" si="19">IF(C133="yco",1000+I133,IF((C133+$I133)&lt;1,"",C133+$I133))</f>
        <v/>
      </c>
      <c r="K133" s="17" t="str">
        <f t="shared" si="16"/>
        <v/>
      </c>
      <c r="L133" s="17" t="str">
        <f t="shared" si="17"/>
        <v/>
      </c>
      <c r="M133" s="109" t="str">
        <f t="shared" ref="M133:M196" si="20">IF(B133="oco",1000+I133,IF((B133+$I133)&lt;1,"",B133+$I133))</f>
        <v/>
      </c>
      <c r="N133" s="109" t="str">
        <f t="shared" si="15"/>
        <v/>
      </c>
      <c r="O133" s="109" t="str">
        <f t="shared" si="18"/>
        <v/>
      </c>
      <c r="P133" s="175" t="str">
        <f t="shared" si="14"/>
        <v/>
      </c>
    </row>
    <row r="134" spans="1:16">
      <c r="A134" s="31"/>
      <c r="B134" s="104"/>
      <c r="C134" s="104"/>
      <c r="D134" s="104"/>
      <c r="E134" s="104"/>
      <c r="F134" s="106"/>
      <c r="G134" s="96"/>
      <c r="H134" s="60"/>
      <c r="I134" s="17">
        <v>1.3199999999999999E-7</v>
      </c>
      <c r="J134" s="17" t="str">
        <f t="shared" si="19"/>
        <v/>
      </c>
      <c r="K134" s="17" t="str">
        <f t="shared" si="16"/>
        <v/>
      </c>
      <c r="L134" s="17" t="str">
        <f t="shared" si="17"/>
        <v/>
      </c>
      <c r="M134" s="109" t="str">
        <f t="shared" si="20"/>
        <v/>
      </c>
      <c r="N134" s="109" t="str">
        <f t="shared" si="15"/>
        <v/>
      </c>
      <c r="O134" s="109" t="str">
        <f t="shared" si="18"/>
        <v/>
      </c>
      <c r="P134" s="175" t="str">
        <f t="shared" si="14"/>
        <v/>
      </c>
    </row>
    <row r="135" spans="1:16">
      <c r="A135" s="31"/>
      <c r="B135" s="104"/>
      <c r="C135" s="104"/>
      <c r="D135" s="104"/>
      <c r="E135" s="104"/>
      <c r="F135" s="106"/>
      <c r="G135" s="96"/>
      <c r="H135" s="60"/>
      <c r="I135" s="17">
        <v>1.3300000000000001E-7</v>
      </c>
      <c r="J135" s="17" t="str">
        <f t="shared" si="19"/>
        <v/>
      </c>
      <c r="K135" s="17" t="str">
        <f t="shared" si="16"/>
        <v/>
      </c>
      <c r="L135" s="17" t="str">
        <f t="shared" si="17"/>
        <v/>
      </c>
      <c r="M135" s="109" t="str">
        <f t="shared" si="20"/>
        <v/>
      </c>
      <c r="N135" s="109" t="str">
        <f t="shared" si="15"/>
        <v/>
      </c>
      <c r="O135" s="109" t="str">
        <f t="shared" si="18"/>
        <v/>
      </c>
      <c r="P135" s="175" t="str">
        <f t="shared" si="14"/>
        <v/>
      </c>
    </row>
    <row r="136" spans="1:16">
      <c r="A136" s="31"/>
      <c r="B136" s="104"/>
      <c r="C136" s="104"/>
      <c r="D136" s="104"/>
      <c r="E136" s="104"/>
      <c r="F136" s="106"/>
      <c r="G136" s="96"/>
      <c r="H136" s="60"/>
      <c r="I136" s="17">
        <v>1.3400000000000001E-7</v>
      </c>
      <c r="J136" s="17" t="str">
        <f t="shared" si="19"/>
        <v/>
      </c>
      <c r="K136" s="17" t="str">
        <f t="shared" si="16"/>
        <v/>
      </c>
      <c r="L136" s="17" t="str">
        <f t="shared" si="17"/>
        <v/>
      </c>
      <c r="M136" s="109" t="str">
        <f t="shared" si="20"/>
        <v/>
      </c>
      <c r="N136" s="109" t="str">
        <f t="shared" si="15"/>
        <v/>
      </c>
      <c r="O136" s="109" t="str">
        <f t="shared" si="18"/>
        <v/>
      </c>
      <c r="P136" s="175" t="str">
        <f t="shared" ref="P136:P199" si="21">IF(OR(B136="oco",B136="",AND(B136&gt;0,B136&lt;5000)),IF(OR(C136="yco",C136="",AND(C136&gt;0,C136&lt;5000)),IF(OR(E136="co",E136="yco",E136="",AND(E136&gt;0,E136&lt;5000)),IF(OR(F136="",AND(F136&gt;0,F136&lt;5000)),"","Check Pole entry"),"Check 2nd Open entry"),"Check 1st Open entry"),"Check Youth entry")</f>
        <v/>
      </c>
    </row>
    <row r="137" spans="1:16">
      <c r="A137" s="31"/>
      <c r="B137" s="104"/>
      <c r="C137" s="104"/>
      <c r="D137" s="104"/>
      <c r="E137" s="104"/>
      <c r="F137" s="106"/>
      <c r="G137" s="96"/>
      <c r="H137" s="60"/>
      <c r="I137" s="17">
        <v>1.35E-7</v>
      </c>
      <c r="J137" s="17" t="str">
        <f t="shared" si="19"/>
        <v/>
      </c>
      <c r="K137" s="17" t="str">
        <f t="shared" si="16"/>
        <v/>
      </c>
      <c r="L137" s="17" t="str">
        <f t="shared" si="17"/>
        <v/>
      </c>
      <c r="M137" s="109" t="str">
        <f t="shared" si="20"/>
        <v/>
      </c>
      <c r="N137" s="109" t="str">
        <f t="shared" si="15"/>
        <v/>
      </c>
      <c r="O137" s="109" t="str">
        <f t="shared" si="18"/>
        <v/>
      </c>
      <c r="P137" s="175" t="str">
        <f t="shared" si="21"/>
        <v/>
      </c>
    </row>
    <row r="138" spans="1:16">
      <c r="A138" s="31"/>
      <c r="B138" s="104"/>
      <c r="C138" s="104"/>
      <c r="D138" s="104"/>
      <c r="E138" s="104"/>
      <c r="F138" s="106"/>
      <c r="G138" s="96"/>
      <c r="H138" s="60"/>
      <c r="I138" s="17">
        <v>1.36E-7</v>
      </c>
      <c r="J138" s="17" t="str">
        <f t="shared" si="19"/>
        <v/>
      </c>
      <c r="K138" s="17" t="str">
        <f t="shared" si="16"/>
        <v/>
      </c>
      <c r="L138" s="17" t="str">
        <f t="shared" si="17"/>
        <v/>
      </c>
      <c r="M138" s="109" t="str">
        <f t="shared" si="20"/>
        <v/>
      </c>
      <c r="N138" s="109" t="str">
        <f t="shared" si="15"/>
        <v/>
      </c>
      <c r="O138" s="109" t="str">
        <f t="shared" si="18"/>
        <v/>
      </c>
      <c r="P138" s="175" t="str">
        <f t="shared" si="21"/>
        <v/>
      </c>
    </row>
    <row r="139" spans="1:16">
      <c r="A139" s="31"/>
      <c r="B139" s="104"/>
      <c r="C139" s="104"/>
      <c r="D139" s="104"/>
      <c r="E139" s="104"/>
      <c r="F139" s="106"/>
      <c r="G139" s="96"/>
      <c r="H139" s="60"/>
      <c r="I139" s="17">
        <v>1.37E-7</v>
      </c>
      <c r="J139" s="17" t="str">
        <f t="shared" si="19"/>
        <v/>
      </c>
      <c r="K139" s="17" t="str">
        <f t="shared" si="16"/>
        <v/>
      </c>
      <c r="L139" s="17" t="str">
        <f t="shared" si="17"/>
        <v/>
      </c>
      <c r="M139" s="109" t="str">
        <f t="shared" si="20"/>
        <v/>
      </c>
      <c r="N139" s="109" t="str">
        <f t="shared" si="15"/>
        <v/>
      </c>
      <c r="O139" s="109" t="str">
        <f t="shared" si="18"/>
        <v/>
      </c>
      <c r="P139" s="175" t="str">
        <f t="shared" si="21"/>
        <v/>
      </c>
    </row>
    <row r="140" spans="1:16">
      <c r="A140" s="31"/>
      <c r="B140" s="104"/>
      <c r="C140" s="104"/>
      <c r="D140" s="104"/>
      <c r="E140" s="104"/>
      <c r="F140" s="106"/>
      <c r="G140" s="96"/>
      <c r="H140" s="60"/>
      <c r="I140" s="17">
        <v>1.3799999999999999E-7</v>
      </c>
      <c r="J140" s="17" t="str">
        <f t="shared" si="19"/>
        <v/>
      </c>
      <c r="K140" s="17" t="str">
        <f t="shared" si="16"/>
        <v/>
      </c>
      <c r="L140" s="17" t="str">
        <f t="shared" si="17"/>
        <v/>
      </c>
      <c r="M140" s="109" t="str">
        <f t="shared" si="20"/>
        <v/>
      </c>
      <c r="N140" s="109" t="str">
        <f t="shared" si="15"/>
        <v/>
      </c>
      <c r="O140" s="109" t="str">
        <f t="shared" si="18"/>
        <v/>
      </c>
      <c r="P140" s="175" t="str">
        <f t="shared" si="21"/>
        <v/>
      </c>
    </row>
    <row r="141" spans="1:16">
      <c r="A141" s="31"/>
      <c r="B141" s="104"/>
      <c r="C141" s="104"/>
      <c r="D141" s="104"/>
      <c r="E141" s="104"/>
      <c r="F141" s="106"/>
      <c r="G141" s="96"/>
      <c r="H141" s="60"/>
      <c r="I141" s="17">
        <v>1.3899999999999999E-7</v>
      </c>
      <c r="J141" s="17" t="str">
        <f t="shared" si="19"/>
        <v/>
      </c>
      <c r="K141" s="17" t="str">
        <f t="shared" si="16"/>
        <v/>
      </c>
      <c r="L141" s="17" t="str">
        <f t="shared" si="17"/>
        <v/>
      </c>
      <c r="M141" s="109" t="str">
        <f t="shared" si="20"/>
        <v/>
      </c>
      <c r="N141" s="109" t="str">
        <f t="shared" si="15"/>
        <v/>
      </c>
      <c r="O141" s="109" t="str">
        <f t="shared" si="18"/>
        <v/>
      </c>
      <c r="P141" s="175" t="str">
        <f t="shared" si="21"/>
        <v/>
      </c>
    </row>
    <row r="142" spans="1:16">
      <c r="A142" s="31"/>
      <c r="B142" s="104"/>
      <c r="C142" s="104"/>
      <c r="D142" s="104"/>
      <c r="E142" s="104"/>
      <c r="F142" s="106"/>
      <c r="G142" s="96"/>
      <c r="H142" s="60"/>
      <c r="I142" s="17">
        <v>1.4000000000000001E-7</v>
      </c>
      <c r="J142" s="17" t="str">
        <f t="shared" si="19"/>
        <v/>
      </c>
      <c r="K142" s="17" t="str">
        <f t="shared" si="16"/>
        <v/>
      </c>
      <c r="L142" s="17" t="str">
        <f t="shared" si="17"/>
        <v/>
      </c>
      <c r="M142" s="109" t="str">
        <f t="shared" si="20"/>
        <v/>
      </c>
      <c r="N142" s="109" t="str">
        <f t="shared" si="15"/>
        <v/>
      </c>
      <c r="O142" s="109" t="str">
        <f t="shared" si="18"/>
        <v/>
      </c>
      <c r="P142" s="175" t="str">
        <f t="shared" si="21"/>
        <v/>
      </c>
    </row>
    <row r="143" spans="1:16">
      <c r="A143" s="31"/>
      <c r="B143" s="104"/>
      <c r="C143" s="104"/>
      <c r="D143" s="104"/>
      <c r="E143" s="104"/>
      <c r="F143" s="106"/>
      <c r="G143" s="96"/>
      <c r="H143" s="60"/>
      <c r="I143" s="17">
        <v>1.4100000000000001E-7</v>
      </c>
      <c r="J143" s="17" t="str">
        <f t="shared" si="19"/>
        <v/>
      </c>
      <c r="K143" s="17" t="str">
        <f t="shared" si="16"/>
        <v/>
      </c>
      <c r="L143" s="17" t="str">
        <f t="shared" si="17"/>
        <v/>
      </c>
      <c r="M143" s="109" t="str">
        <f t="shared" si="20"/>
        <v/>
      </c>
      <c r="N143" s="109" t="str">
        <f t="shared" si="15"/>
        <v/>
      </c>
      <c r="O143" s="109" t="str">
        <f t="shared" si="18"/>
        <v/>
      </c>
      <c r="P143" s="175" t="str">
        <f t="shared" si="21"/>
        <v/>
      </c>
    </row>
    <row r="144" spans="1:16">
      <c r="A144" s="31"/>
      <c r="B144" s="104"/>
      <c r="C144" s="104"/>
      <c r="D144" s="104"/>
      <c r="E144" s="104"/>
      <c r="F144" s="106"/>
      <c r="G144" s="96"/>
      <c r="H144" s="60"/>
      <c r="I144" s="17">
        <v>1.42E-7</v>
      </c>
      <c r="J144" s="17" t="str">
        <f t="shared" si="19"/>
        <v/>
      </c>
      <c r="K144" s="17" t="str">
        <f t="shared" si="16"/>
        <v/>
      </c>
      <c r="L144" s="17" t="str">
        <f t="shared" si="17"/>
        <v/>
      </c>
      <c r="M144" s="109" t="str">
        <f t="shared" si="20"/>
        <v/>
      </c>
      <c r="N144" s="109" t="str">
        <f t="shared" si="15"/>
        <v/>
      </c>
      <c r="O144" s="109" t="str">
        <f t="shared" si="18"/>
        <v/>
      </c>
      <c r="P144" s="175" t="str">
        <f t="shared" si="21"/>
        <v/>
      </c>
    </row>
    <row r="145" spans="1:16">
      <c r="A145" s="31"/>
      <c r="B145" s="104"/>
      <c r="C145" s="104"/>
      <c r="D145" s="104"/>
      <c r="E145" s="104"/>
      <c r="F145" s="106"/>
      <c r="G145" s="96"/>
      <c r="H145" s="60"/>
      <c r="I145" s="17">
        <v>1.43E-7</v>
      </c>
      <c r="J145" s="17" t="str">
        <f t="shared" si="19"/>
        <v/>
      </c>
      <c r="K145" s="17" t="str">
        <f t="shared" si="16"/>
        <v/>
      </c>
      <c r="L145" s="17" t="str">
        <f t="shared" si="17"/>
        <v/>
      </c>
      <c r="M145" s="109" t="str">
        <f t="shared" si="20"/>
        <v/>
      </c>
      <c r="N145" s="109" t="str">
        <f t="shared" si="15"/>
        <v/>
      </c>
      <c r="O145" s="109" t="str">
        <f t="shared" si="18"/>
        <v/>
      </c>
      <c r="P145" s="175" t="str">
        <f t="shared" si="21"/>
        <v/>
      </c>
    </row>
    <row r="146" spans="1:16">
      <c r="A146" s="31"/>
      <c r="B146" s="104"/>
      <c r="C146" s="104"/>
      <c r="D146" s="104"/>
      <c r="E146" s="104"/>
      <c r="F146" s="106"/>
      <c r="G146" s="96"/>
      <c r="H146" s="60"/>
      <c r="I146" s="17">
        <v>1.4399999999999999E-7</v>
      </c>
      <c r="J146" s="17" t="str">
        <f t="shared" si="19"/>
        <v/>
      </c>
      <c r="K146" s="17" t="str">
        <f t="shared" si="16"/>
        <v/>
      </c>
      <c r="L146" s="17" t="str">
        <f t="shared" si="17"/>
        <v/>
      </c>
      <c r="M146" s="109" t="str">
        <f t="shared" si="20"/>
        <v/>
      </c>
      <c r="N146" s="109" t="str">
        <f t="shared" si="15"/>
        <v/>
      </c>
      <c r="O146" s="109" t="str">
        <f t="shared" si="18"/>
        <v/>
      </c>
      <c r="P146" s="175" t="str">
        <f t="shared" si="21"/>
        <v/>
      </c>
    </row>
    <row r="147" spans="1:16">
      <c r="A147" s="31"/>
      <c r="B147" s="104"/>
      <c r="C147" s="104"/>
      <c r="D147" s="104"/>
      <c r="E147" s="104"/>
      <c r="F147" s="106"/>
      <c r="G147" s="96"/>
      <c r="H147" s="60"/>
      <c r="I147" s="17">
        <v>1.4499999999999999E-7</v>
      </c>
      <c r="J147" s="17" t="str">
        <f t="shared" si="19"/>
        <v/>
      </c>
      <c r="K147" s="17" t="str">
        <f t="shared" si="16"/>
        <v/>
      </c>
      <c r="L147" s="17" t="str">
        <f t="shared" si="17"/>
        <v/>
      </c>
      <c r="M147" s="109" t="str">
        <f t="shared" si="20"/>
        <v/>
      </c>
      <c r="N147" s="109" t="str">
        <f t="shared" si="15"/>
        <v/>
      </c>
      <c r="O147" s="109" t="str">
        <f t="shared" si="18"/>
        <v/>
      </c>
      <c r="P147" s="175" t="str">
        <f t="shared" si="21"/>
        <v/>
      </c>
    </row>
    <row r="148" spans="1:16">
      <c r="A148" s="31"/>
      <c r="B148" s="104"/>
      <c r="C148" s="104"/>
      <c r="D148" s="104"/>
      <c r="E148" s="104"/>
      <c r="F148" s="106"/>
      <c r="G148" s="96"/>
      <c r="H148" s="60"/>
      <c r="I148" s="17">
        <v>1.4600000000000001E-7</v>
      </c>
      <c r="J148" s="17" t="str">
        <f t="shared" si="19"/>
        <v/>
      </c>
      <c r="K148" s="17" t="str">
        <f t="shared" si="16"/>
        <v/>
      </c>
      <c r="L148" s="17" t="str">
        <f t="shared" si="17"/>
        <v/>
      </c>
      <c r="M148" s="109" t="str">
        <f t="shared" si="20"/>
        <v/>
      </c>
      <c r="N148" s="109" t="str">
        <f t="shared" si="15"/>
        <v/>
      </c>
      <c r="O148" s="109" t="str">
        <f t="shared" si="18"/>
        <v/>
      </c>
      <c r="P148" s="175" t="str">
        <f t="shared" si="21"/>
        <v/>
      </c>
    </row>
    <row r="149" spans="1:16">
      <c r="A149" s="31"/>
      <c r="B149" s="104"/>
      <c r="C149" s="104"/>
      <c r="D149" s="104"/>
      <c r="E149" s="104"/>
      <c r="F149" s="106"/>
      <c r="G149" s="96"/>
      <c r="H149" s="60"/>
      <c r="I149" s="17">
        <v>1.4700000000000001E-7</v>
      </c>
      <c r="J149" s="17" t="str">
        <f t="shared" si="19"/>
        <v/>
      </c>
      <c r="K149" s="17" t="str">
        <f t="shared" si="16"/>
        <v/>
      </c>
      <c r="L149" s="17" t="str">
        <f t="shared" si="17"/>
        <v/>
      </c>
      <c r="M149" s="109" t="str">
        <f t="shared" si="20"/>
        <v/>
      </c>
      <c r="N149" s="109" t="str">
        <f t="shared" si="15"/>
        <v/>
      </c>
      <c r="O149" s="109" t="str">
        <f t="shared" si="18"/>
        <v/>
      </c>
      <c r="P149" s="175" t="str">
        <f t="shared" si="21"/>
        <v/>
      </c>
    </row>
    <row r="150" spans="1:16">
      <c r="A150" s="31"/>
      <c r="B150" s="104"/>
      <c r="C150" s="104"/>
      <c r="D150" s="104"/>
      <c r="E150" s="104"/>
      <c r="F150" s="106"/>
      <c r="G150" s="96"/>
      <c r="H150" s="60"/>
      <c r="I150" s="17">
        <v>1.48E-7</v>
      </c>
      <c r="J150" s="17" t="str">
        <f t="shared" si="19"/>
        <v/>
      </c>
      <c r="K150" s="17" t="str">
        <f t="shared" si="16"/>
        <v/>
      </c>
      <c r="L150" s="17" t="str">
        <f t="shared" si="17"/>
        <v/>
      </c>
      <c r="M150" s="109" t="str">
        <f t="shared" si="20"/>
        <v/>
      </c>
      <c r="N150" s="109" t="str">
        <f t="shared" si="15"/>
        <v/>
      </c>
      <c r="O150" s="109" t="str">
        <f t="shared" si="18"/>
        <v/>
      </c>
      <c r="P150" s="175" t="str">
        <f t="shared" si="21"/>
        <v/>
      </c>
    </row>
    <row r="151" spans="1:16">
      <c r="A151" s="31"/>
      <c r="B151" s="104"/>
      <c r="C151" s="104"/>
      <c r="D151" s="104"/>
      <c r="E151" s="104"/>
      <c r="F151" s="106"/>
      <c r="G151" s="96"/>
      <c r="H151" s="60"/>
      <c r="I151" s="17">
        <v>1.49E-7</v>
      </c>
      <c r="J151" s="17" t="str">
        <f t="shared" si="19"/>
        <v/>
      </c>
      <c r="K151" s="17" t="str">
        <f t="shared" si="16"/>
        <v/>
      </c>
      <c r="L151" s="17" t="str">
        <f t="shared" si="17"/>
        <v/>
      </c>
      <c r="M151" s="109" t="str">
        <f t="shared" si="20"/>
        <v/>
      </c>
      <c r="N151" s="109" t="str">
        <f t="shared" si="15"/>
        <v/>
      </c>
      <c r="O151" s="109" t="str">
        <f t="shared" si="18"/>
        <v/>
      </c>
      <c r="P151" s="175" t="str">
        <f t="shared" si="21"/>
        <v/>
      </c>
    </row>
    <row r="152" spans="1:16">
      <c r="A152" s="31"/>
      <c r="B152" s="104"/>
      <c r="C152" s="104"/>
      <c r="D152" s="104"/>
      <c r="E152" s="104"/>
      <c r="F152" s="106"/>
      <c r="G152" s="96"/>
      <c r="H152" s="60"/>
      <c r="I152" s="17">
        <v>1.4999999999999999E-7</v>
      </c>
      <c r="J152" s="17" t="str">
        <f t="shared" si="19"/>
        <v/>
      </c>
      <c r="K152" s="17" t="str">
        <f t="shared" si="16"/>
        <v/>
      </c>
      <c r="L152" s="17" t="str">
        <f t="shared" si="17"/>
        <v/>
      </c>
      <c r="M152" s="109" t="str">
        <f t="shared" si="20"/>
        <v/>
      </c>
      <c r="N152" s="109" t="str">
        <f t="shared" si="15"/>
        <v/>
      </c>
      <c r="O152" s="109" t="str">
        <f t="shared" si="18"/>
        <v/>
      </c>
      <c r="P152" s="175" t="str">
        <f t="shared" si="21"/>
        <v/>
      </c>
    </row>
    <row r="153" spans="1:16">
      <c r="A153" s="31"/>
      <c r="B153" s="104"/>
      <c r="C153" s="104"/>
      <c r="D153" s="104"/>
      <c r="E153" s="104"/>
      <c r="F153" s="106"/>
      <c r="G153" s="96"/>
      <c r="H153" s="60"/>
      <c r="I153" s="17">
        <v>1.5099999999999999E-7</v>
      </c>
      <c r="J153" s="17" t="str">
        <f t="shared" si="19"/>
        <v/>
      </c>
      <c r="K153" s="17" t="str">
        <f t="shared" si="16"/>
        <v/>
      </c>
      <c r="L153" s="17" t="str">
        <f t="shared" si="17"/>
        <v/>
      </c>
      <c r="M153" s="109" t="str">
        <f t="shared" si="20"/>
        <v/>
      </c>
      <c r="N153" s="109" t="str">
        <f t="shared" si="15"/>
        <v/>
      </c>
      <c r="O153" s="109" t="str">
        <f t="shared" si="18"/>
        <v/>
      </c>
      <c r="P153" s="175" t="str">
        <f t="shared" si="21"/>
        <v/>
      </c>
    </row>
    <row r="154" spans="1:16">
      <c r="A154" s="31"/>
      <c r="B154" s="104"/>
      <c r="C154" s="104"/>
      <c r="D154" s="104"/>
      <c r="E154" s="104"/>
      <c r="F154" s="106"/>
      <c r="G154" s="96"/>
      <c r="H154" s="60"/>
      <c r="I154" s="17">
        <v>1.5200000000000001E-7</v>
      </c>
      <c r="J154" s="17" t="str">
        <f t="shared" si="19"/>
        <v/>
      </c>
      <c r="K154" s="17" t="str">
        <f t="shared" si="16"/>
        <v/>
      </c>
      <c r="L154" s="17" t="str">
        <f t="shared" si="17"/>
        <v/>
      </c>
      <c r="M154" s="109" t="str">
        <f t="shared" si="20"/>
        <v/>
      </c>
      <c r="N154" s="109" t="str">
        <f t="shared" si="15"/>
        <v/>
      </c>
      <c r="O154" s="109" t="str">
        <f t="shared" si="18"/>
        <v/>
      </c>
      <c r="P154" s="175" t="str">
        <f t="shared" si="21"/>
        <v/>
      </c>
    </row>
    <row r="155" spans="1:16">
      <c r="A155" s="31"/>
      <c r="B155" s="104"/>
      <c r="C155" s="104"/>
      <c r="D155" s="104"/>
      <c r="E155" s="104"/>
      <c r="F155" s="106"/>
      <c r="G155" s="96"/>
      <c r="H155" s="60"/>
      <c r="I155" s="17">
        <v>1.5300000000000001E-7</v>
      </c>
      <c r="J155" s="17" t="str">
        <f t="shared" si="19"/>
        <v/>
      </c>
      <c r="K155" s="17" t="str">
        <f t="shared" si="16"/>
        <v/>
      </c>
      <c r="L155" s="17" t="str">
        <f t="shared" si="17"/>
        <v/>
      </c>
      <c r="M155" s="109" t="str">
        <f t="shared" si="20"/>
        <v/>
      </c>
      <c r="N155" s="109" t="str">
        <f t="shared" si="15"/>
        <v/>
      </c>
      <c r="O155" s="109" t="str">
        <f t="shared" si="18"/>
        <v/>
      </c>
      <c r="P155" s="175" t="str">
        <f t="shared" si="21"/>
        <v/>
      </c>
    </row>
    <row r="156" spans="1:16">
      <c r="A156" s="31"/>
      <c r="B156" s="104"/>
      <c r="C156" s="104"/>
      <c r="D156" s="104"/>
      <c r="E156" s="104"/>
      <c r="F156" s="106"/>
      <c r="G156" s="96"/>
      <c r="H156" s="60"/>
      <c r="I156" s="17">
        <v>1.54E-7</v>
      </c>
      <c r="J156" s="17" t="str">
        <f t="shared" si="19"/>
        <v/>
      </c>
      <c r="K156" s="17" t="str">
        <f t="shared" si="16"/>
        <v/>
      </c>
      <c r="L156" s="17" t="str">
        <f t="shared" si="17"/>
        <v/>
      </c>
      <c r="M156" s="109" t="str">
        <f t="shared" si="20"/>
        <v/>
      </c>
      <c r="N156" s="109" t="str">
        <f t="shared" si="15"/>
        <v/>
      </c>
      <c r="O156" s="109" t="str">
        <f t="shared" si="18"/>
        <v/>
      </c>
      <c r="P156" s="175" t="str">
        <f t="shared" si="21"/>
        <v/>
      </c>
    </row>
    <row r="157" spans="1:16">
      <c r="A157" s="31"/>
      <c r="B157" s="104"/>
      <c r="C157" s="104"/>
      <c r="D157" s="104"/>
      <c r="E157" s="104"/>
      <c r="F157" s="106"/>
      <c r="G157" s="96"/>
      <c r="H157" s="60"/>
      <c r="I157" s="17">
        <v>1.55E-7</v>
      </c>
      <c r="J157" s="17" t="str">
        <f t="shared" si="19"/>
        <v/>
      </c>
      <c r="K157" s="17" t="str">
        <f t="shared" si="16"/>
        <v/>
      </c>
      <c r="L157" s="17" t="str">
        <f t="shared" si="17"/>
        <v/>
      </c>
      <c r="M157" s="109" t="str">
        <f t="shared" si="20"/>
        <v/>
      </c>
      <c r="N157" s="109" t="str">
        <f t="shared" si="15"/>
        <v/>
      </c>
      <c r="O157" s="109" t="str">
        <f t="shared" si="18"/>
        <v/>
      </c>
      <c r="P157" s="175" t="str">
        <f t="shared" si="21"/>
        <v/>
      </c>
    </row>
    <row r="158" spans="1:16">
      <c r="A158" s="31"/>
      <c r="B158" s="104"/>
      <c r="C158" s="104"/>
      <c r="D158" s="104"/>
      <c r="E158" s="104"/>
      <c r="F158" s="106"/>
      <c r="G158" s="96"/>
      <c r="H158" s="60"/>
      <c r="I158" s="17">
        <v>1.5599999999999999E-7</v>
      </c>
      <c r="J158" s="17" t="str">
        <f t="shared" si="19"/>
        <v/>
      </c>
      <c r="K158" s="17" t="str">
        <f t="shared" si="16"/>
        <v/>
      </c>
      <c r="L158" s="17" t="str">
        <f t="shared" si="17"/>
        <v/>
      </c>
      <c r="M158" s="109" t="str">
        <f t="shared" si="20"/>
        <v/>
      </c>
      <c r="N158" s="109" t="str">
        <f t="shared" si="15"/>
        <v/>
      </c>
      <c r="O158" s="109" t="str">
        <f t="shared" si="18"/>
        <v/>
      </c>
      <c r="P158" s="175" t="str">
        <f t="shared" si="21"/>
        <v/>
      </c>
    </row>
    <row r="159" spans="1:16">
      <c r="A159" s="31"/>
      <c r="B159" s="104"/>
      <c r="C159" s="104"/>
      <c r="D159" s="104"/>
      <c r="E159" s="104"/>
      <c r="F159" s="106"/>
      <c r="G159" s="96"/>
      <c r="H159" s="60"/>
      <c r="I159" s="17">
        <v>1.5699999999999999E-7</v>
      </c>
      <c r="J159" s="17" t="str">
        <f t="shared" si="19"/>
        <v/>
      </c>
      <c r="K159" s="17" t="str">
        <f t="shared" si="16"/>
        <v/>
      </c>
      <c r="L159" s="17" t="str">
        <f t="shared" si="17"/>
        <v/>
      </c>
      <c r="M159" s="109" t="str">
        <f t="shared" si="20"/>
        <v/>
      </c>
      <c r="N159" s="109" t="str">
        <f t="shared" si="15"/>
        <v/>
      </c>
      <c r="O159" s="109" t="str">
        <f t="shared" si="18"/>
        <v/>
      </c>
      <c r="P159" s="175" t="str">
        <f t="shared" si="21"/>
        <v/>
      </c>
    </row>
    <row r="160" spans="1:16">
      <c r="A160" s="31"/>
      <c r="B160" s="104"/>
      <c r="C160" s="104"/>
      <c r="D160" s="104"/>
      <c r="E160" s="104"/>
      <c r="F160" s="106"/>
      <c r="G160" s="96"/>
      <c r="H160" s="60"/>
      <c r="I160" s="17">
        <v>1.5800000000000001E-7</v>
      </c>
      <c r="J160" s="17" t="str">
        <f t="shared" si="19"/>
        <v/>
      </c>
      <c r="K160" s="17" t="str">
        <f t="shared" si="16"/>
        <v/>
      </c>
      <c r="L160" s="17" t="str">
        <f t="shared" si="17"/>
        <v/>
      </c>
      <c r="M160" s="109" t="str">
        <f t="shared" si="20"/>
        <v/>
      </c>
      <c r="N160" s="109" t="str">
        <f t="shared" si="15"/>
        <v/>
      </c>
      <c r="O160" s="109" t="str">
        <f t="shared" si="18"/>
        <v/>
      </c>
      <c r="P160" s="175" t="str">
        <f t="shared" si="21"/>
        <v/>
      </c>
    </row>
    <row r="161" spans="1:16">
      <c r="A161" s="31"/>
      <c r="B161" s="104"/>
      <c r="C161" s="104"/>
      <c r="D161" s="104"/>
      <c r="E161" s="104"/>
      <c r="F161" s="106"/>
      <c r="G161" s="96"/>
      <c r="H161" s="60"/>
      <c r="I161" s="17">
        <v>1.5900000000000001E-7</v>
      </c>
      <c r="J161" s="17" t="str">
        <f t="shared" si="19"/>
        <v/>
      </c>
      <c r="K161" s="17" t="str">
        <f t="shared" si="16"/>
        <v/>
      </c>
      <c r="L161" s="17" t="str">
        <f t="shared" si="17"/>
        <v/>
      </c>
      <c r="M161" s="109" t="str">
        <f t="shared" si="20"/>
        <v/>
      </c>
      <c r="N161" s="109" t="str">
        <f t="shared" si="15"/>
        <v/>
      </c>
      <c r="O161" s="109" t="str">
        <f t="shared" si="18"/>
        <v/>
      </c>
      <c r="P161" s="175" t="str">
        <f t="shared" si="21"/>
        <v/>
      </c>
    </row>
    <row r="162" spans="1:16">
      <c r="A162" s="31"/>
      <c r="B162" s="104"/>
      <c r="C162" s="104"/>
      <c r="D162" s="104"/>
      <c r="E162" s="104"/>
      <c r="F162" s="106"/>
      <c r="G162" s="96"/>
      <c r="H162" s="60"/>
      <c r="I162" s="17">
        <v>1.6E-7</v>
      </c>
      <c r="J162" s="17" t="str">
        <f t="shared" si="19"/>
        <v/>
      </c>
      <c r="K162" s="17" t="str">
        <f t="shared" si="16"/>
        <v/>
      </c>
      <c r="L162" s="17" t="str">
        <f t="shared" si="17"/>
        <v/>
      </c>
      <c r="M162" s="109" t="str">
        <f t="shared" si="20"/>
        <v/>
      </c>
      <c r="N162" s="109" t="str">
        <f t="shared" si="15"/>
        <v/>
      </c>
      <c r="O162" s="109" t="str">
        <f t="shared" si="18"/>
        <v/>
      </c>
      <c r="P162" s="175" t="str">
        <f t="shared" si="21"/>
        <v/>
      </c>
    </row>
    <row r="163" spans="1:16">
      <c r="A163" s="31"/>
      <c r="B163" s="104"/>
      <c r="C163" s="104"/>
      <c r="D163" s="104"/>
      <c r="E163" s="104"/>
      <c r="F163" s="106"/>
      <c r="G163" s="96"/>
      <c r="H163" s="60"/>
      <c r="I163" s="17">
        <v>1.61E-7</v>
      </c>
      <c r="J163" s="17" t="str">
        <f t="shared" si="19"/>
        <v/>
      </c>
      <c r="K163" s="17" t="str">
        <f t="shared" si="16"/>
        <v/>
      </c>
      <c r="L163" s="17" t="str">
        <f t="shared" si="17"/>
        <v/>
      </c>
      <c r="M163" s="109" t="str">
        <f t="shared" si="20"/>
        <v/>
      </c>
      <c r="N163" s="109" t="str">
        <f t="shared" si="15"/>
        <v/>
      </c>
      <c r="O163" s="109" t="str">
        <f t="shared" si="18"/>
        <v/>
      </c>
      <c r="P163" s="175" t="str">
        <f t="shared" si="21"/>
        <v/>
      </c>
    </row>
    <row r="164" spans="1:16">
      <c r="A164" s="31"/>
      <c r="B164" s="104"/>
      <c r="C164" s="104"/>
      <c r="D164" s="104"/>
      <c r="E164" s="104"/>
      <c r="F164" s="106"/>
      <c r="G164" s="96"/>
      <c r="H164" s="60"/>
      <c r="I164" s="17">
        <v>1.6199999999999999E-7</v>
      </c>
      <c r="J164" s="17" t="str">
        <f t="shared" si="19"/>
        <v/>
      </c>
      <c r="K164" s="17" t="str">
        <f t="shared" si="16"/>
        <v/>
      </c>
      <c r="L164" s="17" t="str">
        <f t="shared" si="17"/>
        <v/>
      </c>
      <c r="M164" s="109" t="str">
        <f t="shared" si="20"/>
        <v/>
      </c>
      <c r="N164" s="109" t="str">
        <f t="shared" si="15"/>
        <v/>
      </c>
      <c r="O164" s="109" t="str">
        <f t="shared" si="18"/>
        <v/>
      </c>
      <c r="P164" s="175" t="str">
        <f t="shared" si="21"/>
        <v/>
      </c>
    </row>
    <row r="165" spans="1:16">
      <c r="A165" s="31"/>
      <c r="B165" s="104"/>
      <c r="C165" s="104"/>
      <c r="D165" s="104"/>
      <c r="E165" s="104"/>
      <c r="F165" s="106"/>
      <c r="G165" s="96"/>
      <c r="H165" s="60"/>
      <c r="I165" s="17">
        <v>1.6299999999999999E-7</v>
      </c>
      <c r="J165" s="17" t="str">
        <f t="shared" si="19"/>
        <v/>
      </c>
      <c r="K165" s="17" t="str">
        <f t="shared" si="16"/>
        <v/>
      </c>
      <c r="L165" s="17" t="str">
        <f t="shared" si="17"/>
        <v/>
      </c>
      <c r="M165" s="109" t="str">
        <f t="shared" si="20"/>
        <v/>
      </c>
      <c r="N165" s="109" t="str">
        <f t="shared" si="15"/>
        <v/>
      </c>
      <c r="O165" s="109" t="str">
        <f t="shared" si="18"/>
        <v/>
      </c>
      <c r="P165" s="175" t="str">
        <f t="shared" si="21"/>
        <v/>
      </c>
    </row>
    <row r="166" spans="1:16">
      <c r="A166" s="31"/>
      <c r="B166" s="104"/>
      <c r="C166" s="104"/>
      <c r="D166" s="104"/>
      <c r="E166" s="104"/>
      <c r="F166" s="106"/>
      <c r="G166" s="96"/>
      <c r="H166" s="60"/>
      <c r="I166" s="17">
        <v>1.6400000000000001E-7</v>
      </c>
      <c r="J166" s="17" t="str">
        <f t="shared" si="19"/>
        <v/>
      </c>
      <c r="K166" s="17" t="str">
        <f t="shared" si="16"/>
        <v/>
      </c>
      <c r="L166" s="17" t="str">
        <f t="shared" si="17"/>
        <v/>
      </c>
      <c r="M166" s="109" t="str">
        <f t="shared" si="20"/>
        <v/>
      </c>
      <c r="N166" s="109" t="str">
        <f t="shared" si="15"/>
        <v/>
      </c>
      <c r="O166" s="109" t="str">
        <f t="shared" si="18"/>
        <v/>
      </c>
      <c r="P166" s="175" t="str">
        <f t="shared" si="21"/>
        <v/>
      </c>
    </row>
    <row r="167" spans="1:16">
      <c r="A167" s="31"/>
      <c r="B167" s="104"/>
      <c r="C167" s="104"/>
      <c r="D167" s="104"/>
      <c r="E167" s="104"/>
      <c r="F167" s="106"/>
      <c r="G167" s="96"/>
      <c r="H167" s="60"/>
      <c r="I167" s="17">
        <v>1.6500000000000001E-7</v>
      </c>
      <c r="J167" s="17" t="str">
        <f t="shared" si="19"/>
        <v/>
      </c>
      <c r="K167" s="17" t="str">
        <f t="shared" si="16"/>
        <v/>
      </c>
      <c r="L167" s="17" t="str">
        <f t="shared" si="17"/>
        <v/>
      </c>
      <c r="M167" s="109" t="str">
        <f t="shared" si="20"/>
        <v/>
      </c>
      <c r="N167" s="109" t="str">
        <f t="shared" si="15"/>
        <v/>
      </c>
      <c r="O167" s="109" t="str">
        <f t="shared" si="18"/>
        <v/>
      </c>
      <c r="P167" s="175" t="str">
        <f t="shared" si="21"/>
        <v/>
      </c>
    </row>
    <row r="168" spans="1:16">
      <c r="A168" s="31"/>
      <c r="B168" s="104"/>
      <c r="C168" s="104"/>
      <c r="D168" s="104"/>
      <c r="E168" s="104"/>
      <c r="F168" s="106"/>
      <c r="G168" s="96"/>
      <c r="H168" s="60"/>
      <c r="I168" s="17">
        <v>1.66E-7</v>
      </c>
      <c r="J168" s="17" t="str">
        <f t="shared" si="19"/>
        <v/>
      </c>
      <c r="K168" s="17" t="str">
        <f t="shared" si="16"/>
        <v/>
      </c>
      <c r="L168" s="17" t="str">
        <f t="shared" si="17"/>
        <v/>
      </c>
      <c r="M168" s="109" t="str">
        <f t="shared" si="20"/>
        <v/>
      </c>
      <c r="N168" s="109" t="str">
        <f t="shared" si="15"/>
        <v/>
      </c>
      <c r="O168" s="109" t="str">
        <f t="shared" si="18"/>
        <v/>
      </c>
      <c r="P168" s="175" t="str">
        <f t="shared" si="21"/>
        <v/>
      </c>
    </row>
    <row r="169" spans="1:16">
      <c r="A169" s="31"/>
      <c r="B169" s="104"/>
      <c r="C169" s="104"/>
      <c r="D169" s="104"/>
      <c r="E169" s="104"/>
      <c r="F169" s="106"/>
      <c r="G169" s="96"/>
      <c r="H169" s="60"/>
      <c r="I169" s="17">
        <v>1.67E-7</v>
      </c>
      <c r="J169" s="17" t="str">
        <f t="shared" si="19"/>
        <v/>
      </c>
      <c r="K169" s="17" t="str">
        <f t="shared" si="16"/>
        <v/>
      </c>
      <c r="L169" s="17" t="str">
        <f t="shared" si="17"/>
        <v/>
      </c>
      <c r="M169" s="109" t="str">
        <f t="shared" si="20"/>
        <v/>
      </c>
      <c r="N169" s="109" t="str">
        <f t="shared" si="15"/>
        <v/>
      </c>
      <c r="O169" s="109" t="str">
        <f t="shared" si="18"/>
        <v/>
      </c>
      <c r="P169" s="175" t="str">
        <f t="shared" si="21"/>
        <v/>
      </c>
    </row>
    <row r="170" spans="1:16">
      <c r="A170" s="31"/>
      <c r="B170" s="104"/>
      <c r="C170" s="104"/>
      <c r="D170" s="104"/>
      <c r="E170" s="104"/>
      <c r="F170" s="106"/>
      <c r="G170" s="96"/>
      <c r="H170" s="60"/>
      <c r="I170" s="17">
        <v>1.68E-7</v>
      </c>
      <c r="J170" s="17" t="str">
        <f t="shared" si="19"/>
        <v/>
      </c>
      <c r="K170" s="17" t="str">
        <f t="shared" si="16"/>
        <v/>
      </c>
      <c r="L170" s="17" t="str">
        <f t="shared" si="17"/>
        <v/>
      </c>
      <c r="M170" s="109" t="str">
        <f t="shared" si="20"/>
        <v/>
      </c>
      <c r="N170" s="109" t="str">
        <f t="shared" si="15"/>
        <v/>
      </c>
      <c r="O170" s="109" t="str">
        <f t="shared" si="18"/>
        <v/>
      </c>
      <c r="P170" s="175" t="str">
        <f t="shared" si="21"/>
        <v/>
      </c>
    </row>
    <row r="171" spans="1:16">
      <c r="A171" s="31"/>
      <c r="B171" s="104"/>
      <c r="C171" s="104"/>
      <c r="D171" s="104"/>
      <c r="E171" s="104"/>
      <c r="F171" s="106"/>
      <c r="G171" s="96"/>
      <c r="H171" s="60"/>
      <c r="I171" s="17">
        <v>1.6899999999999999E-7</v>
      </c>
      <c r="J171" s="17" t="str">
        <f t="shared" si="19"/>
        <v/>
      </c>
      <c r="K171" s="17" t="str">
        <f t="shared" si="16"/>
        <v/>
      </c>
      <c r="L171" s="17" t="str">
        <f>IF((F171+$I171)&lt;1,"",F171+$I171)</f>
        <v/>
      </c>
      <c r="M171" s="109" t="str">
        <f t="shared" si="20"/>
        <v/>
      </c>
      <c r="N171" s="109" t="str">
        <f t="shared" si="15"/>
        <v/>
      </c>
      <c r="O171" s="109" t="str">
        <f t="shared" si="18"/>
        <v/>
      </c>
      <c r="P171" s="175" t="str">
        <f t="shared" si="21"/>
        <v/>
      </c>
    </row>
    <row r="172" spans="1:16">
      <c r="A172" s="31"/>
      <c r="B172" s="104"/>
      <c r="C172" s="104"/>
      <c r="D172" s="104"/>
      <c r="E172" s="104"/>
      <c r="F172" s="106"/>
      <c r="G172" s="96"/>
      <c r="H172" s="60"/>
      <c r="I172" s="17">
        <v>1.6999999999999999E-7</v>
      </c>
      <c r="J172" s="17" t="str">
        <f t="shared" si="19"/>
        <v/>
      </c>
      <c r="K172" s="17" t="str">
        <f t="shared" si="16"/>
        <v/>
      </c>
      <c r="L172" s="17" t="str">
        <f t="shared" si="17"/>
        <v/>
      </c>
      <c r="M172" s="109" t="str">
        <f t="shared" si="20"/>
        <v/>
      </c>
      <c r="N172" s="109" t="str">
        <f t="shared" si="15"/>
        <v/>
      </c>
      <c r="O172" s="109" t="str">
        <f t="shared" si="18"/>
        <v/>
      </c>
      <c r="P172" s="175" t="str">
        <f t="shared" si="21"/>
        <v/>
      </c>
    </row>
    <row r="173" spans="1:16">
      <c r="A173" s="31"/>
      <c r="B173" s="104"/>
      <c r="C173" s="104"/>
      <c r="D173" s="104"/>
      <c r="E173" s="104"/>
      <c r="F173" s="106"/>
      <c r="G173" s="96"/>
      <c r="H173" s="60"/>
      <c r="I173" s="17">
        <v>1.7100000000000001E-7</v>
      </c>
      <c r="J173" s="17" t="str">
        <f t="shared" si="19"/>
        <v/>
      </c>
      <c r="K173" s="17" t="str">
        <f t="shared" si="16"/>
        <v/>
      </c>
      <c r="L173" s="17" t="str">
        <f t="shared" si="17"/>
        <v/>
      </c>
      <c r="M173" s="109" t="str">
        <f t="shared" si="20"/>
        <v/>
      </c>
      <c r="N173" s="109" t="str">
        <f t="shared" si="15"/>
        <v/>
      </c>
      <c r="O173" s="109" t="str">
        <f t="shared" si="18"/>
        <v/>
      </c>
      <c r="P173" s="175" t="str">
        <f t="shared" si="21"/>
        <v/>
      </c>
    </row>
    <row r="174" spans="1:16">
      <c r="A174" s="31"/>
      <c r="B174" s="104"/>
      <c r="C174" s="104"/>
      <c r="D174" s="104"/>
      <c r="E174" s="104"/>
      <c r="F174" s="106"/>
      <c r="G174" s="96"/>
      <c r="H174" s="60"/>
      <c r="I174" s="17">
        <v>1.72E-7</v>
      </c>
      <c r="J174" s="17" t="str">
        <f t="shared" si="19"/>
        <v/>
      </c>
      <c r="K174" s="17" t="str">
        <f t="shared" si="16"/>
        <v/>
      </c>
      <c r="L174" s="17" t="str">
        <f t="shared" si="17"/>
        <v/>
      </c>
      <c r="M174" s="109" t="str">
        <f t="shared" si="20"/>
        <v/>
      </c>
      <c r="N174" s="109" t="str">
        <f t="shared" si="15"/>
        <v/>
      </c>
      <c r="O174" s="109" t="str">
        <f t="shared" si="18"/>
        <v/>
      </c>
      <c r="P174" s="175" t="str">
        <f t="shared" si="21"/>
        <v/>
      </c>
    </row>
    <row r="175" spans="1:16">
      <c r="A175" s="31"/>
      <c r="B175" s="104"/>
      <c r="C175" s="104"/>
      <c r="D175" s="104"/>
      <c r="E175" s="104"/>
      <c r="F175" s="106"/>
      <c r="G175" s="96"/>
      <c r="H175" s="60"/>
      <c r="I175" s="17">
        <v>1.73E-7</v>
      </c>
      <c r="J175" s="17" t="str">
        <f t="shared" si="19"/>
        <v/>
      </c>
      <c r="K175" s="17" t="str">
        <f t="shared" si="16"/>
        <v/>
      </c>
      <c r="L175" s="17" t="str">
        <f t="shared" si="17"/>
        <v/>
      </c>
      <c r="M175" s="109" t="str">
        <f t="shared" si="20"/>
        <v/>
      </c>
      <c r="N175" s="109" t="str">
        <f t="shared" si="15"/>
        <v/>
      </c>
      <c r="O175" s="109" t="str">
        <f t="shared" si="18"/>
        <v/>
      </c>
      <c r="P175" s="175" t="str">
        <f t="shared" si="21"/>
        <v/>
      </c>
    </row>
    <row r="176" spans="1:16">
      <c r="A176" s="31"/>
      <c r="B176" s="104"/>
      <c r="C176" s="104"/>
      <c r="D176" s="104"/>
      <c r="E176" s="104"/>
      <c r="F176" s="106"/>
      <c r="G176" s="96"/>
      <c r="H176" s="60"/>
      <c r="I176" s="17">
        <v>1.74E-7</v>
      </c>
      <c r="J176" s="17" t="str">
        <f t="shared" si="19"/>
        <v/>
      </c>
      <c r="K176" s="17" t="str">
        <f t="shared" si="16"/>
        <v/>
      </c>
      <c r="L176" s="17" t="str">
        <f t="shared" si="17"/>
        <v/>
      </c>
      <c r="M176" s="109" t="str">
        <f t="shared" si="20"/>
        <v/>
      </c>
      <c r="N176" s="109" t="str">
        <f t="shared" si="15"/>
        <v/>
      </c>
      <c r="O176" s="109" t="str">
        <f t="shared" si="18"/>
        <v/>
      </c>
      <c r="P176" s="175" t="str">
        <f t="shared" si="21"/>
        <v/>
      </c>
    </row>
    <row r="177" spans="1:16">
      <c r="A177" s="31"/>
      <c r="B177" s="104"/>
      <c r="C177" s="104"/>
      <c r="D177" s="104"/>
      <c r="E177" s="104"/>
      <c r="F177" s="106"/>
      <c r="G177" s="96"/>
      <c r="H177" s="60"/>
      <c r="I177" s="17">
        <v>1.7499999999999999E-7</v>
      </c>
      <c r="J177" s="17" t="str">
        <f t="shared" si="19"/>
        <v/>
      </c>
      <c r="K177" s="17" t="str">
        <f t="shared" si="16"/>
        <v/>
      </c>
      <c r="L177" s="17" t="str">
        <f t="shared" si="17"/>
        <v/>
      </c>
      <c r="M177" s="109" t="str">
        <f t="shared" si="20"/>
        <v/>
      </c>
      <c r="N177" s="109" t="str">
        <f t="shared" si="15"/>
        <v/>
      </c>
      <c r="O177" s="109" t="str">
        <f t="shared" si="18"/>
        <v/>
      </c>
      <c r="P177" s="175" t="str">
        <f t="shared" si="21"/>
        <v/>
      </c>
    </row>
    <row r="178" spans="1:16">
      <c r="A178" s="31"/>
      <c r="B178" s="104"/>
      <c r="C178" s="104"/>
      <c r="D178" s="104"/>
      <c r="E178" s="104"/>
      <c r="F178" s="106"/>
      <c r="G178" s="96"/>
      <c r="H178" s="60"/>
      <c r="I178" s="17">
        <v>1.7599999999999999E-7</v>
      </c>
      <c r="J178" s="17" t="str">
        <f t="shared" si="19"/>
        <v/>
      </c>
      <c r="K178" s="17" t="str">
        <f t="shared" si="16"/>
        <v/>
      </c>
      <c r="L178" s="17" t="str">
        <f t="shared" si="17"/>
        <v/>
      </c>
      <c r="M178" s="109" t="str">
        <f t="shared" si="20"/>
        <v/>
      </c>
      <c r="N178" s="109" t="str">
        <f t="shared" si="15"/>
        <v/>
      </c>
      <c r="O178" s="109" t="str">
        <f t="shared" si="18"/>
        <v/>
      </c>
      <c r="P178" s="175" t="str">
        <f t="shared" si="21"/>
        <v/>
      </c>
    </row>
    <row r="179" spans="1:16">
      <c r="A179" s="31"/>
      <c r="B179" s="104"/>
      <c r="C179" s="104"/>
      <c r="D179" s="104"/>
      <c r="E179" s="104"/>
      <c r="F179" s="106"/>
      <c r="G179" s="96"/>
      <c r="H179" s="60"/>
      <c r="I179" s="17">
        <v>1.7700000000000001E-7</v>
      </c>
      <c r="J179" s="17" t="str">
        <f t="shared" si="19"/>
        <v/>
      </c>
      <c r="K179" s="17" t="str">
        <f t="shared" si="16"/>
        <v/>
      </c>
      <c r="L179" s="17" t="str">
        <f t="shared" si="17"/>
        <v/>
      </c>
      <c r="M179" s="109" t="str">
        <f t="shared" si="20"/>
        <v/>
      </c>
      <c r="N179" s="109" t="str">
        <f t="shared" si="15"/>
        <v/>
      </c>
      <c r="O179" s="109" t="str">
        <f t="shared" si="18"/>
        <v/>
      </c>
      <c r="P179" s="175" t="str">
        <f t="shared" si="21"/>
        <v/>
      </c>
    </row>
    <row r="180" spans="1:16">
      <c r="A180" s="31"/>
      <c r="B180" s="104"/>
      <c r="C180" s="104"/>
      <c r="D180" s="104"/>
      <c r="E180" s="104"/>
      <c r="F180" s="106"/>
      <c r="G180" s="96"/>
      <c r="H180" s="60"/>
      <c r="I180" s="17">
        <v>1.7800000000000001E-7</v>
      </c>
      <c r="J180" s="17" t="str">
        <f t="shared" si="19"/>
        <v/>
      </c>
      <c r="K180" s="17" t="str">
        <f t="shared" si="16"/>
        <v/>
      </c>
      <c r="L180" s="17" t="str">
        <f t="shared" si="17"/>
        <v/>
      </c>
      <c r="M180" s="109" t="str">
        <f t="shared" si="20"/>
        <v/>
      </c>
      <c r="N180" s="109" t="str">
        <f t="shared" si="15"/>
        <v/>
      </c>
      <c r="O180" s="109" t="str">
        <f t="shared" si="18"/>
        <v/>
      </c>
      <c r="P180" s="175" t="str">
        <f t="shared" si="21"/>
        <v/>
      </c>
    </row>
    <row r="181" spans="1:16">
      <c r="A181" s="31"/>
      <c r="B181" s="104"/>
      <c r="C181" s="104"/>
      <c r="D181" s="104"/>
      <c r="E181" s="104"/>
      <c r="F181" s="106"/>
      <c r="G181" s="96"/>
      <c r="H181" s="60"/>
      <c r="I181" s="17">
        <v>1.79E-7</v>
      </c>
      <c r="J181" s="17" t="str">
        <f t="shared" si="19"/>
        <v/>
      </c>
      <c r="K181" s="17" t="str">
        <f t="shared" si="16"/>
        <v/>
      </c>
      <c r="L181" s="17" t="str">
        <f t="shared" si="17"/>
        <v/>
      </c>
      <c r="M181" s="109" t="str">
        <f t="shared" si="20"/>
        <v/>
      </c>
      <c r="N181" s="109" t="str">
        <f t="shared" si="15"/>
        <v/>
      </c>
      <c r="O181" s="109" t="str">
        <f t="shared" si="18"/>
        <v/>
      </c>
      <c r="P181" s="175" t="str">
        <f t="shared" si="21"/>
        <v/>
      </c>
    </row>
    <row r="182" spans="1:16">
      <c r="A182" s="31"/>
      <c r="B182" s="104"/>
      <c r="C182" s="104"/>
      <c r="D182" s="104"/>
      <c r="E182" s="104"/>
      <c r="F182" s="106"/>
      <c r="G182" s="96"/>
      <c r="H182" s="60"/>
      <c r="I182" s="17">
        <v>1.8E-7</v>
      </c>
      <c r="J182" s="17" t="str">
        <f t="shared" si="19"/>
        <v/>
      </c>
      <c r="K182" s="17" t="str">
        <f t="shared" si="16"/>
        <v/>
      </c>
      <c r="L182" s="17" t="str">
        <f t="shared" si="17"/>
        <v/>
      </c>
      <c r="M182" s="109" t="str">
        <f t="shared" si="20"/>
        <v/>
      </c>
      <c r="N182" s="109" t="str">
        <f t="shared" si="15"/>
        <v/>
      </c>
      <c r="O182" s="109" t="str">
        <f t="shared" si="18"/>
        <v/>
      </c>
      <c r="P182" s="175" t="str">
        <f t="shared" si="21"/>
        <v/>
      </c>
    </row>
    <row r="183" spans="1:16">
      <c r="A183" s="31"/>
      <c r="B183" s="104"/>
      <c r="C183" s="104"/>
      <c r="D183" s="104"/>
      <c r="E183" s="104"/>
      <c r="F183" s="106"/>
      <c r="G183" s="96"/>
      <c r="H183" s="60"/>
      <c r="I183" s="17">
        <v>1.8099999999999999E-7</v>
      </c>
      <c r="J183" s="17" t="str">
        <f t="shared" si="19"/>
        <v/>
      </c>
      <c r="K183" s="17" t="str">
        <f t="shared" si="16"/>
        <v/>
      </c>
      <c r="L183" s="17" t="str">
        <f t="shared" si="17"/>
        <v/>
      </c>
      <c r="M183" s="109" t="str">
        <f t="shared" si="20"/>
        <v/>
      </c>
      <c r="N183" s="109" t="str">
        <f t="shared" si="15"/>
        <v/>
      </c>
      <c r="O183" s="109" t="str">
        <f t="shared" si="18"/>
        <v/>
      </c>
      <c r="P183" s="175" t="str">
        <f t="shared" si="21"/>
        <v/>
      </c>
    </row>
    <row r="184" spans="1:16">
      <c r="A184" s="31"/>
      <c r="B184" s="104"/>
      <c r="C184" s="104"/>
      <c r="D184" s="104"/>
      <c r="E184" s="104"/>
      <c r="F184" s="106"/>
      <c r="G184" s="96"/>
      <c r="H184" s="60"/>
      <c r="I184" s="17">
        <v>1.8199999999999999E-7</v>
      </c>
      <c r="J184" s="17" t="str">
        <f t="shared" si="19"/>
        <v/>
      </c>
      <c r="K184" s="17" t="str">
        <f t="shared" si="16"/>
        <v/>
      </c>
      <c r="L184" s="17" t="str">
        <f t="shared" si="17"/>
        <v/>
      </c>
      <c r="M184" s="109" t="str">
        <f t="shared" si="20"/>
        <v/>
      </c>
      <c r="N184" s="109" t="str">
        <f t="shared" si="15"/>
        <v/>
      </c>
      <c r="O184" s="109" t="str">
        <f t="shared" si="18"/>
        <v/>
      </c>
      <c r="P184" s="175" t="str">
        <f t="shared" si="21"/>
        <v/>
      </c>
    </row>
    <row r="185" spans="1:16">
      <c r="A185" s="31"/>
      <c r="B185" s="104"/>
      <c r="C185" s="104"/>
      <c r="D185" s="104"/>
      <c r="E185" s="104"/>
      <c r="F185" s="106"/>
      <c r="G185" s="96"/>
      <c r="H185" s="60"/>
      <c r="I185" s="17">
        <v>1.8300000000000001E-7</v>
      </c>
      <c r="J185" s="17" t="str">
        <f t="shared" si="19"/>
        <v/>
      </c>
      <c r="K185" s="17" t="str">
        <f t="shared" si="16"/>
        <v/>
      </c>
      <c r="L185" s="17" t="str">
        <f t="shared" si="17"/>
        <v/>
      </c>
      <c r="M185" s="109" t="str">
        <f t="shared" si="20"/>
        <v/>
      </c>
      <c r="N185" s="109" t="str">
        <f t="shared" si="15"/>
        <v/>
      </c>
      <c r="O185" s="109" t="str">
        <f t="shared" si="18"/>
        <v/>
      </c>
      <c r="P185" s="175" t="str">
        <f t="shared" si="21"/>
        <v/>
      </c>
    </row>
    <row r="186" spans="1:16">
      <c r="A186" s="31"/>
      <c r="B186" s="104"/>
      <c r="C186" s="104"/>
      <c r="D186" s="104"/>
      <c r="E186" s="104"/>
      <c r="F186" s="106"/>
      <c r="G186" s="96"/>
      <c r="H186" s="60"/>
      <c r="I186" s="17">
        <v>1.8400000000000001E-7</v>
      </c>
      <c r="J186" s="17" t="str">
        <f t="shared" si="19"/>
        <v/>
      </c>
      <c r="K186" s="17" t="str">
        <f t="shared" si="16"/>
        <v/>
      </c>
      <c r="L186" s="17" t="str">
        <f t="shared" si="17"/>
        <v/>
      </c>
      <c r="M186" s="109" t="str">
        <f t="shared" si="20"/>
        <v/>
      </c>
      <c r="N186" s="109" t="str">
        <f t="shared" si="15"/>
        <v/>
      </c>
      <c r="O186" s="109" t="str">
        <f t="shared" si="18"/>
        <v/>
      </c>
      <c r="P186" s="175" t="str">
        <f t="shared" si="21"/>
        <v/>
      </c>
    </row>
    <row r="187" spans="1:16">
      <c r="A187" s="31"/>
      <c r="B187" s="104"/>
      <c r="C187" s="104"/>
      <c r="D187" s="104"/>
      <c r="E187" s="104"/>
      <c r="F187" s="106"/>
      <c r="G187" s="96"/>
      <c r="H187" s="60"/>
      <c r="I187" s="17">
        <v>1.85E-7</v>
      </c>
      <c r="J187" s="17" t="str">
        <f t="shared" si="19"/>
        <v/>
      </c>
      <c r="K187" s="17" t="str">
        <f t="shared" si="16"/>
        <v/>
      </c>
      <c r="L187" s="17" t="str">
        <f t="shared" si="17"/>
        <v/>
      </c>
      <c r="M187" s="109" t="str">
        <f t="shared" si="20"/>
        <v/>
      </c>
      <c r="N187" s="109" t="str">
        <f t="shared" si="15"/>
        <v/>
      </c>
      <c r="O187" s="109" t="str">
        <f t="shared" si="18"/>
        <v/>
      </c>
      <c r="P187" s="175" t="str">
        <f t="shared" si="21"/>
        <v/>
      </c>
    </row>
    <row r="188" spans="1:16">
      <c r="A188" s="31"/>
      <c r="B188" s="104"/>
      <c r="C188" s="104"/>
      <c r="D188" s="104"/>
      <c r="E188" s="104"/>
      <c r="F188" s="106"/>
      <c r="G188" s="96"/>
      <c r="H188" s="60"/>
      <c r="I188" s="17">
        <v>1.86E-7</v>
      </c>
      <c r="J188" s="17" t="str">
        <f t="shared" si="19"/>
        <v/>
      </c>
      <c r="K188" s="17" t="str">
        <f t="shared" si="16"/>
        <v/>
      </c>
      <c r="L188" s="17" t="str">
        <f t="shared" si="17"/>
        <v/>
      </c>
      <c r="M188" s="109" t="str">
        <f t="shared" si="20"/>
        <v/>
      </c>
      <c r="N188" s="109" t="str">
        <f t="shared" si="15"/>
        <v/>
      </c>
      <c r="O188" s="109" t="str">
        <f t="shared" si="18"/>
        <v/>
      </c>
      <c r="P188" s="175" t="str">
        <f t="shared" si="21"/>
        <v/>
      </c>
    </row>
    <row r="189" spans="1:16">
      <c r="A189" s="31"/>
      <c r="B189" s="104"/>
      <c r="C189" s="104"/>
      <c r="D189" s="104"/>
      <c r="E189" s="104"/>
      <c r="F189" s="106"/>
      <c r="G189" s="96"/>
      <c r="H189" s="60"/>
      <c r="I189" s="17">
        <v>1.8699999999999999E-7</v>
      </c>
      <c r="J189" s="17" t="str">
        <f t="shared" si="19"/>
        <v/>
      </c>
      <c r="K189" s="17" t="str">
        <f t="shared" si="16"/>
        <v/>
      </c>
      <c r="L189" s="17" t="str">
        <f t="shared" si="17"/>
        <v/>
      </c>
      <c r="M189" s="109" t="str">
        <f t="shared" si="20"/>
        <v/>
      </c>
      <c r="N189" s="109" t="str">
        <f t="shared" si="15"/>
        <v/>
      </c>
      <c r="O189" s="109" t="str">
        <f t="shared" si="18"/>
        <v/>
      </c>
      <c r="P189" s="175" t="str">
        <f t="shared" si="21"/>
        <v/>
      </c>
    </row>
    <row r="190" spans="1:16">
      <c r="A190" s="31"/>
      <c r="B190" s="104"/>
      <c r="C190" s="104"/>
      <c r="D190" s="104"/>
      <c r="E190" s="104"/>
      <c r="F190" s="106"/>
      <c r="G190" s="96"/>
      <c r="H190" s="60"/>
      <c r="I190" s="17">
        <v>1.8799999999999999E-7</v>
      </c>
      <c r="J190" s="17" t="str">
        <f t="shared" si="19"/>
        <v/>
      </c>
      <c r="K190" s="17" t="str">
        <f t="shared" si="16"/>
        <v/>
      </c>
      <c r="L190" s="17" t="str">
        <f t="shared" si="17"/>
        <v/>
      </c>
      <c r="M190" s="109" t="str">
        <f t="shared" si="20"/>
        <v/>
      </c>
      <c r="N190" s="109" t="str">
        <f t="shared" si="15"/>
        <v/>
      </c>
      <c r="O190" s="109" t="str">
        <f t="shared" si="18"/>
        <v/>
      </c>
      <c r="P190" s="175" t="str">
        <f t="shared" si="21"/>
        <v/>
      </c>
    </row>
    <row r="191" spans="1:16">
      <c r="A191" s="31"/>
      <c r="B191" s="104"/>
      <c r="C191" s="104"/>
      <c r="D191" s="104"/>
      <c r="E191" s="104"/>
      <c r="F191" s="106"/>
      <c r="G191" s="96"/>
      <c r="H191" s="60"/>
      <c r="I191" s="17">
        <v>1.8900000000000001E-7</v>
      </c>
      <c r="J191" s="17" t="str">
        <f t="shared" si="19"/>
        <v/>
      </c>
      <c r="K191" s="17" t="str">
        <f t="shared" si="16"/>
        <v/>
      </c>
      <c r="L191" s="17" t="str">
        <f t="shared" si="17"/>
        <v/>
      </c>
      <c r="M191" s="109" t="str">
        <f t="shared" si="20"/>
        <v/>
      </c>
      <c r="N191" s="109" t="str">
        <f t="shared" si="15"/>
        <v/>
      </c>
      <c r="O191" s="109" t="str">
        <f t="shared" si="18"/>
        <v/>
      </c>
      <c r="P191" s="175" t="str">
        <f t="shared" si="21"/>
        <v/>
      </c>
    </row>
    <row r="192" spans="1:16">
      <c r="A192" s="31"/>
      <c r="B192" s="104"/>
      <c r="C192" s="104"/>
      <c r="D192" s="104"/>
      <c r="E192" s="104"/>
      <c r="F192" s="106"/>
      <c r="G192" s="96"/>
      <c r="H192" s="60"/>
      <c r="I192" s="17">
        <v>1.9000000000000001E-7</v>
      </c>
      <c r="J192" s="17" t="str">
        <f t="shared" si="19"/>
        <v/>
      </c>
      <c r="K192" s="17" t="str">
        <f t="shared" si="16"/>
        <v/>
      </c>
      <c r="L192" s="17" t="str">
        <f t="shared" si="17"/>
        <v/>
      </c>
      <c r="M192" s="109" t="str">
        <f t="shared" si="20"/>
        <v/>
      </c>
      <c r="N192" s="109" t="str">
        <f t="shared" si="15"/>
        <v/>
      </c>
      <c r="O192" s="109" t="str">
        <f t="shared" si="18"/>
        <v/>
      </c>
      <c r="P192" s="175" t="str">
        <f t="shared" si="21"/>
        <v/>
      </c>
    </row>
    <row r="193" spans="1:16">
      <c r="A193" s="31"/>
      <c r="B193" s="104"/>
      <c r="C193" s="104"/>
      <c r="D193" s="104"/>
      <c r="E193" s="104"/>
      <c r="F193" s="106"/>
      <c r="G193" s="96"/>
      <c r="H193" s="60"/>
      <c r="I193" s="17">
        <v>1.91E-7</v>
      </c>
      <c r="J193" s="17" t="str">
        <f t="shared" si="19"/>
        <v/>
      </c>
      <c r="K193" s="17" t="str">
        <f t="shared" si="16"/>
        <v/>
      </c>
      <c r="L193" s="17" t="str">
        <f t="shared" si="17"/>
        <v/>
      </c>
      <c r="M193" s="109" t="str">
        <f t="shared" si="20"/>
        <v/>
      </c>
      <c r="N193" s="109" t="str">
        <f t="shared" si="15"/>
        <v/>
      </c>
      <c r="O193" s="109" t="str">
        <f t="shared" si="18"/>
        <v/>
      </c>
      <c r="P193" s="175" t="str">
        <f t="shared" si="21"/>
        <v/>
      </c>
    </row>
    <row r="194" spans="1:16">
      <c r="A194" s="31"/>
      <c r="B194" s="104"/>
      <c r="C194" s="104"/>
      <c r="D194" s="104"/>
      <c r="E194" s="104"/>
      <c r="F194" s="106"/>
      <c r="G194" s="96"/>
      <c r="H194" s="60"/>
      <c r="I194" s="17">
        <v>1.92E-7</v>
      </c>
      <c r="J194" s="17" t="str">
        <f t="shared" si="19"/>
        <v/>
      </c>
      <c r="K194" s="17" t="str">
        <f t="shared" si="16"/>
        <v/>
      </c>
      <c r="L194" s="17" t="str">
        <f t="shared" si="17"/>
        <v/>
      </c>
      <c r="M194" s="109" t="str">
        <f t="shared" si="20"/>
        <v/>
      </c>
      <c r="N194" s="109" t="str">
        <f t="shared" si="15"/>
        <v/>
      </c>
      <c r="O194" s="109" t="str">
        <f t="shared" si="18"/>
        <v/>
      </c>
      <c r="P194" s="175" t="str">
        <f t="shared" si="21"/>
        <v/>
      </c>
    </row>
    <row r="195" spans="1:16">
      <c r="A195" s="31"/>
      <c r="B195" s="104"/>
      <c r="C195" s="104"/>
      <c r="D195" s="104"/>
      <c r="E195" s="104"/>
      <c r="F195" s="106"/>
      <c r="G195" s="96"/>
      <c r="H195" s="60"/>
      <c r="I195" s="17">
        <v>1.9299999999999999E-7</v>
      </c>
      <c r="J195" s="17" t="str">
        <f t="shared" si="19"/>
        <v/>
      </c>
      <c r="K195" s="17" t="str">
        <f t="shared" si="16"/>
        <v/>
      </c>
      <c r="L195" s="17" t="str">
        <f t="shared" si="17"/>
        <v/>
      </c>
      <c r="M195" s="109" t="str">
        <f t="shared" si="20"/>
        <v/>
      </c>
      <c r="N195" s="109" t="str">
        <f t="shared" ref="N195:N252" si="22">IF((A195+$I195)&lt;1,"",A195+$I195)</f>
        <v/>
      </c>
      <c r="O195" s="109" t="str">
        <f t="shared" si="18"/>
        <v/>
      </c>
      <c r="P195" s="175" t="str">
        <f t="shared" si="21"/>
        <v/>
      </c>
    </row>
    <row r="196" spans="1:16">
      <c r="A196" s="31"/>
      <c r="B196" s="104"/>
      <c r="C196" s="104"/>
      <c r="D196" s="104"/>
      <c r="E196" s="104"/>
      <c r="F196" s="106"/>
      <c r="G196" s="96"/>
      <c r="H196" s="60"/>
      <c r="I196" s="17">
        <v>1.9399999999999999E-7</v>
      </c>
      <c r="J196" s="17" t="str">
        <f t="shared" si="19"/>
        <v/>
      </c>
      <c r="K196" s="17" t="str">
        <f t="shared" ref="K196:K251" si="23">IF(E196="co",1000+I196,IF(E196="yco",2000+I196,IF((E196+$I196)&lt;1,"",E196+$I196)))</f>
        <v/>
      </c>
      <c r="L196" s="17" t="str">
        <f t="shared" ref="L196:L252" si="24">IF((F196+$I196)&lt;1,"",F196+$I196)</f>
        <v/>
      </c>
      <c r="M196" s="109" t="str">
        <f t="shared" si="20"/>
        <v/>
      </c>
      <c r="N196" s="109" t="str">
        <f t="shared" si="22"/>
        <v/>
      </c>
      <c r="O196" s="109" t="str">
        <f t="shared" ref="O196:O252" si="25">IF((D196+$I196)&lt;1,"",D196+$I196)</f>
        <v/>
      </c>
      <c r="P196" s="175" t="str">
        <f t="shared" si="21"/>
        <v/>
      </c>
    </row>
    <row r="197" spans="1:16">
      <c r="A197" s="31"/>
      <c r="B197" s="104"/>
      <c r="C197" s="104"/>
      <c r="D197" s="104"/>
      <c r="E197" s="104"/>
      <c r="F197" s="106"/>
      <c r="G197" s="96"/>
      <c r="H197" s="60"/>
      <c r="I197" s="17">
        <v>1.9500000000000001E-7</v>
      </c>
      <c r="J197" s="17" t="str">
        <f t="shared" ref="J197:J252" si="26">IF(C197="yco",1000+I197,IF((C197+$I197)&lt;1,"",C197+$I197))</f>
        <v/>
      </c>
      <c r="K197" s="17" t="str">
        <f t="shared" si="23"/>
        <v/>
      </c>
      <c r="L197" s="17" t="str">
        <f t="shared" si="24"/>
        <v/>
      </c>
      <c r="M197" s="109" t="str">
        <f t="shared" ref="M197:M252" si="27">IF(B197="oco",1000+I197,IF((B197+$I197)&lt;1,"",B197+$I197))</f>
        <v/>
      </c>
      <c r="N197" s="109" t="str">
        <f t="shared" si="22"/>
        <v/>
      </c>
      <c r="O197" s="109" t="str">
        <f t="shared" si="25"/>
        <v/>
      </c>
      <c r="P197" s="175" t="str">
        <f t="shared" si="21"/>
        <v/>
      </c>
    </row>
    <row r="198" spans="1:16">
      <c r="A198" s="31"/>
      <c r="B198" s="104"/>
      <c r="C198" s="104"/>
      <c r="D198" s="104"/>
      <c r="E198" s="104"/>
      <c r="F198" s="106"/>
      <c r="G198" s="96"/>
      <c r="H198" s="60"/>
      <c r="I198" s="17">
        <v>1.9600000000000001E-7</v>
      </c>
      <c r="J198" s="17" t="str">
        <f t="shared" si="26"/>
        <v/>
      </c>
      <c r="K198" s="17" t="str">
        <f t="shared" si="23"/>
        <v/>
      </c>
      <c r="L198" s="17" t="str">
        <f t="shared" si="24"/>
        <v/>
      </c>
      <c r="M198" s="109" t="str">
        <f t="shared" si="27"/>
        <v/>
      </c>
      <c r="N198" s="109" t="str">
        <f t="shared" si="22"/>
        <v/>
      </c>
      <c r="O198" s="109" t="str">
        <f t="shared" si="25"/>
        <v/>
      </c>
      <c r="P198" s="175" t="str">
        <f t="shared" si="21"/>
        <v/>
      </c>
    </row>
    <row r="199" spans="1:16">
      <c r="A199" s="31"/>
      <c r="B199" s="104"/>
      <c r="C199" s="104"/>
      <c r="D199" s="104"/>
      <c r="E199" s="104"/>
      <c r="F199" s="106"/>
      <c r="G199" s="96"/>
      <c r="H199" s="60"/>
      <c r="I199" s="17">
        <v>1.97E-7</v>
      </c>
      <c r="J199" s="17" t="str">
        <f t="shared" si="26"/>
        <v/>
      </c>
      <c r="K199" s="17" t="str">
        <f t="shared" si="23"/>
        <v/>
      </c>
      <c r="L199" s="17" t="str">
        <f t="shared" si="24"/>
        <v/>
      </c>
      <c r="M199" s="109" t="str">
        <f t="shared" si="27"/>
        <v/>
      </c>
      <c r="N199" s="109" t="str">
        <f t="shared" si="22"/>
        <v/>
      </c>
      <c r="O199" s="109" t="str">
        <f t="shared" si="25"/>
        <v/>
      </c>
      <c r="P199" s="175" t="str">
        <f t="shared" si="21"/>
        <v/>
      </c>
    </row>
    <row r="200" spans="1:16">
      <c r="A200" s="31"/>
      <c r="B200" s="104"/>
      <c r="C200" s="104"/>
      <c r="D200" s="104"/>
      <c r="E200" s="104"/>
      <c r="F200" s="106"/>
      <c r="G200" s="96"/>
      <c r="H200" s="60"/>
      <c r="I200" s="17">
        <v>1.98E-7</v>
      </c>
      <c r="J200" s="17" t="str">
        <f t="shared" si="26"/>
        <v/>
      </c>
      <c r="K200" s="17" t="str">
        <f t="shared" si="23"/>
        <v/>
      </c>
      <c r="L200" s="17" t="str">
        <f t="shared" si="24"/>
        <v/>
      </c>
      <c r="M200" s="109" t="str">
        <f t="shared" si="27"/>
        <v/>
      </c>
      <c r="N200" s="109" t="str">
        <f t="shared" si="22"/>
        <v/>
      </c>
      <c r="O200" s="109" t="str">
        <f t="shared" si="25"/>
        <v/>
      </c>
      <c r="P200" s="175" t="str">
        <f t="shared" ref="P200:P252" si="28">IF(OR(B200="oco",B200="",AND(B200&gt;0,B200&lt;5000)),IF(OR(C200="yco",C200="",AND(C200&gt;0,C200&lt;5000)),IF(OR(E200="co",E200="yco",E200="",AND(E200&gt;0,E200&lt;5000)),IF(OR(F200="",AND(F200&gt;0,F200&lt;5000)),"","Check Pole entry"),"Check 2nd Open entry"),"Check 1st Open entry"),"Check Youth entry")</f>
        <v/>
      </c>
    </row>
    <row r="201" spans="1:16">
      <c r="A201" s="31"/>
      <c r="B201" s="104"/>
      <c r="C201" s="104"/>
      <c r="D201" s="104"/>
      <c r="E201" s="104"/>
      <c r="F201" s="106"/>
      <c r="G201" s="96"/>
      <c r="H201" s="60"/>
      <c r="I201" s="17">
        <v>1.99E-7</v>
      </c>
      <c r="J201" s="17" t="str">
        <f t="shared" si="26"/>
        <v/>
      </c>
      <c r="K201" s="17" t="str">
        <f t="shared" si="23"/>
        <v/>
      </c>
      <c r="L201" s="17" t="str">
        <f t="shared" si="24"/>
        <v/>
      </c>
      <c r="M201" s="109" t="str">
        <f t="shared" si="27"/>
        <v/>
      </c>
      <c r="N201" s="109" t="str">
        <f t="shared" si="22"/>
        <v/>
      </c>
      <c r="O201" s="109" t="str">
        <f t="shared" si="25"/>
        <v/>
      </c>
      <c r="P201" s="175" t="str">
        <f t="shared" si="28"/>
        <v/>
      </c>
    </row>
    <row r="202" spans="1:16">
      <c r="A202" s="31"/>
      <c r="B202" s="104"/>
      <c r="C202" s="104"/>
      <c r="D202" s="104"/>
      <c r="E202" s="104"/>
      <c r="F202" s="106"/>
      <c r="G202" s="96"/>
      <c r="H202" s="60"/>
      <c r="I202" s="17">
        <v>1.9999999999999999E-7</v>
      </c>
      <c r="J202" s="17" t="str">
        <f t="shared" si="26"/>
        <v/>
      </c>
      <c r="K202" s="17" t="str">
        <f t="shared" si="23"/>
        <v/>
      </c>
      <c r="L202" s="17" t="str">
        <f t="shared" si="24"/>
        <v/>
      </c>
      <c r="M202" s="109" t="str">
        <f t="shared" si="27"/>
        <v/>
      </c>
      <c r="N202" s="109" t="str">
        <f t="shared" si="22"/>
        <v/>
      </c>
      <c r="O202" s="109" t="str">
        <f t="shared" si="25"/>
        <v/>
      </c>
      <c r="P202" s="175" t="str">
        <f t="shared" si="28"/>
        <v/>
      </c>
    </row>
    <row r="203" spans="1:16">
      <c r="A203" s="31"/>
      <c r="B203" s="104"/>
      <c r="C203" s="104"/>
      <c r="D203" s="104"/>
      <c r="E203" s="104"/>
      <c r="F203" s="106"/>
      <c r="G203" s="96"/>
      <c r="H203" s="60"/>
      <c r="I203" s="17">
        <v>2.0100000000000001E-7</v>
      </c>
      <c r="J203" s="17" t="str">
        <f t="shared" si="26"/>
        <v/>
      </c>
      <c r="K203" s="17" t="str">
        <f t="shared" si="23"/>
        <v/>
      </c>
      <c r="L203" s="17" t="str">
        <f t="shared" si="24"/>
        <v/>
      </c>
      <c r="M203" s="109" t="str">
        <f t="shared" si="27"/>
        <v/>
      </c>
      <c r="N203" s="109" t="str">
        <f t="shared" si="22"/>
        <v/>
      </c>
      <c r="O203" s="109" t="str">
        <f t="shared" si="25"/>
        <v/>
      </c>
      <c r="P203" s="175" t="str">
        <f t="shared" si="28"/>
        <v/>
      </c>
    </row>
    <row r="204" spans="1:16">
      <c r="A204" s="31"/>
      <c r="B204" s="104"/>
      <c r="C204" s="104"/>
      <c r="D204" s="104"/>
      <c r="E204" s="104"/>
      <c r="F204" s="106"/>
      <c r="G204" s="96"/>
      <c r="H204" s="60"/>
      <c r="I204" s="17">
        <v>2.0200000000000001E-7</v>
      </c>
      <c r="J204" s="17" t="str">
        <f t="shared" si="26"/>
        <v/>
      </c>
      <c r="K204" s="17" t="str">
        <f t="shared" si="23"/>
        <v/>
      </c>
      <c r="L204" s="17" t="str">
        <f t="shared" si="24"/>
        <v/>
      </c>
      <c r="M204" s="109" t="str">
        <f t="shared" si="27"/>
        <v/>
      </c>
      <c r="N204" s="109" t="str">
        <f t="shared" si="22"/>
        <v/>
      </c>
      <c r="O204" s="109" t="str">
        <f t="shared" si="25"/>
        <v/>
      </c>
      <c r="P204" s="175" t="str">
        <f t="shared" si="28"/>
        <v/>
      </c>
    </row>
    <row r="205" spans="1:16">
      <c r="A205" s="31"/>
      <c r="B205" s="104"/>
      <c r="C205" s="104"/>
      <c r="D205" s="104"/>
      <c r="E205" s="104"/>
      <c r="F205" s="106"/>
      <c r="G205" s="96"/>
      <c r="H205" s="60"/>
      <c r="I205" s="17">
        <v>2.03E-7</v>
      </c>
      <c r="J205" s="17" t="str">
        <f t="shared" si="26"/>
        <v/>
      </c>
      <c r="K205" s="17" t="str">
        <f t="shared" si="23"/>
        <v/>
      </c>
      <c r="L205" s="17" t="str">
        <f t="shared" si="24"/>
        <v/>
      </c>
      <c r="M205" s="109" t="str">
        <f t="shared" si="27"/>
        <v/>
      </c>
      <c r="N205" s="109" t="str">
        <f t="shared" si="22"/>
        <v/>
      </c>
      <c r="O205" s="109" t="str">
        <f t="shared" si="25"/>
        <v/>
      </c>
      <c r="P205" s="175" t="str">
        <f t="shared" si="28"/>
        <v/>
      </c>
    </row>
    <row r="206" spans="1:16">
      <c r="A206" s="31"/>
      <c r="B206" s="104"/>
      <c r="C206" s="104"/>
      <c r="D206" s="104"/>
      <c r="E206" s="104"/>
      <c r="F206" s="106"/>
      <c r="G206" s="96"/>
      <c r="H206" s="60"/>
      <c r="I206" s="17">
        <v>2.04E-7</v>
      </c>
      <c r="J206" s="17" t="str">
        <f t="shared" si="26"/>
        <v/>
      </c>
      <c r="K206" s="17" t="str">
        <f t="shared" si="23"/>
        <v/>
      </c>
      <c r="L206" s="17" t="str">
        <f t="shared" si="24"/>
        <v/>
      </c>
      <c r="M206" s="109" t="str">
        <f t="shared" si="27"/>
        <v/>
      </c>
      <c r="N206" s="109" t="str">
        <f t="shared" si="22"/>
        <v/>
      </c>
      <c r="O206" s="109" t="str">
        <f t="shared" si="25"/>
        <v/>
      </c>
      <c r="P206" s="175" t="str">
        <f t="shared" si="28"/>
        <v/>
      </c>
    </row>
    <row r="207" spans="1:16">
      <c r="A207" s="31"/>
      <c r="B207" s="104"/>
      <c r="C207" s="104"/>
      <c r="D207" s="104"/>
      <c r="E207" s="104"/>
      <c r="F207" s="106"/>
      <c r="G207" s="96"/>
      <c r="H207" s="60"/>
      <c r="I207" s="17">
        <v>2.05E-7</v>
      </c>
      <c r="J207" s="17" t="str">
        <f t="shared" si="26"/>
        <v/>
      </c>
      <c r="K207" s="17" t="str">
        <f t="shared" si="23"/>
        <v/>
      </c>
      <c r="L207" s="17" t="str">
        <f t="shared" si="24"/>
        <v/>
      </c>
      <c r="M207" s="109" t="str">
        <f t="shared" si="27"/>
        <v/>
      </c>
      <c r="N207" s="109" t="str">
        <f t="shared" si="22"/>
        <v/>
      </c>
      <c r="O207" s="109" t="str">
        <f t="shared" si="25"/>
        <v/>
      </c>
      <c r="P207" s="175" t="str">
        <f t="shared" si="28"/>
        <v/>
      </c>
    </row>
    <row r="208" spans="1:16">
      <c r="A208" s="31"/>
      <c r="B208" s="104"/>
      <c r="C208" s="104"/>
      <c r="D208" s="104"/>
      <c r="E208" s="104"/>
      <c r="F208" s="106"/>
      <c r="G208" s="96"/>
      <c r="H208" s="60"/>
      <c r="I208" s="17">
        <v>2.0599999999999999E-7</v>
      </c>
      <c r="J208" s="17" t="str">
        <f t="shared" si="26"/>
        <v/>
      </c>
      <c r="K208" s="17" t="str">
        <f t="shared" si="23"/>
        <v/>
      </c>
      <c r="L208" s="17" t="str">
        <f t="shared" si="24"/>
        <v/>
      </c>
      <c r="M208" s="109" t="str">
        <f t="shared" si="27"/>
        <v/>
      </c>
      <c r="N208" s="109" t="str">
        <f t="shared" si="22"/>
        <v/>
      </c>
      <c r="O208" s="109" t="str">
        <f t="shared" si="25"/>
        <v/>
      </c>
      <c r="P208" s="175" t="str">
        <f t="shared" si="28"/>
        <v/>
      </c>
    </row>
    <row r="209" spans="1:16">
      <c r="A209" s="31"/>
      <c r="B209" s="104"/>
      <c r="C209" s="104"/>
      <c r="D209" s="104"/>
      <c r="E209" s="104"/>
      <c r="F209" s="106"/>
      <c r="G209" s="96"/>
      <c r="H209" s="60"/>
      <c r="I209" s="17">
        <v>2.0699999999999999E-7</v>
      </c>
      <c r="J209" s="17" t="str">
        <f t="shared" si="26"/>
        <v/>
      </c>
      <c r="K209" s="17" t="str">
        <f t="shared" si="23"/>
        <v/>
      </c>
      <c r="L209" s="17" t="str">
        <f t="shared" si="24"/>
        <v/>
      </c>
      <c r="M209" s="109" t="str">
        <f t="shared" si="27"/>
        <v/>
      </c>
      <c r="N209" s="109" t="str">
        <f t="shared" si="22"/>
        <v/>
      </c>
      <c r="O209" s="109" t="str">
        <f t="shared" si="25"/>
        <v/>
      </c>
      <c r="P209" s="175" t="str">
        <f t="shared" si="28"/>
        <v/>
      </c>
    </row>
    <row r="210" spans="1:16">
      <c r="A210" s="31"/>
      <c r="B210" s="104"/>
      <c r="C210" s="104"/>
      <c r="D210" s="104"/>
      <c r="E210" s="104"/>
      <c r="F210" s="106"/>
      <c r="G210" s="96"/>
      <c r="H210" s="60"/>
      <c r="I210" s="17">
        <v>2.0800000000000001E-7</v>
      </c>
      <c r="J210" s="17" t="str">
        <f t="shared" si="26"/>
        <v/>
      </c>
      <c r="K210" s="17" t="str">
        <f t="shared" si="23"/>
        <v/>
      </c>
      <c r="L210" s="17" t="str">
        <f t="shared" si="24"/>
        <v/>
      </c>
      <c r="M210" s="109" t="str">
        <f t="shared" si="27"/>
        <v/>
      </c>
      <c r="N210" s="109" t="str">
        <f t="shared" si="22"/>
        <v/>
      </c>
      <c r="O210" s="109" t="str">
        <f t="shared" si="25"/>
        <v/>
      </c>
      <c r="P210" s="175" t="str">
        <f t="shared" si="28"/>
        <v/>
      </c>
    </row>
    <row r="211" spans="1:16">
      <c r="A211" s="31"/>
      <c r="B211" s="104"/>
      <c r="C211" s="104"/>
      <c r="D211" s="104"/>
      <c r="E211" s="104"/>
      <c r="F211" s="106"/>
      <c r="G211" s="96"/>
      <c r="H211" s="60"/>
      <c r="I211" s="17">
        <v>2.0900000000000001E-7</v>
      </c>
      <c r="J211" s="17" t="str">
        <f t="shared" si="26"/>
        <v/>
      </c>
      <c r="K211" s="17" t="str">
        <f t="shared" si="23"/>
        <v/>
      </c>
      <c r="L211" s="17" t="str">
        <f t="shared" si="24"/>
        <v/>
      </c>
      <c r="M211" s="109" t="str">
        <f t="shared" si="27"/>
        <v/>
      </c>
      <c r="N211" s="109" t="str">
        <f t="shared" si="22"/>
        <v/>
      </c>
      <c r="O211" s="109" t="str">
        <f t="shared" si="25"/>
        <v/>
      </c>
      <c r="P211" s="175" t="str">
        <f t="shared" si="28"/>
        <v/>
      </c>
    </row>
    <row r="212" spans="1:16">
      <c r="A212" s="31"/>
      <c r="B212" s="104"/>
      <c r="C212" s="104"/>
      <c r="D212" s="104"/>
      <c r="E212" s="104"/>
      <c r="F212" s="106"/>
      <c r="G212" s="96"/>
      <c r="H212" s="60"/>
      <c r="I212" s="17">
        <v>2.1E-7</v>
      </c>
      <c r="J212" s="17" t="str">
        <f t="shared" si="26"/>
        <v/>
      </c>
      <c r="K212" s="17" t="str">
        <f t="shared" si="23"/>
        <v/>
      </c>
      <c r="L212" s="17" t="str">
        <f t="shared" si="24"/>
        <v/>
      </c>
      <c r="M212" s="109" t="str">
        <f t="shared" si="27"/>
        <v/>
      </c>
      <c r="N212" s="109" t="str">
        <f t="shared" si="22"/>
        <v/>
      </c>
      <c r="O212" s="109" t="str">
        <f t="shared" si="25"/>
        <v/>
      </c>
      <c r="P212" s="175" t="str">
        <f t="shared" si="28"/>
        <v/>
      </c>
    </row>
    <row r="213" spans="1:16">
      <c r="A213" s="31"/>
      <c r="B213" s="104"/>
      <c r="C213" s="104"/>
      <c r="D213" s="104"/>
      <c r="E213" s="104"/>
      <c r="F213" s="106"/>
      <c r="G213" s="96"/>
      <c r="H213" s="60"/>
      <c r="I213" s="17">
        <v>2.11E-7</v>
      </c>
      <c r="J213" s="17" t="str">
        <f t="shared" si="26"/>
        <v/>
      </c>
      <c r="K213" s="17" t="str">
        <f t="shared" si="23"/>
        <v/>
      </c>
      <c r="L213" s="17" t="str">
        <f t="shared" si="24"/>
        <v/>
      </c>
      <c r="M213" s="109" t="str">
        <f t="shared" si="27"/>
        <v/>
      </c>
      <c r="N213" s="109" t="str">
        <f t="shared" si="22"/>
        <v/>
      </c>
      <c r="O213" s="109" t="str">
        <f t="shared" si="25"/>
        <v/>
      </c>
      <c r="P213" s="175" t="str">
        <f t="shared" si="28"/>
        <v/>
      </c>
    </row>
    <row r="214" spans="1:16">
      <c r="A214" s="31"/>
      <c r="B214" s="104"/>
      <c r="C214" s="104"/>
      <c r="D214" s="104"/>
      <c r="E214" s="104"/>
      <c r="F214" s="106"/>
      <c r="G214" s="96"/>
      <c r="H214" s="60"/>
      <c r="I214" s="17">
        <v>2.1199999999999999E-7</v>
      </c>
      <c r="J214" s="17" t="str">
        <f t="shared" si="26"/>
        <v/>
      </c>
      <c r="K214" s="17" t="str">
        <f t="shared" si="23"/>
        <v/>
      </c>
      <c r="L214" s="17" t="str">
        <f t="shared" si="24"/>
        <v/>
      </c>
      <c r="M214" s="109" t="str">
        <f t="shared" si="27"/>
        <v/>
      </c>
      <c r="N214" s="109" t="str">
        <f t="shared" si="22"/>
        <v/>
      </c>
      <c r="O214" s="109" t="str">
        <f t="shared" si="25"/>
        <v/>
      </c>
      <c r="P214" s="175" t="str">
        <f t="shared" si="28"/>
        <v/>
      </c>
    </row>
    <row r="215" spans="1:16">
      <c r="A215" s="31"/>
      <c r="B215" s="104"/>
      <c r="C215" s="104"/>
      <c r="D215" s="104"/>
      <c r="E215" s="104"/>
      <c r="F215" s="106"/>
      <c r="G215" s="96"/>
      <c r="H215" s="60"/>
      <c r="I215" s="17">
        <v>2.1299999999999999E-7</v>
      </c>
      <c r="J215" s="17" t="str">
        <f t="shared" si="26"/>
        <v/>
      </c>
      <c r="K215" s="17" t="str">
        <f t="shared" si="23"/>
        <v/>
      </c>
      <c r="L215" s="17" t="str">
        <f t="shared" si="24"/>
        <v/>
      </c>
      <c r="M215" s="109" t="str">
        <f t="shared" si="27"/>
        <v/>
      </c>
      <c r="N215" s="109" t="str">
        <f t="shared" si="22"/>
        <v/>
      </c>
      <c r="O215" s="109" t="str">
        <f t="shared" si="25"/>
        <v/>
      </c>
      <c r="P215" s="175" t="str">
        <f t="shared" si="28"/>
        <v/>
      </c>
    </row>
    <row r="216" spans="1:16">
      <c r="A216" s="31"/>
      <c r="B216" s="104"/>
      <c r="C216" s="104"/>
      <c r="D216" s="104"/>
      <c r="E216" s="104"/>
      <c r="F216" s="106"/>
      <c r="G216" s="96"/>
      <c r="H216" s="60"/>
      <c r="I216" s="17">
        <v>2.1400000000000001E-7</v>
      </c>
      <c r="J216" s="17" t="str">
        <f t="shared" si="26"/>
        <v/>
      </c>
      <c r="K216" s="17" t="str">
        <f t="shared" si="23"/>
        <v/>
      </c>
      <c r="L216" s="17" t="str">
        <f t="shared" si="24"/>
        <v/>
      </c>
      <c r="M216" s="109" t="str">
        <f t="shared" si="27"/>
        <v/>
      </c>
      <c r="N216" s="109" t="str">
        <f t="shared" si="22"/>
        <v/>
      </c>
      <c r="O216" s="109" t="str">
        <f t="shared" si="25"/>
        <v/>
      </c>
      <c r="P216" s="175" t="str">
        <f t="shared" si="28"/>
        <v/>
      </c>
    </row>
    <row r="217" spans="1:16">
      <c r="A217" s="31"/>
      <c r="B217" s="104"/>
      <c r="C217" s="104"/>
      <c r="D217" s="104"/>
      <c r="E217" s="104"/>
      <c r="F217" s="106"/>
      <c r="G217" s="96"/>
      <c r="H217" s="60"/>
      <c r="I217" s="17">
        <v>2.1500000000000001E-7</v>
      </c>
      <c r="J217" s="17" t="str">
        <f t="shared" si="26"/>
        <v/>
      </c>
      <c r="K217" s="17" t="str">
        <f t="shared" si="23"/>
        <v/>
      </c>
      <c r="L217" s="17" t="str">
        <f t="shared" si="24"/>
        <v/>
      </c>
      <c r="M217" s="109" t="str">
        <f t="shared" si="27"/>
        <v/>
      </c>
      <c r="N217" s="109" t="str">
        <f t="shared" si="22"/>
        <v/>
      </c>
      <c r="O217" s="109" t="str">
        <f t="shared" si="25"/>
        <v/>
      </c>
      <c r="P217" s="175" t="str">
        <f t="shared" si="28"/>
        <v/>
      </c>
    </row>
    <row r="218" spans="1:16">
      <c r="A218" s="31"/>
      <c r="B218" s="104"/>
      <c r="C218" s="104"/>
      <c r="D218" s="104"/>
      <c r="E218" s="104"/>
      <c r="F218" s="106"/>
      <c r="G218" s="96"/>
      <c r="H218" s="60"/>
      <c r="I218" s="17">
        <v>2.16E-7</v>
      </c>
      <c r="J218" s="17" t="str">
        <f t="shared" si="26"/>
        <v/>
      </c>
      <c r="K218" s="17" t="str">
        <f t="shared" si="23"/>
        <v/>
      </c>
      <c r="L218" s="17" t="str">
        <f t="shared" si="24"/>
        <v/>
      </c>
      <c r="M218" s="109" t="str">
        <f t="shared" si="27"/>
        <v/>
      </c>
      <c r="N218" s="109" t="str">
        <f t="shared" si="22"/>
        <v/>
      </c>
      <c r="O218" s="109" t="str">
        <f t="shared" si="25"/>
        <v/>
      </c>
      <c r="P218" s="175" t="str">
        <f t="shared" si="28"/>
        <v/>
      </c>
    </row>
    <row r="219" spans="1:16">
      <c r="A219" s="31"/>
      <c r="B219" s="104"/>
      <c r="C219" s="104"/>
      <c r="D219" s="104"/>
      <c r="E219" s="104"/>
      <c r="F219" s="106"/>
      <c r="G219" s="96"/>
      <c r="H219" s="60"/>
      <c r="I219" s="17">
        <v>2.17E-7</v>
      </c>
      <c r="J219" s="17" t="str">
        <f t="shared" si="26"/>
        <v/>
      </c>
      <c r="K219" s="17" t="str">
        <f t="shared" si="23"/>
        <v/>
      </c>
      <c r="L219" s="17" t="str">
        <f t="shared" si="24"/>
        <v/>
      </c>
      <c r="M219" s="109" t="str">
        <f t="shared" si="27"/>
        <v/>
      </c>
      <c r="N219" s="109" t="str">
        <f t="shared" si="22"/>
        <v/>
      </c>
      <c r="O219" s="109" t="str">
        <f t="shared" si="25"/>
        <v/>
      </c>
      <c r="P219" s="175" t="str">
        <f t="shared" si="28"/>
        <v/>
      </c>
    </row>
    <row r="220" spans="1:16">
      <c r="A220" s="31"/>
      <c r="B220" s="104"/>
      <c r="C220" s="104"/>
      <c r="D220" s="104"/>
      <c r="E220" s="104"/>
      <c r="F220" s="106"/>
      <c r="G220" s="96"/>
      <c r="H220" s="60"/>
      <c r="I220" s="17">
        <v>2.1799999999999999E-7</v>
      </c>
      <c r="J220" s="17" t="str">
        <f t="shared" si="26"/>
        <v/>
      </c>
      <c r="K220" s="17" t="str">
        <f t="shared" si="23"/>
        <v/>
      </c>
      <c r="L220" s="17" t="str">
        <f t="shared" si="24"/>
        <v/>
      </c>
      <c r="M220" s="109" t="str">
        <f t="shared" si="27"/>
        <v/>
      </c>
      <c r="N220" s="109" t="str">
        <f t="shared" si="22"/>
        <v/>
      </c>
      <c r="O220" s="109" t="str">
        <f t="shared" si="25"/>
        <v/>
      </c>
      <c r="P220" s="175" t="str">
        <f t="shared" si="28"/>
        <v/>
      </c>
    </row>
    <row r="221" spans="1:16">
      <c r="A221" s="31"/>
      <c r="B221" s="104"/>
      <c r="C221" s="104"/>
      <c r="D221" s="104"/>
      <c r="E221" s="104"/>
      <c r="F221" s="106"/>
      <c r="G221" s="96"/>
      <c r="H221" s="60"/>
      <c r="I221" s="17">
        <v>2.1899999999999999E-7</v>
      </c>
      <c r="J221" s="17" t="str">
        <f t="shared" si="26"/>
        <v/>
      </c>
      <c r="K221" s="17" t="str">
        <f t="shared" si="23"/>
        <v/>
      </c>
      <c r="L221" s="17" t="str">
        <f t="shared" si="24"/>
        <v/>
      </c>
      <c r="M221" s="109" t="str">
        <f t="shared" si="27"/>
        <v/>
      </c>
      <c r="N221" s="109" t="str">
        <f t="shared" si="22"/>
        <v/>
      </c>
      <c r="O221" s="109" t="str">
        <f t="shared" si="25"/>
        <v/>
      </c>
      <c r="P221" s="175" t="str">
        <f t="shared" si="28"/>
        <v/>
      </c>
    </row>
    <row r="222" spans="1:16">
      <c r="A222" s="31"/>
      <c r="B222" s="104"/>
      <c r="C222" s="104"/>
      <c r="D222" s="104"/>
      <c r="E222" s="104"/>
      <c r="F222" s="106"/>
      <c r="G222" s="96"/>
      <c r="H222" s="60"/>
      <c r="I222" s="17">
        <v>2.2000000000000001E-7</v>
      </c>
      <c r="J222" s="17" t="str">
        <f t="shared" si="26"/>
        <v/>
      </c>
      <c r="K222" s="17" t="str">
        <f t="shared" si="23"/>
        <v/>
      </c>
      <c r="L222" s="17" t="str">
        <f t="shared" si="24"/>
        <v/>
      </c>
      <c r="M222" s="109" t="str">
        <f t="shared" si="27"/>
        <v/>
      </c>
      <c r="N222" s="109" t="str">
        <f t="shared" si="22"/>
        <v/>
      </c>
      <c r="O222" s="109" t="str">
        <f t="shared" si="25"/>
        <v/>
      </c>
      <c r="P222" s="175" t="str">
        <f t="shared" si="28"/>
        <v/>
      </c>
    </row>
    <row r="223" spans="1:16">
      <c r="A223" s="31"/>
      <c r="B223" s="104"/>
      <c r="C223" s="104"/>
      <c r="D223" s="104"/>
      <c r="E223" s="104"/>
      <c r="F223" s="106"/>
      <c r="G223" s="96"/>
      <c r="H223" s="60"/>
      <c r="I223" s="17">
        <v>2.2100000000000001E-7</v>
      </c>
      <c r="J223" s="17" t="str">
        <f t="shared" si="26"/>
        <v/>
      </c>
      <c r="K223" s="17" t="str">
        <f t="shared" si="23"/>
        <v/>
      </c>
      <c r="L223" s="17" t="str">
        <f t="shared" si="24"/>
        <v/>
      </c>
      <c r="M223" s="109" t="str">
        <f t="shared" si="27"/>
        <v/>
      </c>
      <c r="N223" s="109" t="str">
        <f t="shared" si="22"/>
        <v/>
      </c>
      <c r="O223" s="109" t="str">
        <f t="shared" si="25"/>
        <v/>
      </c>
      <c r="P223" s="175" t="str">
        <f t="shared" si="28"/>
        <v/>
      </c>
    </row>
    <row r="224" spans="1:16">
      <c r="A224" s="31"/>
      <c r="B224" s="104"/>
      <c r="C224" s="104"/>
      <c r="D224" s="104"/>
      <c r="E224" s="104"/>
      <c r="F224" s="106"/>
      <c r="G224" s="96"/>
      <c r="H224" s="60"/>
      <c r="I224" s="17">
        <v>2.22E-7</v>
      </c>
      <c r="J224" s="17" t="str">
        <f t="shared" si="26"/>
        <v/>
      </c>
      <c r="K224" s="17" t="str">
        <f t="shared" si="23"/>
        <v/>
      </c>
      <c r="L224" s="17" t="str">
        <f t="shared" si="24"/>
        <v/>
      </c>
      <c r="M224" s="109" t="str">
        <f t="shared" si="27"/>
        <v/>
      </c>
      <c r="N224" s="109" t="str">
        <f t="shared" si="22"/>
        <v/>
      </c>
      <c r="O224" s="109" t="str">
        <f t="shared" si="25"/>
        <v/>
      </c>
      <c r="P224" s="175" t="str">
        <f t="shared" si="28"/>
        <v/>
      </c>
    </row>
    <row r="225" spans="1:16">
      <c r="A225" s="31"/>
      <c r="B225" s="104"/>
      <c r="C225" s="104"/>
      <c r="D225" s="104"/>
      <c r="E225" s="104"/>
      <c r="F225" s="106"/>
      <c r="G225" s="96"/>
      <c r="H225" s="60"/>
      <c r="I225" s="17">
        <v>2.23E-7</v>
      </c>
      <c r="J225" s="17" t="str">
        <f t="shared" si="26"/>
        <v/>
      </c>
      <c r="K225" s="17" t="str">
        <f t="shared" si="23"/>
        <v/>
      </c>
      <c r="L225" s="17" t="str">
        <f t="shared" si="24"/>
        <v/>
      </c>
      <c r="M225" s="109" t="str">
        <f t="shared" si="27"/>
        <v/>
      </c>
      <c r="N225" s="109" t="str">
        <f t="shared" si="22"/>
        <v/>
      </c>
      <c r="O225" s="109" t="str">
        <f t="shared" si="25"/>
        <v/>
      </c>
      <c r="P225" s="175" t="str">
        <f t="shared" si="28"/>
        <v/>
      </c>
    </row>
    <row r="226" spans="1:16">
      <c r="A226" s="31"/>
      <c r="B226" s="104"/>
      <c r="C226" s="104"/>
      <c r="D226" s="104"/>
      <c r="E226" s="104"/>
      <c r="F226" s="106"/>
      <c r="G226" s="96"/>
      <c r="H226" s="60"/>
      <c r="I226" s="17">
        <v>2.2399999999999999E-7</v>
      </c>
      <c r="J226" s="17" t="str">
        <f t="shared" si="26"/>
        <v/>
      </c>
      <c r="K226" s="17" t="str">
        <f t="shared" si="23"/>
        <v/>
      </c>
      <c r="L226" s="17" t="str">
        <f t="shared" si="24"/>
        <v/>
      </c>
      <c r="M226" s="109" t="str">
        <f t="shared" si="27"/>
        <v/>
      </c>
      <c r="N226" s="109" t="str">
        <f t="shared" si="22"/>
        <v/>
      </c>
      <c r="O226" s="109" t="str">
        <f t="shared" si="25"/>
        <v/>
      </c>
      <c r="P226" s="175" t="str">
        <f t="shared" si="28"/>
        <v/>
      </c>
    </row>
    <row r="227" spans="1:16">
      <c r="A227" s="31"/>
      <c r="B227" s="104"/>
      <c r="C227" s="104"/>
      <c r="D227" s="104"/>
      <c r="E227" s="104"/>
      <c r="F227" s="106"/>
      <c r="G227" s="96"/>
      <c r="H227" s="60"/>
      <c r="I227" s="17">
        <v>2.2499999999999999E-7</v>
      </c>
      <c r="J227" s="17" t="str">
        <f t="shared" si="26"/>
        <v/>
      </c>
      <c r="K227" s="17" t="str">
        <f t="shared" si="23"/>
        <v/>
      </c>
      <c r="L227" s="17" t="str">
        <f t="shared" si="24"/>
        <v/>
      </c>
      <c r="M227" s="109" t="str">
        <f t="shared" si="27"/>
        <v/>
      </c>
      <c r="N227" s="109" t="str">
        <f t="shared" si="22"/>
        <v/>
      </c>
      <c r="O227" s="109" t="str">
        <f t="shared" si="25"/>
        <v/>
      </c>
      <c r="P227" s="175" t="str">
        <f t="shared" si="28"/>
        <v/>
      </c>
    </row>
    <row r="228" spans="1:16">
      <c r="A228" s="31"/>
      <c r="B228" s="104"/>
      <c r="C228" s="104"/>
      <c r="D228" s="104"/>
      <c r="E228" s="104"/>
      <c r="F228" s="106"/>
      <c r="G228" s="96"/>
      <c r="H228" s="60"/>
      <c r="I228" s="17">
        <v>2.2600000000000001E-7</v>
      </c>
      <c r="J228" s="17" t="str">
        <f t="shared" si="26"/>
        <v/>
      </c>
      <c r="K228" s="17" t="str">
        <f t="shared" si="23"/>
        <v/>
      </c>
      <c r="L228" s="17" t="str">
        <f t="shared" si="24"/>
        <v/>
      </c>
      <c r="M228" s="109" t="str">
        <f t="shared" si="27"/>
        <v/>
      </c>
      <c r="N228" s="109" t="str">
        <f t="shared" si="22"/>
        <v/>
      </c>
      <c r="O228" s="109" t="str">
        <f t="shared" si="25"/>
        <v/>
      </c>
      <c r="P228" s="175" t="str">
        <f t="shared" si="28"/>
        <v/>
      </c>
    </row>
    <row r="229" spans="1:16">
      <c r="A229" s="31"/>
      <c r="B229" s="104"/>
      <c r="C229" s="104"/>
      <c r="D229" s="104"/>
      <c r="E229" s="104"/>
      <c r="F229" s="106"/>
      <c r="G229" s="96"/>
      <c r="H229" s="60"/>
      <c r="I229" s="17">
        <v>2.2700000000000001E-7</v>
      </c>
      <c r="J229" s="17" t="str">
        <f t="shared" si="26"/>
        <v/>
      </c>
      <c r="K229" s="17" t="str">
        <f t="shared" si="23"/>
        <v/>
      </c>
      <c r="L229" s="17" t="str">
        <f t="shared" si="24"/>
        <v/>
      </c>
      <c r="M229" s="109" t="str">
        <f t="shared" si="27"/>
        <v/>
      </c>
      <c r="N229" s="109" t="str">
        <f t="shared" si="22"/>
        <v/>
      </c>
      <c r="O229" s="109" t="str">
        <f t="shared" si="25"/>
        <v/>
      </c>
      <c r="P229" s="175" t="str">
        <f t="shared" si="28"/>
        <v/>
      </c>
    </row>
    <row r="230" spans="1:16">
      <c r="A230" s="31"/>
      <c r="B230" s="104"/>
      <c r="C230" s="104"/>
      <c r="D230" s="104"/>
      <c r="E230" s="104"/>
      <c r="F230" s="106"/>
      <c r="G230" s="96"/>
      <c r="H230" s="60"/>
      <c r="I230" s="17">
        <v>2.28E-7</v>
      </c>
      <c r="J230" s="17" t="str">
        <f t="shared" si="26"/>
        <v/>
      </c>
      <c r="K230" s="17" t="str">
        <f t="shared" si="23"/>
        <v/>
      </c>
      <c r="L230" s="17" t="str">
        <f t="shared" si="24"/>
        <v/>
      </c>
      <c r="M230" s="109" t="str">
        <f t="shared" si="27"/>
        <v/>
      </c>
      <c r="N230" s="109" t="str">
        <f t="shared" si="22"/>
        <v/>
      </c>
      <c r="O230" s="109" t="str">
        <f t="shared" si="25"/>
        <v/>
      </c>
      <c r="P230" s="175" t="str">
        <f t="shared" si="28"/>
        <v/>
      </c>
    </row>
    <row r="231" spans="1:16">
      <c r="A231" s="31"/>
      <c r="B231" s="104"/>
      <c r="C231" s="104"/>
      <c r="D231" s="104"/>
      <c r="E231" s="104"/>
      <c r="F231" s="106"/>
      <c r="G231" s="96"/>
      <c r="H231" s="60"/>
      <c r="I231" s="17">
        <v>2.29E-7</v>
      </c>
      <c r="J231" s="17" t="str">
        <f t="shared" si="26"/>
        <v/>
      </c>
      <c r="K231" s="17" t="str">
        <f t="shared" si="23"/>
        <v/>
      </c>
      <c r="L231" s="17" t="str">
        <f t="shared" si="24"/>
        <v/>
      </c>
      <c r="M231" s="109" t="str">
        <f t="shared" si="27"/>
        <v/>
      </c>
      <c r="N231" s="109" t="str">
        <f t="shared" si="22"/>
        <v/>
      </c>
      <c r="O231" s="109" t="str">
        <f t="shared" si="25"/>
        <v/>
      </c>
      <c r="P231" s="175" t="str">
        <f t="shared" si="28"/>
        <v/>
      </c>
    </row>
    <row r="232" spans="1:16">
      <c r="A232" s="31"/>
      <c r="B232" s="104"/>
      <c r="C232" s="104"/>
      <c r="D232" s="104"/>
      <c r="E232" s="104"/>
      <c r="F232" s="106"/>
      <c r="G232" s="96"/>
      <c r="H232" s="60"/>
      <c r="I232" s="17">
        <v>2.2999999999999999E-7</v>
      </c>
      <c r="J232" s="17" t="str">
        <f t="shared" si="26"/>
        <v/>
      </c>
      <c r="K232" s="17" t="str">
        <f t="shared" si="23"/>
        <v/>
      </c>
      <c r="L232" s="17" t="str">
        <f t="shared" si="24"/>
        <v/>
      </c>
      <c r="M232" s="109" t="str">
        <f t="shared" si="27"/>
        <v/>
      </c>
      <c r="N232" s="109" t="str">
        <f t="shared" si="22"/>
        <v/>
      </c>
      <c r="O232" s="109" t="str">
        <f t="shared" si="25"/>
        <v/>
      </c>
      <c r="P232" s="175" t="str">
        <f t="shared" si="28"/>
        <v/>
      </c>
    </row>
    <row r="233" spans="1:16">
      <c r="A233" s="31"/>
      <c r="B233" s="104"/>
      <c r="C233" s="104"/>
      <c r="D233" s="104"/>
      <c r="E233" s="104"/>
      <c r="F233" s="106"/>
      <c r="G233" s="96"/>
      <c r="H233" s="60"/>
      <c r="I233" s="17">
        <v>2.3099999999999999E-7</v>
      </c>
      <c r="J233" s="17" t="str">
        <f t="shared" si="26"/>
        <v/>
      </c>
      <c r="K233" s="17" t="str">
        <f t="shared" si="23"/>
        <v/>
      </c>
      <c r="L233" s="17" t="str">
        <f t="shared" si="24"/>
        <v/>
      </c>
      <c r="M233" s="109" t="str">
        <f t="shared" si="27"/>
        <v/>
      </c>
      <c r="N233" s="109" t="str">
        <f t="shared" si="22"/>
        <v/>
      </c>
      <c r="O233" s="109" t="str">
        <f t="shared" si="25"/>
        <v/>
      </c>
      <c r="P233" s="175" t="str">
        <f t="shared" si="28"/>
        <v/>
      </c>
    </row>
    <row r="234" spans="1:16">
      <c r="A234" s="31"/>
      <c r="B234" s="104"/>
      <c r="C234" s="104"/>
      <c r="D234" s="104"/>
      <c r="E234" s="104"/>
      <c r="F234" s="106"/>
      <c r="G234" s="96"/>
      <c r="H234" s="60"/>
      <c r="I234" s="17">
        <v>2.3200000000000001E-7</v>
      </c>
      <c r="J234" s="17" t="str">
        <f t="shared" si="26"/>
        <v/>
      </c>
      <c r="K234" s="17" t="str">
        <f t="shared" si="23"/>
        <v/>
      </c>
      <c r="L234" s="17" t="str">
        <f t="shared" si="24"/>
        <v/>
      </c>
      <c r="M234" s="109" t="str">
        <f t="shared" si="27"/>
        <v/>
      </c>
      <c r="N234" s="109" t="str">
        <f t="shared" si="22"/>
        <v/>
      </c>
      <c r="O234" s="109" t="str">
        <f t="shared" si="25"/>
        <v/>
      </c>
      <c r="P234" s="175" t="str">
        <f t="shared" si="28"/>
        <v/>
      </c>
    </row>
    <row r="235" spans="1:16">
      <c r="A235" s="31"/>
      <c r="B235" s="104"/>
      <c r="C235" s="104"/>
      <c r="D235" s="104"/>
      <c r="E235" s="104"/>
      <c r="F235" s="106"/>
      <c r="G235" s="96"/>
      <c r="H235" s="60"/>
      <c r="I235" s="17">
        <v>2.3300000000000001E-7</v>
      </c>
      <c r="J235" s="17" t="str">
        <f t="shared" si="26"/>
        <v/>
      </c>
      <c r="K235" s="17" t="str">
        <f t="shared" si="23"/>
        <v/>
      </c>
      <c r="L235" s="17" t="str">
        <f t="shared" si="24"/>
        <v/>
      </c>
      <c r="M235" s="109" t="str">
        <f t="shared" si="27"/>
        <v/>
      </c>
      <c r="N235" s="109" t="str">
        <f t="shared" si="22"/>
        <v/>
      </c>
      <c r="O235" s="109" t="str">
        <f t="shared" si="25"/>
        <v/>
      </c>
      <c r="P235" s="175" t="str">
        <f t="shared" si="28"/>
        <v/>
      </c>
    </row>
    <row r="236" spans="1:16">
      <c r="A236" s="31"/>
      <c r="B236" s="104"/>
      <c r="C236" s="104"/>
      <c r="D236" s="104"/>
      <c r="E236" s="104"/>
      <c r="F236" s="106"/>
      <c r="G236" s="96"/>
      <c r="H236" s="60"/>
      <c r="I236" s="17">
        <v>2.34E-7</v>
      </c>
      <c r="J236" s="17" t="str">
        <f t="shared" si="26"/>
        <v/>
      </c>
      <c r="K236" s="17" t="str">
        <f t="shared" si="23"/>
        <v/>
      </c>
      <c r="L236" s="17" t="str">
        <f t="shared" si="24"/>
        <v/>
      </c>
      <c r="M236" s="109" t="str">
        <f t="shared" si="27"/>
        <v/>
      </c>
      <c r="N236" s="109" t="str">
        <f t="shared" si="22"/>
        <v/>
      </c>
      <c r="O236" s="109" t="str">
        <f t="shared" si="25"/>
        <v/>
      </c>
      <c r="P236" s="175" t="str">
        <f t="shared" si="28"/>
        <v/>
      </c>
    </row>
    <row r="237" spans="1:16">
      <c r="A237" s="31"/>
      <c r="B237" s="104"/>
      <c r="C237" s="104"/>
      <c r="D237" s="104"/>
      <c r="E237" s="104"/>
      <c r="F237" s="106"/>
      <c r="G237" s="96"/>
      <c r="H237" s="60"/>
      <c r="I237" s="17">
        <v>2.35E-7</v>
      </c>
      <c r="J237" s="17" t="str">
        <f t="shared" si="26"/>
        <v/>
      </c>
      <c r="K237" s="17" t="str">
        <f t="shared" si="23"/>
        <v/>
      </c>
      <c r="L237" s="17" t="str">
        <f t="shared" si="24"/>
        <v/>
      </c>
      <c r="M237" s="109" t="str">
        <f t="shared" si="27"/>
        <v/>
      </c>
      <c r="N237" s="109" t="str">
        <f t="shared" si="22"/>
        <v/>
      </c>
      <c r="O237" s="109" t="str">
        <f t="shared" si="25"/>
        <v/>
      </c>
      <c r="P237" s="175" t="str">
        <f t="shared" si="28"/>
        <v/>
      </c>
    </row>
    <row r="238" spans="1:16">
      <c r="A238" s="31"/>
      <c r="B238" s="104"/>
      <c r="C238" s="104"/>
      <c r="D238" s="104"/>
      <c r="E238" s="104"/>
      <c r="F238" s="106"/>
      <c r="G238" s="96"/>
      <c r="H238" s="60"/>
      <c r="I238" s="17">
        <v>2.36E-7</v>
      </c>
      <c r="J238" s="17" t="str">
        <f t="shared" si="26"/>
        <v/>
      </c>
      <c r="K238" s="17" t="str">
        <f t="shared" si="23"/>
        <v/>
      </c>
      <c r="L238" s="17" t="str">
        <f t="shared" si="24"/>
        <v/>
      </c>
      <c r="M238" s="109" t="str">
        <f t="shared" si="27"/>
        <v/>
      </c>
      <c r="N238" s="109" t="str">
        <f t="shared" si="22"/>
        <v/>
      </c>
      <c r="O238" s="109" t="str">
        <f t="shared" si="25"/>
        <v/>
      </c>
      <c r="P238" s="175" t="str">
        <f t="shared" si="28"/>
        <v/>
      </c>
    </row>
    <row r="239" spans="1:16">
      <c r="A239" s="31"/>
      <c r="B239" s="104"/>
      <c r="C239" s="104"/>
      <c r="D239" s="104"/>
      <c r="E239" s="104"/>
      <c r="F239" s="106"/>
      <c r="G239" s="96"/>
      <c r="H239" s="60"/>
      <c r="I239" s="17">
        <v>2.3699999999999999E-7</v>
      </c>
      <c r="J239" s="17" t="str">
        <f t="shared" si="26"/>
        <v/>
      </c>
      <c r="K239" s="17" t="str">
        <f t="shared" si="23"/>
        <v/>
      </c>
      <c r="L239" s="17" t="str">
        <f t="shared" si="24"/>
        <v/>
      </c>
      <c r="M239" s="109" t="str">
        <f t="shared" si="27"/>
        <v/>
      </c>
      <c r="N239" s="109" t="str">
        <f t="shared" si="22"/>
        <v/>
      </c>
      <c r="O239" s="109" t="str">
        <f t="shared" si="25"/>
        <v/>
      </c>
      <c r="P239" s="175" t="str">
        <f t="shared" si="28"/>
        <v/>
      </c>
    </row>
    <row r="240" spans="1:16">
      <c r="A240" s="31"/>
      <c r="B240" s="104"/>
      <c r="C240" s="104"/>
      <c r="D240" s="104"/>
      <c r="E240" s="104"/>
      <c r="F240" s="106"/>
      <c r="G240" s="96"/>
      <c r="H240" s="60"/>
      <c r="I240" s="17">
        <v>2.3799999999999999E-7</v>
      </c>
      <c r="J240" s="17" t="str">
        <f t="shared" si="26"/>
        <v/>
      </c>
      <c r="K240" s="17" t="str">
        <f t="shared" si="23"/>
        <v/>
      </c>
      <c r="L240" s="17" t="str">
        <f t="shared" si="24"/>
        <v/>
      </c>
      <c r="M240" s="109" t="str">
        <f t="shared" si="27"/>
        <v/>
      </c>
      <c r="N240" s="109" t="str">
        <f t="shared" si="22"/>
        <v/>
      </c>
      <c r="O240" s="109" t="str">
        <f t="shared" si="25"/>
        <v/>
      </c>
      <c r="P240" s="175" t="str">
        <f t="shared" si="28"/>
        <v/>
      </c>
    </row>
    <row r="241" spans="1:16">
      <c r="A241" s="31"/>
      <c r="B241" s="104"/>
      <c r="C241" s="104"/>
      <c r="D241" s="104"/>
      <c r="E241" s="104"/>
      <c r="F241" s="106"/>
      <c r="G241" s="96"/>
      <c r="H241" s="60"/>
      <c r="I241" s="17">
        <v>2.3900000000000001E-7</v>
      </c>
      <c r="J241" s="17" t="str">
        <f t="shared" si="26"/>
        <v/>
      </c>
      <c r="K241" s="17" t="str">
        <f t="shared" si="23"/>
        <v/>
      </c>
      <c r="L241" s="17" t="str">
        <f t="shared" si="24"/>
        <v/>
      </c>
      <c r="M241" s="109" t="str">
        <f t="shared" si="27"/>
        <v/>
      </c>
      <c r="N241" s="109" t="str">
        <f t="shared" si="22"/>
        <v/>
      </c>
      <c r="O241" s="109" t="str">
        <f t="shared" si="25"/>
        <v/>
      </c>
      <c r="P241" s="175" t="str">
        <f t="shared" si="28"/>
        <v/>
      </c>
    </row>
    <row r="242" spans="1:16">
      <c r="A242" s="31"/>
      <c r="B242" s="104"/>
      <c r="C242" s="104"/>
      <c r="D242" s="104"/>
      <c r="E242" s="104"/>
      <c r="F242" s="106"/>
      <c r="G242" s="96"/>
      <c r="H242" s="60"/>
      <c r="I242" s="17">
        <v>2.3999999999999998E-7</v>
      </c>
      <c r="J242" s="17" t="str">
        <f t="shared" si="26"/>
        <v/>
      </c>
      <c r="K242" s="17" t="str">
        <f t="shared" si="23"/>
        <v/>
      </c>
      <c r="L242" s="17" t="str">
        <f t="shared" si="24"/>
        <v/>
      </c>
      <c r="M242" s="109" t="str">
        <f t="shared" si="27"/>
        <v/>
      </c>
      <c r="N242" s="109" t="str">
        <f t="shared" si="22"/>
        <v/>
      </c>
      <c r="O242" s="109" t="str">
        <f t="shared" si="25"/>
        <v/>
      </c>
      <c r="P242" s="175" t="str">
        <f t="shared" si="28"/>
        <v/>
      </c>
    </row>
    <row r="243" spans="1:16">
      <c r="A243" s="31"/>
      <c r="B243" s="104"/>
      <c r="C243" s="104"/>
      <c r="D243" s="104"/>
      <c r="E243" s="104"/>
      <c r="F243" s="106"/>
      <c r="G243" s="96"/>
      <c r="H243" s="60"/>
      <c r="I243" s="17">
        <v>2.41E-7</v>
      </c>
      <c r="J243" s="17" t="str">
        <f t="shared" si="26"/>
        <v/>
      </c>
      <c r="K243" s="17" t="str">
        <f t="shared" si="23"/>
        <v/>
      </c>
      <c r="L243" s="17" t="str">
        <f t="shared" si="24"/>
        <v/>
      </c>
      <c r="M243" s="109" t="str">
        <f t="shared" si="27"/>
        <v/>
      </c>
      <c r="N243" s="109" t="str">
        <f t="shared" si="22"/>
        <v/>
      </c>
      <c r="O243" s="109" t="str">
        <f t="shared" si="25"/>
        <v/>
      </c>
      <c r="P243" s="175" t="str">
        <f t="shared" si="28"/>
        <v/>
      </c>
    </row>
    <row r="244" spans="1:16">
      <c r="A244" s="31"/>
      <c r="B244" s="104"/>
      <c r="C244" s="104"/>
      <c r="D244" s="104"/>
      <c r="E244" s="104"/>
      <c r="F244" s="106"/>
      <c r="G244" s="96"/>
      <c r="H244" s="60"/>
      <c r="I244" s="17">
        <v>2.4200000000000002E-7</v>
      </c>
      <c r="J244" s="17" t="str">
        <f t="shared" si="26"/>
        <v/>
      </c>
      <c r="K244" s="17" t="str">
        <f t="shared" si="23"/>
        <v/>
      </c>
      <c r="L244" s="17" t="str">
        <f t="shared" si="24"/>
        <v/>
      </c>
      <c r="M244" s="109" t="str">
        <f t="shared" si="27"/>
        <v/>
      </c>
      <c r="N244" s="109" t="str">
        <f t="shared" si="22"/>
        <v/>
      </c>
      <c r="O244" s="109" t="str">
        <f t="shared" si="25"/>
        <v/>
      </c>
      <c r="P244" s="175" t="str">
        <f t="shared" si="28"/>
        <v/>
      </c>
    </row>
    <row r="245" spans="1:16">
      <c r="A245" s="31"/>
      <c r="B245" s="104"/>
      <c r="C245" s="104"/>
      <c r="D245" s="104"/>
      <c r="E245" s="104"/>
      <c r="F245" s="106"/>
      <c r="G245" s="96"/>
      <c r="H245" s="60"/>
      <c r="I245" s="17">
        <v>2.4299999999999999E-7</v>
      </c>
      <c r="J245" s="17" t="str">
        <f t="shared" si="26"/>
        <v/>
      </c>
      <c r="K245" s="17" t="str">
        <f t="shared" si="23"/>
        <v/>
      </c>
      <c r="L245" s="17" t="str">
        <f t="shared" si="24"/>
        <v/>
      </c>
      <c r="M245" s="109" t="str">
        <f t="shared" si="27"/>
        <v/>
      </c>
      <c r="N245" s="109" t="str">
        <f t="shared" si="22"/>
        <v/>
      </c>
      <c r="O245" s="109" t="str">
        <f t="shared" si="25"/>
        <v/>
      </c>
      <c r="P245" s="175" t="str">
        <f t="shared" si="28"/>
        <v/>
      </c>
    </row>
    <row r="246" spans="1:16">
      <c r="A246" s="31"/>
      <c r="B246" s="104"/>
      <c r="C246" s="104"/>
      <c r="D246" s="104"/>
      <c r="E246" s="104"/>
      <c r="F246" s="106"/>
      <c r="G246" s="96"/>
      <c r="H246" s="60"/>
      <c r="I246" s="17">
        <v>2.4400000000000001E-7</v>
      </c>
      <c r="J246" s="17" t="str">
        <f t="shared" si="26"/>
        <v/>
      </c>
      <c r="K246" s="17" t="str">
        <f t="shared" si="23"/>
        <v/>
      </c>
      <c r="L246" s="17" t="str">
        <f t="shared" si="24"/>
        <v/>
      </c>
      <c r="M246" s="109" t="str">
        <f t="shared" si="27"/>
        <v/>
      </c>
      <c r="N246" s="109" t="str">
        <f t="shared" si="22"/>
        <v/>
      </c>
      <c r="O246" s="109" t="str">
        <f t="shared" si="25"/>
        <v/>
      </c>
      <c r="P246" s="175" t="str">
        <f t="shared" si="28"/>
        <v/>
      </c>
    </row>
    <row r="247" spans="1:16">
      <c r="A247" s="31"/>
      <c r="B247" s="104"/>
      <c r="C247" s="104"/>
      <c r="D247" s="104"/>
      <c r="E247" s="104"/>
      <c r="F247" s="106"/>
      <c r="G247" s="96"/>
      <c r="H247" s="60"/>
      <c r="I247" s="17">
        <v>2.4499999999999998E-7</v>
      </c>
      <c r="J247" s="17" t="str">
        <f t="shared" si="26"/>
        <v/>
      </c>
      <c r="K247" s="17" t="str">
        <f t="shared" si="23"/>
        <v/>
      </c>
      <c r="L247" s="17" t="str">
        <f t="shared" si="24"/>
        <v/>
      </c>
      <c r="M247" s="109" t="str">
        <f t="shared" si="27"/>
        <v/>
      </c>
      <c r="N247" s="109" t="str">
        <f t="shared" si="22"/>
        <v/>
      </c>
      <c r="O247" s="109" t="str">
        <f t="shared" si="25"/>
        <v/>
      </c>
      <c r="P247" s="175" t="str">
        <f t="shared" si="28"/>
        <v/>
      </c>
    </row>
    <row r="248" spans="1:16">
      <c r="A248" s="31"/>
      <c r="B248" s="104"/>
      <c r="C248" s="104"/>
      <c r="D248" s="104"/>
      <c r="E248" s="104"/>
      <c r="F248" s="106"/>
      <c r="G248" s="96"/>
      <c r="H248" s="60"/>
      <c r="I248" s="17">
        <v>2.4600000000000001E-7</v>
      </c>
      <c r="J248" s="17" t="str">
        <f t="shared" si="26"/>
        <v/>
      </c>
      <c r="K248" s="17" t="str">
        <f t="shared" si="23"/>
        <v/>
      </c>
      <c r="L248" s="17" t="str">
        <f t="shared" si="24"/>
        <v/>
      </c>
      <c r="M248" s="109" t="str">
        <f t="shared" si="27"/>
        <v/>
      </c>
      <c r="N248" s="109" t="str">
        <f t="shared" si="22"/>
        <v/>
      </c>
      <c r="O248" s="109" t="str">
        <f t="shared" si="25"/>
        <v/>
      </c>
      <c r="P248" s="175" t="str">
        <f t="shared" si="28"/>
        <v/>
      </c>
    </row>
    <row r="249" spans="1:16">
      <c r="A249" s="31"/>
      <c r="B249" s="104"/>
      <c r="C249" s="104"/>
      <c r="D249" s="104"/>
      <c r="E249" s="104"/>
      <c r="F249" s="106"/>
      <c r="G249" s="96"/>
      <c r="H249" s="60"/>
      <c r="I249" s="17">
        <v>2.4699999999999998E-7</v>
      </c>
      <c r="J249" s="17" t="str">
        <f t="shared" si="26"/>
        <v/>
      </c>
      <c r="K249" s="17" t="str">
        <f t="shared" si="23"/>
        <v/>
      </c>
      <c r="L249" s="17" t="str">
        <f t="shared" si="24"/>
        <v/>
      </c>
      <c r="M249" s="109" t="str">
        <f t="shared" si="27"/>
        <v/>
      </c>
      <c r="N249" s="109" t="str">
        <f t="shared" si="22"/>
        <v/>
      </c>
      <c r="O249" s="109" t="str">
        <f t="shared" si="25"/>
        <v/>
      </c>
      <c r="P249" s="175" t="str">
        <f t="shared" si="28"/>
        <v/>
      </c>
    </row>
    <row r="250" spans="1:16">
      <c r="A250" s="31"/>
      <c r="B250" s="104"/>
      <c r="C250" s="104"/>
      <c r="D250" s="104"/>
      <c r="E250" s="104"/>
      <c r="F250" s="106"/>
      <c r="G250" s="96"/>
      <c r="H250" s="60"/>
      <c r="I250" s="17">
        <v>2.48E-7</v>
      </c>
      <c r="J250" s="17" t="str">
        <f t="shared" si="26"/>
        <v/>
      </c>
      <c r="K250" s="17" t="str">
        <f t="shared" si="23"/>
        <v/>
      </c>
      <c r="L250" s="17" t="str">
        <f t="shared" si="24"/>
        <v/>
      </c>
      <c r="M250" s="109" t="str">
        <f t="shared" si="27"/>
        <v/>
      </c>
      <c r="N250" s="109" t="str">
        <f t="shared" si="22"/>
        <v/>
      </c>
      <c r="O250" s="109" t="str">
        <f t="shared" si="25"/>
        <v/>
      </c>
      <c r="P250" s="175" t="str">
        <f t="shared" si="28"/>
        <v/>
      </c>
    </row>
    <row r="251" spans="1:16">
      <c r="A251" s="31"/>
      <c r="B251" s="104"/>
      <c r="C251" s="104"/>
      <c r="D251" s="104"/>
      <c r="E251" s="104"/>
      <c r="F251" s="106"/>
      <c r="G251" s="96"/>
      <c r="H251" s="60"/>
      <c r="I251" s="17">
        <v>2.4900000000000002E-7</v>
      </c>
      <c r="J251" s="17" t="str">
        <f t="shared" si="26"/>
        <v/>
      </c>
      <c r="K251" s="17" t="str">
        <f t="shared" si="23"/>
        <v/>
      </c>
      <c r="L251" s="17" t="str">
        <f t="shared" si="24"/>
        <v/>
      </c>
      <c r="M251" s="109" t="str">
        <f t="shared" si="27"/>
        <v/>
      </c>
      <c r="N251" s="109" t="str">
        <f t="shared" si="22"/>
        <v/>
      </c>
      <c r="O251" s="109" t="str">
        <f t="shared" si="25"/>
        <v/>
      </c>
      <c r="P251" s="175" t="str">
        <f t="shared" si="28"/>
        <v/>
      </c>
    </row>
    <row r="252" spans="1:16" ht="16.5" thickBot="1">
      <c r="A252" s="33"/>
      <c r="B252" s="107"/>
      <c r="C252" s="107"/>
      <c r="D252" s="107"/>
      <c r="E252" s="107"/>
      <c r="F252" s="108"/>
      <c r="G252" s="97"/>
      <c r="H252" s="61"/>
      <c r="I252" s="17">
        <v>2.4999999999999999E-7</v>
      </c>
      <c r="J252" s="17" t="str">
        <f t="shared" si="26"/>
        <v/>
      </c>
      <c r="K252" s="17" t="str">
        <f>IF(E252="co",1000+I252,IF(E252="yco",2000+I252,IF((E252+$I252)&lt;1,"",E252+$I252)))</f>
        <v/>
      </c>
      <c r="L252" s="17" t="str">
        <f t="shared" si="24"/>
        <v/>
      </c>
      <c r="M252" s="109" t="str">
        <f t="shared" si="27"/>
        <v/>
      </c>
      <c r="N252" s="109" t="str">
        <f t="shared" si="22"/>
        <v/>
      </c>
      <c r="O252" s="109" t="str">
        <f t="shared" si="25"/>
        <v/>
      </c>
      <c r="P252" s="175" t="str">
        <f t="shared" si="28"/>
        <v/>
      </c>
    </row>
  </sheetData>
  <sheetProtection sheet="1" selectLockedCells="1"/>
  <mergeCells count="4">
    <mergeCell ref="G1:G2"/>
    <mergeCell ref="H1:H2"/>
    <mergeCell ref="A1:F1"/>
    <mergeCell ref="R4:V5"/>
  </mergeCells>
  <conditionalFormatting sqref="A3:H252">
    <cfRule type="expression" dxfId="35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topLeftCell="P1" workbookViewId="0">
      <selection activeCell="AA2" sqref="AA2"/>
    </sheetView>
  </sheetViews>
  <sheetFormatPr defaultColWidth="8.85546875" defaultRowHeight="15"/>
  <cols>
    <col min="1" max="1" width="9.140625" style="1"/>
    <col min="2" max="2" width="22.42578125" customWidth="1"/>
    <col min="3" max="3" width="26.7109375" customWidth="1"/>
    <col min="4" max="4" width="4" bestFit="1" customWidth="1"/>
    <col min="5" max="5" width="3.42578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42578125" customWidth="1"/>
    <col min="12" max="12" width="15.28515625" customWidth="1"/>
    <col min="13" max="13" width="3.42578125" customWidth="1"/>
    <col min="14" max="14" width="9.140625" style="1"/>
    <col min="15" max="15" width="22.42578125" customWidth="1"/>
    <col min="16" max="16" width="26.42578125" customWidth="1"/>
    <col min="17" max="17" width="4" customWidth="1"/>
    <col min="18" max="18" width="3.42578125" customWidth="1"/>
    <col min="19" max="19" width="8.7109375" style="1" bestFit="1" customWidth="1"/>
    <col min="20" max="20" width="22.42578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02" customFormat="1">
      <c r="A1" s="101" t="s">
        <v>14</v>
      </c>
      <c r="B1" s="2"/>
      <c r="C1" s="2"/>
      <c r="D1" s="2"/>
      <c r="E1" s="2"/>
      <c r="F1" s="101" t="s">
        <v>15</v>
      </c>
      <c r="G1" s="2"/>
      <c r="H1" s="2"/>
      <c r="J1" s="101" t="s">
        <v>16</v>
      </c>
      <c r="K1" s="2"/>
      <c r="L1" s="2"/>
      <c r="M1" s="2"/>
      <c r="N1" s="101" t="s">
        <v>17</v>
      </c>
      <c r="O1" s="2"/>
      <c r="P1" s="2"/>
      <c r="Q1" s="2"/>
      <c r="S1" s="101" t="s">
        <v>18</v>
      </c>
      <c r="T1" s="2"/>
      <c r="U1" s="2"/>
      <c r="V1" s="2"/>
      <c r="X1" s="102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 xml:space="preserve">Allison Burgou </v>
      </c>
      <c r="C2" t="str">
        <f>IFERROR(INDEX('Enter Draw'!$C$3:$H$252,MATCH(SMALL('Enter Draw'!$J$3:$J$252,D2),'Enter Draw'!$J$3:$J$252,0),6),"")</f>
        <v xml:space="preserve">Bug 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 xml:space="preserve">olivia Selleck </v>
      </c>
      <c r="H2" t="str">
        <f>IFERROR(INDEX('Enter Draw'!$E$3:$H$252,MATCH(SMALL('Enter Draw'!$K$3:$K$252,D2),'Enter Draw'!$K$3:$K$252,0),4),"")</f>
        <v xml:space="preserve">Dynamic French Bully </v>
      </c>
      <c r="I2">
        <v>1</v>
      </c>
      <c r="J2" s="1" t="str">
        <f>IF(K2="","",I2)</f>
        <v/>
      </c>
      <c r="K2" t="str">
        <f>IFERROR(INDEX('Enter Draw'!$F$3:$H$252,MATCH(SMALL('Enter Draw'!$L$3:$L$252,I2),'Enter Draw'!$L$3:$L$252,0),2),"")</f>
        <v/>
      </c>
      <c r="L2" t="str">
        <f>IFERROR(INDEX('Enter Draw'!$F$3:$H$252,MATCH(SMALL('Enter Draw'!$L$3:$L$252,I2),'Enter Draw'!$L$3:$L$252,0),3),"")</f>
        <v/>
      </c>
      <c r="N2" s="1" t="str">
        <f>IF(O2="","",IF(INDEX('Enter Draw'!$B$3:$H$252,MATCH(SMALL('Enter Draw'!$M$3:$M$252,D2),'Enter Draw'!$M$3:$M$252,0),1)="oco","oco",D2))</f>
        <v/>
      </c>
      <c r="O2" t="str">
        <f>IFERROR(INDEX('Enter Draw'!$A$3:$J$252,MATCH(SMALL('Enter Draw'!$M$3:$M$252,Q2),'Enter Draw'!$M$3:$M$252,0),7),"")</f>
        <v/>
      </c>
      <c r="P2" t="str">
        <f>IFERROR(INDEX('Enter Draw'!$A$3:$H$252,MATCH(SMALL('Enter Draw'!$M$3:$M$252,Q2),'Enter Draw'!$M$3:$M$252,0),8),"")</f>
        <v/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 t="shared" ref="X2:X11" si="0">IF(Y2="","",V2)</f>
        <v/>
      </c>
      <c r="Y2" t="str">
        <f>IFERROR(INDEX('Enter Draw'!$A$3:$J$252,MATCH(SMALL('Enter Draw'!$O$3:$O$252,Q2),'Enter Draw'!$O$3:$O$252,0),7),"")</f>
        <v/>
      </c>
      <c r="Z2" t="str">
        <f>IFERROR(INDEX('Enter Draw'!$A$3:$H$252,MATCH(SMALL('Enter Draw'!$O$3:$O$252,Q2),'Enter Draw'!$O$3:$O$252,0),8),"")</f>
        <v/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>Joni Boeklheide</v>
      </c>
      <c r="C3" t="str">
        <f>IFERROR(INDEX('Enter Draw'!$C$3:$H$252,MATCH(SMALL('Enter Draw'!$J$3:$J$252,D3),'Enter Draw'!$J$3:$J$252,0),6),"")</f>
        <v>runningwiththedevil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 xml:space="preserve">Jessica Woods </v>
      </c>
      <c r="H3" t="str">
        <f>IFERROR(INDEX('Enter Draw'!$E$3:$H$252,MATCH(SMALL('Enter Draw'!$K$3:$K$252,D3),'Enter Draw'!$K$3:$K$252,0),4),"")</f>
        <v xml:space="preserve">Cashn&amp;Driftin </v>
      </c>
      <c r="I3">
        <v>2</v>
      </c>
      <c r="J3" s="1" t="str">
        <f t="shared" ref="J3:J66" si="1">IF(K3="","",I3)</f>
        <v/>
      </c>
      <c r="K3" t="str">
        <f>IFERROR(INDEX('Enter Draw'!$F$3:$H$252,MATCH(SMALL('Enter Draw'!$L$3:$L$252,I3),'Enter Draw'!$L$3:$L$252,0),2),"")</f>
        <v/>
      </c>
      <c r="L3" t="str">
        <f>IFERROR(INDEX('Enter Draw'!$F$3:$H$252,MATCH(SMALL('Enter Draw'!$L$3:$L$252,I3),'Enter Draw'!$L$3:$L$252,0),3),"")</f>
        <v/>
      </c>
      <c r="N3" s="1" t="str">
        <f>IF(O3="","",IF(INDEX('Enter Draw'!$B$3:$H$252,MATCH(SMALL('Enter Draw'!$M$3:$M$252,D3),'Enter Draw'!$M$3:$M$252,0),1)="oco","oco",D3))</f>
        <v/>
      </c>
      <c r="O3" t="str">
        <f>IFERROR(INDEX('Enter Draw'!$A$3:$J$252,MATCH(SMALL('Enter Draw'!$M$3:$M$252,Q3),'Enter Draw'!$M$3:$M$252,0),7),"")</f>
        <v/>
      </c>
      <c r="P3" t="str">
        <f>IFERROR(INDEX('Enter Draw'!$A$3:$H$252,MATCH(SMALL('Enter Draw'!$M$3:$M$252,Q3),'Enter Draw'!$M$3:$M$252,0),8),"")</f>
        <v/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 t="shared" si="0"/>
        <v/>
      </c>
      <c r="Y3" t="str">
        <f>IFERROR(INDEX('Enter Draw'!$A$3:$J$252,MATCH(SMALL('Enter Draw'!$O$3:$O$252,Q3),'Enter Draw'!$O$3:$O$252,0),7),"")</f>
        <v/>
      </c>
      <c r="Z3" t="str">
        <f>IFERROR(INDEX('Enter Draw'!$A$3:$H$252,MATCH(SMALL('Enter Draw'!$O$3:$O$252,Q3),'Enter Draw'!$O$3:$O$252,0),8),"")</f>
        <v/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 xml:space="preserve">Lacey Gorder </v>
      </c>
      <c r="C4" t="str">
        <f>IFERROR(INDEX('Enter Draw'!$C$3:$H$252,MATCH(SMALL('Enter Draw'!$J$3:$J$252,D4),'Enter Draw'!$J$3:$J$252,0),6),"")</f>
        <v xml:space="preserve">Tinyspapermoney aka Penny </v>
      </c>
      <c r="D4">
        <v>3</v>
      </c>
      <c r="F4" s="1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>3</v>
      </c>
      <c r="G4" t="str">
        <f>IFERROR(INDEX('Enter Draw'!$E$3:$H$252,MATCH(SMALL('Enter Draw'!$K$3:$K$252,D4),'Enter Draw'!$K$3:$K$252,0),3),"")</f>
        <v>Kira Cooper</v>
      </c>
      <c r="H4" t="str">
        <f>IFERROR(INDEX('Enter Draw'!$E$3:$H$252,MATCH(SMALL('Enter Draw'!$K$3:$K$252,D4),'Enter Draw'!$K$3:$K$252,0),4),"")</f>
        <v>Trigger</v>
      </c>
      <c r="I4">
        <v>3</v>
      </c>
      <c r="J4" s="1" t="str">
        <f t="shared" si="1"/>
        <v/>
      </c>
      <c r="K4" t="str">
        <f>IFERROR(INDEX('Enter Draw'!$F$3:$H$252,MATCH(SMALL('Enter Draw'!$L$3:$L$252,I4),'Enter Draw'!$L$3:$L$252,0),2),"")</f>
        <v/>
      </c>
      <c r="L4" t="str">
        <f>IFERROR(INDEX('Enter Draw'!$F$3:$H$252,MATCH(SMALL('Enter Draw'!$L$3:$L$252,I4),'Enter Draw'!$L$3:$L$252,0),3),"")</f>
        <v/>
      </c>
      <c r="N4" s="1" t="str">
        <f>IF(O4="","",IF(INDEX('Enter Draw'!$B$3:$H$252,MATCH(SMALL('Enter Draw'!$M$3:$M$252,D4),'Enter Draw'!$M$3:$M$252,0),1)="oco","oco",D4))</f>
        <v/>
      </c>
      <c r="O4" t="str">
        <f>IFERROR(INDEX('Enter Draw'!$A$3:$J$252,MATCH(SMALL('Enter Draw'!$M$3:$M$252,Q4),'Enter Draw'!$M$3:$M$252,0),7),"")</f>
        <v/>
      </c>
      <c r="P4" t="str">
        <f>IFERROR(INDEX('Enter Draw'!$A$3:$H$252,MATCH(SMALL('Enter Draw'!$M$3:$M$252,Q4),'Enter Draw'!$M$3:$M$252,0),8),"")</f>
        <v/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 t="shared" si="0"/>
        <v/>
      </c>
      <c r="Y4" t="str">
        <f>IFERROR(INDEX('Enter Draw'!$A$3:$J$252,MATCH(SMALL('Enter Draw'!$O$3:$O$252,Q4),'Enter Draw'!$O$3:$O$252,0),7),"")</f>
        <v/>
      </c>
      <c r="Z4" t="str">
        <f>IFERROR(INDEX('Enter Draw'!$A$3:$H$252,MATCH(SMALL('Enter Draw'!$O$3:$O$252,Q4),'Enter Draw'!$O$3:$O$252,0),8),"")</f>
        <v/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 xml:space="preserve">Kristen Zancanella </v>
      </c>
      <c r="C5" t="str">
        <f>IFERROR(INDEX('Enter Draw'!$C$3:$H$252,MATCH(SMALL('Enter Draw'!$J$3:$J$252,D5),'Enter Draw'!$J$3:$J$252,0),6),"")</f>
        <v xml:space="preserve">Lions Super Moon Bug </v>
      </c>
      <c r="D5">
        <v>4</v>
      </c>
      <c r="F5" s="1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>4</v>
      </c>
      <c r="G5" t="str">
        <f>IFERROR(INDEX('Enter Draw'!$E$3:$H$252,MATCH(SMALL('Enter Draw'!$K$3:$K$252,D5),'Enter Draw'!$K$3:$K$252,0),3),"")</f>
        <v xml:space="preserve">EMILY RYMERSON </v>
      </c>
      <c r="H5" t="str">
        <f>IFERROR(INDEX('Enter Draw'!$E$3:$H$252,MATCH(SMALL('Enter Draw'!$K$3:$K$252,D5),'Enter Draw'!$K$3:$K$252,0),4),"")</f>
        <v xml:space="preserve">BIRDIE </v>
      </c>
      <c r="I5">
        <v>4</v>
      </c>
      <c r="J5" s="1" t="str">
        <f t="shared" si="1"/>
        <v/>
      </c>
      <c r="K5" t="str">
        <f>IFERROR(INDEX('Enter Draw'!$F$3:$H$252,MATCH(SMALL('Enter Draw'!$L$3:$L$252,I5),'Enter Draw'!$L$3:$L$252,0),2),"")</f>
        <v/>
      </c>
      <c r="L5" t="str">
        <f>IFERROR(INDEX('Enter Draw'!$F$3:$H$252,MATCH(SMALL('Enter Draw'!$L$3:$L$252,I5),'Enter Draw'!$L$3:$L$252,0),3),"")</f>
        <v/>
      </c>
      <c r="N5" s="1" t="str">
        <f>IF(O5="","",IF(INDEX('Enter Draw'!$B$3:$H$252,MATCH(SMALL('Enter Draw'!$M$3:$M$252,D5),'Enter Draw'!$M$3:$M$252,0),1)="oco","oco",D5))</f>
        <v/>
      </c>
      <c r="O5" t="str">
        <f>IFERROR(INDEX('Enter Draw'!$A$3:$J$252,MATCH(SMALL('Enter Draw'!$M$3:$M$252,Q5),'Enter Draw'!$M$3:$M$252,0),7),"")</f>
        <v/>
      </c>
      <c r="P5" t="str">
        <f>IFERROR(INDEX('Enter Draw'!$A$3:$H$252,MATCH(SMALL('Enter Draw'!$M$3:$M$252,Q5),'Enter Draw'!$M$3:$M$252,0),8),"")</f>
        <v/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 t="shared" si="0"/>
        <v/>
      </c>
      <c r="Y5" t="str">
        <f>IFERROR(INDEX('Enter Draw'!$A$3:$J$252,MATCH(SMALL('Enter Draw'!$O$3:$O$252,Q5),'Enter Draw'!$O$3:$O$252,0),7),"")</f>
        <v/>
      </c>
      <c r="Z5" t="str">
        <f>IFERROR(INDEX('Enter Draw'!$A$3:$H$252,MATCH(SMALL('Enter Draw'!$O$3:$O$252,Q5),'Enter Draw'!$O$3:$O$252,0),8),"")</f>
        <v/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 xml:space="preserve">EMILY RYMERSON </v>
      </c>
      <c r="C6" t="str">
        <f>IFERROR(INDEX('Enter Draw'!$C$3:$H$252,MATCH(SMALL('Enter Draw'!$J$3:$J$252,D6),'Enter Draw'!$J$3:$J$252,0),6),"")</f>
        <v xml:space="preserve">JOSIE </v>
      </c>
      <c r="D6">
        <v>5</v>
      </c>
      <c r="F6" s="1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>5</v>
      </c>
      <c r="G6" t="str">
        <f>IFERROR(INDEX('Enter Draw'!$E$3:$H$252,MATCH(SMALL('Enter Draw'!$K$3:$K$252,D6),'Enter Draw'!$K$3:$K$252,0),3),"")</f>
        <v xml:space="preserve">Kynlee Speidel </v>
      </c>
      <c r="H6" t="str">
        <f>IFERROR(INDEX('Enter Draw'!$E$3:$H$252,MATCH(SMALL('Enter Draw'!$K$3:$K$252,D6),'Enter Draw'!$K$3:$K$252,0),4),"")</f>
        <v xml:space="preserve">Jalandy </v>
      </c>
      <c r="I6">
        <v>5</v>
      </c>
      <c r="J6" s="1" t="str">
        <f t="shared" si="1"/>
        <v/>
      </c>
      <c r="K6" t="str">
        <f>IFERROR(INDEX('Enter Draw'!$F$3:$H$252,MATCH(SMALL('Enter Draw'!$L$3:$L$252,I6),'Enter Draw'!$L$3:$L$252,0),2),"")</f>
        <v/>
      </c>
      <c r="L6" t="str">
        <f>IFERROR(INDEX('Enter Draw'!$F$3:$H$252,MATCH(SMALL('Enter Draw'!$L$3:$L$252,I6),'Enter Draw'!$L$3:$L$252,0),3),"")</f>
        <v/>
      </c>
      <c r="N6" s="1" t="str">
        <f>IF(O6="","",IF(INDEX('Enter Draw'!$B$3:$H$252,MATCH(SMALL('Enter Draw'!$M$3:$M$252,D6),'Enter Draw'!$M$3:$M$252,0),1)="oco","oco",D6))</f>
        <v/>
      </c>
      <c r="O6" t="str">
        <f>IFERROR(INDEX('Enter Draw'!$A$3:$J$252,MATCH(SMALL('Enter Draw'!$M$3:$M$252,Q6),'Enter Draw'!$M$3:$M$252,0),7),"")</f>
        <v/>
      </c>
      <c r="P6" t="str">
        <f>IFERROR(INDEX('Enter Draw'!$A$3:$H$252,MATCH(SMALL('Enter Draw'!$M$3:$M$252,Q6),'Enter Draw'!$M$3:$M$252,0),8),"")</f>
        <v/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 t="shared" si="0"/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I7">
        <v>6</v>
      </c>
      <c r="J7" s="1" t="str">
        <f t="shared" si="1"/>
        <v/>
      </c>
      <c r="K7" t="str">
        <f>IFERROR(INDEX('Enter Draw'!$F$3:$H$252,MATCH(SMALL('Enter Draw'!$L$3:$L$252,I7),'Enter Draw'!$L$3:$L$252,0),2),"")</f>
        <v/>
      </c>
      <c r="L7" t="str">
        <f>IFERROR(INDEX('Enter Draw'!$F$3:$H$252,MATCH(SMALL('Enter Draw'!$L$3:$L$252,I7),'Enter Draw'!$L$3:$L$252,0),3),"")</f>
        <v/>
      </c>
      <c r="N7" s="1" t="str">
        <f>IF(O7="","",IF(INDEX('Enter Draw'!$B$3:$H$252,MATCH(SMALL('Enter Draw'!$M$3:$M$252,D7),'Enter Draw'!$M$3:$M$252,0),1)="oco","oco",D7))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2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 t="shared" si="0"/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 xml:space="preserve">olivia Selleck </v>
      </c>
      <c r="C8" t="str">
        <f>IFERROR(INDEX('Enter Draw'!$C$3:$H$252,MATCH(SMALL('Enter Draw'!$J$3:$J$252,D8),'Enter Draw'!$J$3:$J$252,0),6),"")</f>
        <v xml:space="preserve">Dynamic French Bully </v>
      </c>
      <c r="D8">
        <v>6</v>
      </c>
      <c r="F8" s="1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>6</v>
      </c>
      <c r="G8" t="str">
        <f>IFERROR(INDEX('Enter Draw'!$E$3:$H$252,MATCH(SMALL('Enter Draw'!$K$3:$K$252,D8),'Enter Draw'!$K$3:$K$252,0),3),"")</f>
        <v>LAYNE MANSON</v>
      </c>
      <c r="H8" t="str">
        <f>IFERROR(INDEX('Enter Draw'!$E$3:$H$252,MATCH(SMALL('Enter Draw'!$K$3:$K$252,D8),'Enter Draw'!$K$3:$K$252,0),4),"")</f>
        <v xml:space="preserve">SADIE </v>
      </c>
      <c r="I8">
        <v>7</v>
      </c>
      <c r="J8" s="1" t="str">
        <f t="shared" si="1"/>
        <v/>
      </c>
      <c r="K8" t="str">
        <f>IFERROR(INDEX('Enter Draw'!$F$3:$H$252,MATCH(SMALL('Enter Draw'!$L$3:$L$252,I8),'Enter Draw'!$L$3:$L$252,0),2),"")</f>
        <v/>
      </c>
      <c r="L8" t="str">
        <f>IFERROR(INDEX('Enter Draw'!$F$3:$H$252,MATCH(SMALL('Enter Draw'!$L$3:$L$252,I8),'Enter Draw'!$L$3:$L$252,0),3),"")</f>
        <v/>
      </c>
      <c r="N8" s="1" t="str">
        <f>IF(O8="","",IF(INDEX('Enter Draw'!$B$3:$H$252,MATCH(SMALL('Enter Draw'!$M$3:$M$252,D8),'Enter Draw'!$M$3:$M$252,0),1)="oco","oco",D8))</f>
        <v/>
      </c>
      <c r="O8" t="str">
        <f>IFERROR(INDEX('Enter Draw'!$A$3:$J$252,MATCH(SMALL('Enter Draw'!$M$3:$M$252,Q8),'Enter Draw'!$M$3:$M$252,0),7),"")</f>
        <v/>
      </c>
      <c r="P8" t="str">
        <f>IFERROR(INDEX('Enter Draw'!$A$3:$H$252,MATCH(SMALL('Enter Draw'!$M$3:$M$252,Q8),'Enter Draw'!$M$3:$M$252,0),8),"")</f>
        <v/>
      </c>
      <c r="Q8">
        <v>6</v>
      </c>
      <c r="S8" s="1" t="str">
        <f t="shared" si="2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 t="shared" si="0"/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>Allison Moore</v>
      </c>
      <c r="C9" t="str">
        <f>IFERROR(INDEX('Enter Draw'!$C$3:$H$252,MATCH(SMALL('Enter Draw'!$J$3:$J$252,D9),'Enter Draw'!$J$3:$J$252,0),6),"")</f>
        <v xml:space="preserve">Lena </v>
      </c>
      <c r="D9">
        <v>7</v>
      </c>
      <c r="F9" s="1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>7</v>
      </c>
      <c r="G9" t="str">
        <f>IFERROR(INDEX('Enter Draw'!$E$3:$H$252,MATCH(SMALL('Enter Draw'!$K$3:$K$252,D9),'Enter Draw'!$K$3:$K$252,0),3),"")</f>
        <v xml:space="preserve">Kailee Rinas </v>
      </c>
      <c r="H9" t="str">
        <f>IFERROR(INDEX('Enter Draw'!$E$3:$H$252,MATCH(SMALL('Enter Draw'!$K$3:$K$252,D9),'Enter Draw'!$K$3:$K$252,0),4),"")</f>
        <v xml:space="preserve">Jody O' Gin </v>
      </c>
      <c r="I9">
        <v>8</v>
      </c>
      <c r="J9" s="1" t="str">
        <f t="shared" si="1"/>
        <v/>
      </c>
      <c r="K9" t="str">
        <f>IFERROR(INDEX('Enter Draw'!$F$3:$H$252,MATCH(SMALL('Enter Draw'!$L$3:$L$252,I9),'Enter Draw'!$L$3:$L$252,0),2),"")</f>
        <v/>
      </c>
      <c r="L9" t="str">
        <f>IFERROR(INDEX('Enter Draw'!$F$3:$H$252,MATCH(SMALL('Enter Draw'!$L$3:$L$252,I9),'Enter Draw'!$L$3:$L$252,0),3),"")</f>
        <v/>
      </c>
      <c r="N9" s="1" t="str">
        <f>IF(O9="","",IF(INDEX('Enter Draw'!$B$3:$H$252,MATCH(SMALL('Enter Draw'!$M$3:$M$252,D9),'Enter Draw'!$M$3:$M$252,0),1)="oco","oco",D9))</f>
        <v/>
      </c>
      <c r="O9" t="str">
        <f>IFERROR(INDEX('Enter Draw'!$A$3:$J$252,MATCH(SMALL('Enter Draw'!$M$3:$M$252,Q9),'Enter Draw'!$M$3:$M$252,0),7),"")</f>
        <v/>
      </c>
      <c r="P9" t="str">
        <f>IFERROR(INDEX('Enter Draw'!$A$3:$H$252,MATCH(SMALL('Enter Draw'!$M$3:$M$252,Q9),'Enter Draw'!$M$3:$M$252,0),8),"")</f>
        <v/>
      </c>
      <c r="Q9">
        <v>7</v>
      </c>
      <c r="S9" s="1" t="str">
        <f t="shared" si="2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 t="shared" si="0"/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 xml:space="preserve">Sarah Rose </v>
      </c>
      <c r="C10" t="str">
        <f>IFERROR(INDEX('Enter Draw'!$C$3:$H$252,MATCH(SMALL('Enter Draw'!$J$3:$J$252,D10),'Enter Draw'!$J$3:$J$252,0),6),"")</f>
        <v>TBR Call 911</v>
      </c>
      <c r="D10">
        <v>8</v>
      </c>
      <c r="F10" s="1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>8</v>
      </c>
      <c r="G10" t="str">
        <f>IFERROR(INDEX('Enter Draw'!$E$3:$H$252,MATCH(SMALL('Enter Draw'!$K$3:$K$252,D10),'Enter Draw'!$K$3:$K$252,0),3),"")</f>
        <v xml:space="preserve">PAM EKERN </v>
      </c>
      <c r="H10" t="str">
        <f>IFERROR(INDEX('Enter Draw'!$E$3:$H$252,MATCH(SMALL('Enter Draw'!$K$3:$K$252,D10),'Enter Draw'!$K$3:$K$252,0),4),"")</f>
        <v>RAZ</v>
      </c>
      <c r="I10">
        <v>9</v>
      </c>
      <c r="J10" s="1" t="str">
        <f t="shared" si="1"/>
        <v/>
      </c>
      <c r="K10" t="str">
        <f>IFERROR(INDEX('Enter Draw'!$F$3:$H$252,MATCH(SMALL('Enter Draw'!$L$3:$L$252,I10),'Enter Draw'!$L$3:$L$252,0),2),"")</f>
        <v/>
      </c>
      <c r="L10" t="str">
        <f>IFERROR(INDEX('Enter Draw'!$F$3:$H$252,MATCH(SMALL('Enter Draw'!$L$3:$L$252,I10),'Enter Draw'!$L$3:$L$252,0),3),"")</f>
        <v/>
      </c>
      <c r="N10" s="1" t="str">
        <f>IF(O10="","",IF(INDEX('Enter Draw'!$B$3:$H$252,MATCH(SMALL('Enter Draw'!$M$3:$M$252,D10),'Enter Draw'!$M$3:$M$252,0),1)="oco","oco",D10))</f>
        <v/>
      </c>
      <c r="O10" t="str">
        <f>IFERROR(INDEX('Enter Draw'!$A$3:$J$252,MATCH(SMALL('Enter Draw'!$M$3:$M$252,Q10),'Enter Draw'!$M$3:$M$252,0),7),"")</f>
        <v/>
      </c>
      <c r="P10" t="str">
        <f>IFERROR(INDEX('Enter Draw'!$A$3:$H$252,MATCH(SMALL('Enter Draw'!$M$3:$M$252,Q10),'Enter Draw'!$M$3:$M$252,0),8),"")</f>
        <v/>
      </c>
      <c r="Q10">
        <v>8</v>
      </c>
      <c r="S10" s="1" t="str">
        <f t="shared" si="2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 t="shared" si="0"/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 xml:space="preserve">PAM EKERN </v>
      </c>
      <c r="C11" t="str">
        <f>IFERROR(INDEX('Enter Draw'!$C$3:$H$252,MATCH(SMALL('Enter Draw'!$J$3:$J$252,D11),'Enter Draw'!$J$3:$J$252,0),6),"")</f>
        <v>NIKKI</v>
      </c>
      <c r="D11">
        <v>9</v>
      </c>
      <c r="F11" s="1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>9</v>
      </c>
      <c r="G11" t="str">
        <f>IFERROR(INDEX('Enter Draw'!$E$3:$H$252,MATCH(SMALL('Enter Draw'!$K$3:$K$252,D11),'Enter Draw'!$K$3:$K$252,0),3),"")</f>
        <v xml:space="preserve">SAMANTHA PETERSEN </v>
      </c>
      <c r="H11" t="str">
        <f>IFERROR(INDEX('Enter Draw'!$E$3:$H$252,MATCH(SMALL('Enter Draw'!$K$3:$K$252,D11),'Enter Draw'!$K$3:$K$252,0),4),"")</f>
        <v>TOLLHOUSE</v>
      </c>
      <c r="I11">
        <v>10</v>
      </c>
      <c r="J11" s="1" t="str">
        <f t="shared" si="1"/>
        <v/>
      </c>
      <c r="K11" t="str">
        <f>IFERROR(INDEX('Enter Draw'!$F$3:$H$252,MATCH(SMALL('Enter Draw'!$L$3:$L$252,I11),'Enter Draw'!$L$3:$L$252,0),2),"")</f>
        <v/>
      </c>
      <c r="L11" t="str">
        <f>IFERROR(INDEX('Enter Draw'!$F$3:$H$252,MATCH(SMALL('Enter Draw'!$L$3:$L$252,I11),'Enter Draw'!$L$3:$L$252,0),3),"")</f>
        <v/>
      </c>
      <c r="N11" s="1" t="str">
        <f>IF(O11="","",IF(INDEX('Enter Draw'!$B$3:$H$252,MATCH(SMALL('Enter Draw'!$M$3:$M$252,D11),'Enter Draw'!$M$3:$M$252,0),1)="oco","oco",D11))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2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 t="shared" si="0"/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 xml:space="preserve">Anna Rathe </v>
      </c>
      <c r="C12" t="str">
        <f>IFERROR(INDEX('Enter Draw'!$C$3:$H$252,MATCH(SMALL('Enter Draw'!$J$3:$J$252,D12),'Enter Draw'!$J$3:$J$252,0),6),"")</f>
        <v xml:space="preserve">Pearl </v>
      </c>
      <c r="D12">
        <v>10</v>
      </c>
      <c r="F12" s="1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>10</v>
      </c>
      <c r="G12" t="str">
        <f>IFERROR(INDEX('Enter Draw'!$E$3:$H$252,MATCH(SMALL('Enter Draw'!$K$3:$K$252,D12),'Enter Draw'!$K$3:$K$252,0),3),"")</f>
        <v xml:space="preserve">NICOLE VANWELL </v>
      </c>
      <c r="H12" t="str">
        <f>IFERROR(INDEX('Enter Draw'!$E$3:$H$252,MATCH(SMALL('Enter Draw'!$K$3:$K$252,D12),'Enter Draw'!$K$3:$K$252,0),4),"")</f>
        <v>SKYY</v>
      </c>
      <c r="J12" s="1" t="str">
        <f t="shared" si="1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Draw'!$M$3:$M$252,0),1)="oco","oco",D12))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2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 t="shared" ref="X12:X70" si="3">IF(Y12="","",V12)</f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I13">
        <v>11</v>
      </c>
      <c r="J13" s="1" t="str">
        <f t="shared" si="1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Draw'!$M$3:$M$252,0),1)="oco","oco",D13))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2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 t="shared" si="3"/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 xml:space="preserve">Jessica Woods </v>
      </c>
      <c r="C14" t="str">
        <f>IFERROR(INDEX('Enter Draw'!$C$3:$H$252,MATCH(SMALL('Enter Draw'!$J$3:$J$252,D14),'Enter Draw'!$J$3:$J$252,0),6),"")</f>
        <v xml:space="preserve">Cashn&amp;Driftin </v>
      </c>
      <c r="D14">
        <v>11</v>
      </c>
      <c r="F14" s="1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>11</v>
      </c>
      <c r="G14" t="str">
        <f>IFERROR(INDEX('Enter Draw'!$E$3:$H$252,MATCH(SMALL('Enter Draw'!$K$3:$K$252,D14),'Enter Draw'!$K$3:$K$252,0),3),"")</f>
        <v>JODI THEISEN</v>
      </c>
      <c r="H14" t="str">
        <f>IFERROR(INDEX('Enter Draw'!$E$3:$H$252,MATCH(SMALL('Enter Draw'!$K$3:$K$252,D14),'Enter Draw'!$K$3:$K$252,0),4),"")</f>
        <v>COWGIRL</v>
      </c>
      <c r="I14">
        <v>12</v>
      </c>
      <c r="J14" s="1" t="str">
        <f t="shared" si="1"/>
        <v/>
      </c>
      <c r="K14" t="str">
        <f>IFERROR(INDEX('Enter Draw'!$F$3:$H$252,MATCH(SMALL('Enter Draw'!$L$3:$L$252,I14),'Enter Draw'!$L$3:$L$252,0),2),"")</f>
        <v/>
      </c>
      <c r="L14" t="str">
        <f>IFERROR(INDEX('Enter Draw'!$F$3:$H$252,MATCH(SMALL('Enter Draw'!$L$3:$L$252,I14),'Enter Draw'!$L$3:$L$252,0),3),"")</f>
        <v/>
      </c>
      <c r="N14" s="1" t="str">
        <f>IF(O14="","",IF(INDEX('Enter Draw'!$B$3:$H$252,MATCH(SMALL('Enter Draw'!$M$3:$M$252,D14),'Enter Draw'!$M$3:$M$252,0),1)="oco","oco",D14))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2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 t="shared" si="3"/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 xml:space="preserve">Debbie Mccutheon </v>
      </c>
      <c r="C15" t="str">
        <f>IFERROR(INDEX('Enter Draw'!$C$3:$H$252,MATCH(SMALL('Enter Draw'!$J$3:$J$252,D15),'Enter Draw'!$J$3:$J$252,0),6),"")</f>
        <v>JR</v>
      </c>
      <c r="D15">
        <v>12</v>
      </c>
      <c r="F15" s="1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>12</v>
      </c>
      <c r="G15" t="str">
        <f>IFERROR(INDEX('Enter Draw'!$E$3:$H$252,MATCH(SMALL('Enter Draw'!$K$3:$K$252,D15),'Enter Draw'!$K$3:$K$252,0),3),"")</f>
        <v xml:space="preserve">PAM EKERN </v>
      </c>
      <c r="H15" t="str">
        <f>IFERROR(INDEX('Enter Draw'!$E$3:$H$252,MATCH(SMALL('Enter Draw'!$K$3:$K$252,D15),'Enter Draw'!$K$3:$K$252,0),4),"")</f>
        <v>NIKKI</v>
      </c>
      <c r="I15">
        <v>13</v>
      </c>
      <c r="J15" s="1" t="str">
        <f t="shared" si="1"/>
        <v/>
      </c>
      <c r="K15" t="str">
        <f>IFERROR(INDEX('Enter Draw'!$F$3:$H$252,MATCH(SMALL('Enter Draw'!$L$3:$L$252,I15),'Enter Draw'!$L$3:$L$252,0),2),"")</f>
        <v/>
      </c>
      <c r="L15" t="str">
        <f>IFERROR(INDEX('Enter Draw'!$F$3:$H$252,MATCH(SMALL('Enter Draw'!$L$3:$L$252,I15),'Enter Draw'!$L$3:$L$252,0),3),"")</f>
        <v/>
      </c>
      <c r="N15" s="1" t="str">
        <f>IF(O15="","",IF(INDEX('Enter Draw'!$B$3:$H$252,MATCH(SMALL('Enter Draw'!$M$3:$M$252,D15),'Enter Draw'!$M$3:$M$252,0),1)="oco","oco",D15))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2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 t="shared" si="3"/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 xml:space="preserve">Marda Olson </v>
      </c>
      <c r="C16" t="str">
        <f>IFERROR(INDEX('Enter Draw'!$C$3:$H$252,MATCH(SMALL('Enter Draw'!$J$3:$J$252,D16),'Enter Draw'!$J$3:$J$252,0),6),"")</f>
        <v xml:space="preserve">Gus </v>
      </c>
      <c r="D16">
        <v>13</v>
      </c>
      <c r="F16" s="1" t="str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>co</v>
      </c>
      <c r="G16" t="str">
        <f>IFERROR(INDEX('Enter Draw'!$E$3:$H$252,MATCH(SMALL('Enter Draw'!$K$3:$K$252,D16),'Enter Draw'!$K$3:$K$252,0),3),"")</f>
        <v xml:space="preserve">Lacey Gorder </v>
      </c>
      <c r="H16" t="str">
        <f>IFERROR(INDEX('Enter Draw'!$E$3:$H$252,MATCH(SMALL('Enter Draw'!$K$3:$K$252,D16),'Enter Draw'!$K$3:$K$252,0),4),"")</f>
        <v xml:space="preserve">Tinyspapermoney aka Penny </v>
      </c>
      <c r="I16">
        <v>14</v>
      </c>
      <c r="J16" s="1" t="str">
        <f t="shared" si="1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Draw'!$M$3:$M$252,0),1)="oco","oco",D16))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2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 t="shared" si="3"/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>JODI THEISEN</v>
      </c>
      <c r="C17" t="str">
        <f>IFERROR(INDEX('Enter Draw'!$C$3:$H$252,MATCH(SMALL('Enter Draw'!$J$3:$J$252,D17),'Enter Draw'!$J$3:$J$252,0),6),"")</f>
        <v>COWGIRL</v>
      </c>
      <c r="D17">
        <v>14</v>
      </c>
      <c r="F17" s="1" t="str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>co</v>
      </c>
      <c r="G17" t="str">
        <f>IFERROR(INDEX('Enter Draw'!$E$3:$H$252,MATCH(SMALL('Enter Draw'!$K$3:$K$252,D17),'Enter Draw'!$K$3:$K$252,0),3),"")</f>
        <v xml:space="preserve">Lacey Gorder </v>
      </c>
      <c r="H17" t="str">
        <f>IFERROR(INDEX('Enter Draw'!$E$3:$H$252,MATCH(SMALL('Enter Draw'!$K$3:$K$252,D17),'Enter Draw'!$K$3:$K$252,0),4),"")</f>
        <v xml:space="preserve">Illuminated Paris aka Paris </v>
      </c>
      <c r="I17">
        <v>15</v>
      </c>
      <c r="J17" s="1" t="str">
        <f t="shared" si="1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Draw'!$M$3:$M$252,0),1)="oco","oco",D17))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2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 t="shared" si="3"/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 xml:space="preserve">Tracy Haaseth </v>
      </c>
      <c r="C18" t="str">
        <f>IFERROR(INDEX('Enter Draw'!$C$3:$H$252,MATCH(SMALL('Enter Draw'!$J$3:$J$252,D18),'Enter Draw'!$J$3:$J$252,0),6),"")</f>
        <v xml:space="preserve">Sophie </v>
      </c>
      <c r="D18">
        <v>15</v>
      </c>
      <c r="F18" s="1" t="str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>co</v>
      </c>
      <c r="G18" t="str">
        <f>IFERROR(INDEX('Enter Draw'!$E$3:$H$252,MATCH(SMALL('Enter Draw'!$K$3:$K$252,D18),'Enter Draw'!$K$3:$K$252,0),3),"")</f>
        <v>Allison Moore</v>
      </c>
      <c r="H18" t="str">
        <f>IFERROR(INDEX('Enter Draw'!$E$3:$H$252,MATCH(SMALL('Enter Draw'!$K$3:$K$252,D18),'Enter Draw'!$K$3:$K$252,0),4),"")</f>
        <v xml:space="preserve">Lena </v>
      </c>
      <c r="I18">
        <v>16</v>
      </c>
      <c r="J18" s="1" t="str">
        <f t="shared" si="1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Draw'!$M$3:$M$252,0),1)="oco","oco",D18))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2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 t="shared" si="3"/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I19">
        <v>17</v>
      </c>
      <c r="J19" s="1" t="str">
        <f t="shared" si="1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Draw'!$M$3:$M$252,0),1)="oco","oco",D19))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2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 t="shared" si="3"/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 xml:space="preserve">Kayce Engen </v>
      </c>
      <c r="C20" t="str">
        <f>IFERROR(INDEX('Enter Draw'!$C$3:$H$252,MATCH(SMALL('Enter Draw'!$J$3:$J$252,D20),'Enter Draw'!$J$3:$J$252,0),6),"")</f>
        <v xml:space="preserve">Wynn </v>
      </c>
      <c r="D20">
        <v>16</v>
      </c>
      <c r="F20" s="1" t="str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>co</v>
      </c>
      <c r="G20" t="str">
        <f>IFERROR(INDEX('Enter Draw'!$E$3:$H$252,MATCH(SMALL('Enter Draw'!$K$3:$K$252,D20),'Enter Draw'!$K$3:$K$252,0),3),"")</f>
        <v xml:space="preserve">EMILY RYMERSON </v>
      </c>
      <c r="H20" t="str">
        <f>IFERROR(INDEX('Enter Draw'!$E$3:$H$252,MATCH(SMALL('Enter Draw'!$K$3:$K$252,D20),'Enter Draw'!$K$3:$K$252,0),4),"")</f>
        <v xml:space="preserve">DINO </v>
      </c>
      <c r="I20">
        <v>18</v>
      </c>
      <c r="J20" s="1" t="str">
        <f t="shared" si="1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Draw'!$M$3:$M$252,0),1)="oco","oco",D20))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2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 t="shared" si="3"/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 xml:space="preserve">Ashley Mersbergen </v>
      </c>
      <c r="C21" t="str">
        <f>IFERROR(INDEX('Enter Draw'!$C$3:$H$252,MATCH(SMALL('Enter Draw'!$J$3:$J$252,D21),'Enter Draw'!$J$3:$J$252,0),6),"")</f>
        <v>Trigger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/>
      </c>
      <c r="G21" t="str">
        <f>IFERROR(INDEX('Enter Draw'!$E$3:$H$252,MATCH(SMALL('Enter Draw'!$K$3:$K$252,D21),'Enter Draw'!$K$3:$K$252,0),3),"")</f>
        <v/>
      </c>
      <c r="H21" t="str">
        <f>IFERROR(INDEX('Enter Draw'!$E$3:$H$252,MATCH(SMALL('Enter Draw'!$K$3:$K$252,D21),'Enter Draw'!$K$3:$K$252,0),4),"")</f>
        <v/>
      </c>
      <c r="I21">
        <v>19</v>
      </c>
      <c r="J21" s="1" t="str">
        <f t="shared" si="1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Draw'!$M$3:$M$252,0),1)="oco","oco",D21))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2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 t="shared" si="3"/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 xml:space="preserve">Kynlee Speidel </v>
      </c>
      <c r="C22" t="str">
        <f>IFERROR(INDEX('Enter Draw'!$C$3:$H$252,MATCH(SMALL('Enter Draw'!$J$3:$J$252,D22),'Enter Draw'!$J$3:$J$252,0),6),"")</f>
        <v xml:space="preserve">Jalandy 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/>
      </c>
      <c r="G22" t="str">
        <f>IFERROR(INDEX('Enter Draw'!$E$3:$H$252,MATCH(SMALL('Enter Draw'!$K$3:$K$252,D22),'Enter Draw'!$K$3:$K$252,0),3),"")</f>
        <v/>
      </c>
      <c r="H22" t="str">
        <f>IFERROR(INDEX('Enter Draw'!$E$3:$H$252,MATCH(SMALL('Enter Draw'!$K$3:$K$252,D22),'Enter Draw'!$K$3:$K$252,0),4),"")</f>
        <v/>
      </c>
      <c r="I22">
        <v>20</v>
      </c>
      <c r="J22" s="1" t="str">
        <f t="shared" si="1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Draw'!$M$3:$M$252,0),1)="oco","oco",D22))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2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 t="shared" si="3"/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 xml:space="preserve">EMILY RYMERSON </v>
      </c>
      <c r="C23" t="str">
        <f>IFERROR(INDEX('Enter Draw'!$C$3:$H$252,MATCH(SMALL('Enter Draw'!$J$3:$J$252,D23),'Enter Draw'!$J$3:$J$252,0),6),"")</f>
        <v xml:space="preserve">DINO 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/>
      </c>
      <c r="G23" t="str">
        <f>IFERROR(INDEX('Enter Draw'!$E$3:$H$252,MATCH(SMALL('Enter Draw'!$K$3:$K$252,D23),'Enter Draw'!$K$3:$K$252,0),3),"")</f>
        <v/>
      </c>
      <c r="H23" t="str">
        <f>IFERROR(INDEX('Enter Draw'!$E$3:$H$252,MATCH(SMALL('Enter Draw'!$K$3:$K$252,D23),'Enter Draw'!$K$3:$K$252,0),4),"")</f>
        <v/>
      </c>
      <c r="J23" s="1" t="str">
        <f t="shared" si="1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Draw'!$M$3:$M$252,0),1)="oco","oco",D23))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2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 t="shared" si="3"/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 xml:space="preserve">Kristen Zancanella </v>
      </c>
      <c r="C24" t="str">
        <f>IFERROR(INDEX('Enter Draw'!$C$3:$H$252,MATCH(SMALL('Enter Draw'!$J$3:$J$252,D24),'Enter Draw'!$J$3:$J$252,0),6),"")</f>
        <v xml:space="preserve">lion a little 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/>
      </c>
      <c r="G24" t="str">
        <f>IFERROR(INDEX('Enter Draw'!$E$3:$H$252,MATCH(SMALL('Enter Draw'!$K$3:$K$252,D24),'Enter Draw'!$K$3:$K$252,0),3),"")</f>
        <v/>
      </c>
      <c r="H24" t="str">
        <f>IFERROR(INDEX('Enter Draw'!$E$3:$H$252,MATCH(SMALL('Enter Draw'!$K$3:$K$252,D24),'Enter Draw'!$K$3:$K$252,0),4),"")</f>
        <v/>
      </c>
      <c r="I24">
        <v>21</v>
      </c>
      <c r="J24" s="1" t="str">
        <f t="shared" si="1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Draw'!$M$3:$M$252,0),1)="oco","oco",D24))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2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 t="shared" si="3"/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I25">
        <v>22</v>
      </c>
      <c r="J25" s="1" t="str">
        <f t="shared" si="1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Draw'!$M$3:$M$252,0),1)="oco","oco",D25))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2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 t="shared" si="3"/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>MORGAN THEISEN</v>
      </c>
      <c r="C26" t="str">
        <f>IFERROR(INDEX('Enter Draw'!$C$3:$H$252,MATCH(SMALL('Enter Draw'!$J$3:$J$252,D26),'Enter Draw'!$J$3:$J$252,0),6),"")</f>
        <v xml:space="preserve">FARRIS 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/>
      </c>
      <c r="G26" t="str">
        <f>IFERROR(INDEX('Enter Draw'!$E$3:$H$252,MATCH(SMALL('Enter Draw'!$K$3:$K$252,D26),'Enter Draw'!$K$3:$K$252,0),3),"")</f>
        <v/>
      </c>
      <c r="H26" t="str">
        <f>IFERROR(INDEX('Enter Draw'!$E$3:$H$252,MATCH(SMALL('Enter Draw'!$K$3:$K$252,D26),'Enter Draw'!$K$3:$K$252,0),4),"")</f>
        <v/>
      </c>
      <c r="I26">
        <v>23</v>
      </c>
      <c r="J26" s="1" t="str">
        <f t="shared" si="1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Draw'!$M$3:$M$252,0),1)="oco","oco",D26))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2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 t="shared" si="3"/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 xml:space="preserve">KAYLEE THEISEN </v>
      </c>
      <c r="C27" t="str">
        <f>IFERROR(INDEX('Enter Draw'!$C$3:$H$252,MATCH(SMALL('Enter Draw'!$J$3:$J$252,D27),'Enter Draw'!$J$3:$J$252,0),6),"")</f>
        <v xml:space="preserve">BULLY 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/>
      </c>
      <c r="G27" t="str">
        <f>IFERROR(INDEX('Enter Draw'!$E$3:$H$252,MATCH(SMALL('Enter Draw'!$K$3:$K$252,D27),'Enter Draw'!$K$3:$K$252,0),3),"")</f>
        <v/>
      </c>
      <c r="H27" t="str">
        <f>IFERROR(INDEX('Enter Draw'!$E$3:$H$252,MATCH(SMALL('Enter Draw'!$K$3:$K$252,D27),'Enter Draw'!$K$3:$K$252,0),4),"")</f>
        <v/>
      </c>
      <c r="I27">
        <v>24</v>
      </c>
      <c r="J27" s="1" t="str">
        <f t="shared" si="1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Draw'!$M$3:$M$252,0),1)="oco","oco",D27))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2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 t="shared" si="3"/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 xml:space="preserve">becky paczkowski </v>
      </c>
      <c r="C28" t="str">
        <f>IFERROR(INDEX('Enter Draw'!$C$3:$H$252,MATCH(SMALL('Enter Draw'!$J$3:$J$252,D28),'Enter Draw'!$J$3:$J$252,0),6),"")</f>
        <v xml:space="preserve">essmokenblackSPARKS 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/>
      </c>
      <c r="G28" t="str">
        <f>IFERROR(INDEX('Enter Draw'!$E$3:$H$252,MATCH(SMALL('Enter Draw'!$K$3:$K$252,D28),'Enter Draw'!$K$3:$K$252,0),3),"")</f>
        <v/>
      </c>
      <c r="H28" t="str">
        <f>IFERROR(INDEX('Enter Draw'!$E$3:$H$252,MATCH(SMALL('Enter Draw'!$K$3:$K$252,D28),'Enter Draw'!$K$3:$K$252,0),4),"")</f>
        <v/>
      </c>
      <c r="I28">
        <v>25</v>
      </c>
      <c r="J28" s="1" t="str">
        <f t="shared" si="1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Draw'!$M$3:$M$252,0),1)="oco","oco",D28))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2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 t="shared" si="3"/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 xml:space="preserve">Kailee Rinas </v>
      </c>
      <c r="C29" t="str">
        <f>IFERROR(INDEX('Enter Draw'!$C$3:$H$252,MATCH(SMALL('Enter Draw'!$J$3:$J$252,D29),'Enter Draw'!$J$3:$J$252,0),6),"")</f>
        <v xml:space="preserve">Jody O' Gin 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/>
      </c>
      <c r="G29" t="str">
        <f>IFERROR(INDEX('Enter Draw'!$E$3:$H$252,MATCH(SMALL('Enter Draw'!$K$3:$K$252,D29),'Enter Draw'!$K$3:$K$252,0),3),"")</f>
        <v/>
      </c>
      <c r="H29" t="str">
        <f>IFERROR(INDEX('Enter Draw'!$E$3:$H$252,MATCH(SMALL('Enter Draw'!$K$3:$K$252,D29),'Enter Draw'!$K$3:$K$252,0),4),"")</f>
        <v/>
      </c>
      <c r="I29">
        <v>26</v>
      </c>
      <c r="J29" s="1" t="str">
        <f t="shared" si="1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Draw'!$M$3:$M$252,0),1)="oco","oco",D29))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2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 t="shared" si="3"/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 xml:space="preserve">Lacey Gorder </v>
      </c>
      <c r="C30" t="str">
        <f>IFERROR(INDEX('Enter Draw'!$C$3:$H$252,MATCH(SMALL('Enter Draw'!$J$3:$J$252,D30),'Enter Draw'!$J$3:$J$252,0),6),"")</f>
        <v xml:space="preserve">Illuminated Paris aka Paris 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/>
      </c>
      <c r="G30" t="str">
        <f>IFERROR(INDEX('Enter Draw'!$E$3:$H$252,MATCH(SMALL('Enter Draw'!$K$3:$K$252,D30),'Enter Draw'!$K$3:$K$252,0),3),"")</f>
        <v/>
      </c>
      <c r="H30" t="str">
        <f>IFERROR(INDEX('Enter Draw'!$E$3:$H$252,MATCH(SMALL('Enter Draw'!$K$3:$K$252,D30),'Enter Draw'!$K$3:$K$252,0),4),"")</f>
        <v/>
      </c>
      <c r="I30">
        <v>27</v>
      </c>
      <c r="J30" s="1" t="str">
        <f t="shared" si="1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Draw'!$M$3:$M$252,0),1)="oco","oco",D30))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2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 t="shared" si="3"/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I31">
        <v>28</v>
      </c>
      <c r="J31" s="1" t="str">
        <f t="shared" si="1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Draw'!$M$3:$M$252,0),1)="oco","oco",D31))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2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 t="shared" si="3"/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>Joni Boeklheide</v>
      </c>
      <c r="C32" t="str">
        <f>IFERROR(INDEX('Enter Draw'!$C$3:$H$252,MATCH(SMALL('Enter Draw'!$J$3:$J$252,D32),'Enter Draw'!$J$3:$J$252,0),6),"")</f>
        <v>Jet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/>
      </c>
      <c r="G32" t="str">
        <f>IFERROR(INDEX('Enter Draw'!$E$3:$H$252,MATCH(SMALL('Enter Draw'!$K$3:$K$252,D32),'Enter Draw'!$K$3:$K$252,0),3),"")</f>
        <v/>
      </c>
      <c r="H32" t="str">
        <f>IFERROR(INDEX('Enter Draw'!$E$3:$H$252,MATCH(SMALL('Enter Draw'!$K$3:$K$252,D32),'Enter Draw'!$K$3:$K$252,0),4),"")</f>
        <v/>
      </c>
      <c r="I32">
        <v>29</v>
      </c>
      <c r="J32" s="1" t="str">
        <f t="shared" si="1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Draw'!$M$3:$M$252,0),1)="oco","oco",D32))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2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 t="shared" si="3"/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>JODI THEISEN</v>
      </c>
      <c r="C33" t="str">
        <f>IFERROR(INDEX('Enter Draw'!$C$3:$H$252,MATCH(SMALL('Enter Draw'!$J$3:$J$252,D33),'Enter Draw'!$J$3:$J$252,0),6),"")</f>
        <v xml:space="preserve">IKE 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30</v>
      </c>
      <c r="J33" s="1" t="str">
        <f t="shared" si="1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Draw'!$M$3:$M$252,0),1)="oco","oco",D33))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2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 t="shared" si="3"/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>ISABELLA VANLITCH</v>
      </c>
      <c r="C34" t="str">
        <f>IFERROR(INDEX('Enter Draw'!$C$3:$H$252,MATCH(SMALL('Enter Draw'!$J$3:$J$252,D34),'Enter Draw'!$J$3:$J$252,0),6),"")</f>
        <v xml:space="preserve">DUTCH WAGON 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J34" s="1" t="str">
        <f t="shared" si="1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Draw'!$M$3:$M$252,0),1)="oco","oco",D34))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2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 t="shared" si="3"/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 xml:space="preserve">Sarah Rose </v>
      </c>
      <c r="C35" t="str">
        <f>IFERROR(INDEX('Enter Draw'!$C$3:$H$252,MATCH(SMALL('Enter Draw'!$J$3:$J$252,D35),'Enter Draw'!$J$3:$J$252,0),6),"")</f>
        <v xml:space="preserve">Horse 2 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31</v>
      </c>
      <c r="J35" s="1" t="str">
        <f t="shared" si="1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Draw'!$M$3:$M$252,0),1)="oco","oco",D35))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2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 t="shared" si="3"/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>LAYNE MANSON</v>
      </c>
      <c r="C36" t="str">
        <f>IFERROR(INDEX('Enter Draw'!$C$3:$H$252,MATCH(SMALL('Enter Draw'!$J$3:$J$252,D36),'Enter Draw'!$J$3:$J$252,0),6),"")</f>
        <v xml:space="preserve">SADIE 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32</v>
      </c>
      <c r="J36" s="1" t="str">
        <f t="shared" si="1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Draw'!$M$3:$M$252,0),1)="oco","oco",D36))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2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 t="shared" si="3"/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I37">
        <v>33</v>
      </c>
      <c r="J37" s="1" t="str">
        <f t="shared" si="1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Draw'!$M$3:$M$252,0),1)="oco","oco",D37))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2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 t="shared" si="3"/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 xml:space="preserve">Morgan Anderson </v>
      </c>
      <c r="C38" t="str">
        <f>IFERROR(INDEX('Enter Draw'!$C$3:$H$252,MATCH(SMALL('Enter Draw'!$J$3:$J$252,D38),'Enter Draw'!$J$3:$J$252,0),6),"")</f>
        <v xml:space="preserve">Poptart 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34</v>
      </c>
      <c r="J38" s="1" t="str">
        <f t="shared" si="1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Draw'!$M$3:$M$252,0),1)="oco","oco",D38))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2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 t="shared" si="3"/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 xml:space="preserve">PAM EKERN </v>
      </c>
      <c r="C39" t="str">
        <f>IFERROR(INDEX('Enter Draw'!$C$3:$H$252,MATCH(SMALL('Enter Draw'!$J$3:$J$252,D39),'Enter Draw'!$J$3:$J$252,0),6),"")</f>
        <v>RAZ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35</v>
      </c>
      <c r="J39" s="1" t="str">
        <f t="shared" si="1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Draw'!$M$3:$M$252,0),1)="oco","oco",D39))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2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 t="shared" si="3"/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 xml:space="preserve">SAMANTHA PETERSEN </v>
      </c>
      <c r="C40" t="str">
        <f>IFERROR(INDEX('Enter Draw'!$C$3:$H$252,MATCH(SMALL('Enter Draw'!$J$3:$J$252,D40),'Enter Draw'!$J$3:$J$252,0),6),"")</f>
        <v>TOLLHOUSE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36</v>
      </c>
      <c r="J40" s="1" t="str">
        <f t="shared" si="1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Draw'!$M$3:$M$252,0),1)="oco","oco",D40))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2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 t="shared" si="3"/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 xml:space="preserve">Melissa Anderson </v>
      </c>
      <c r="C41" t="str">
        <f>IFERROR(INDEX('Enter Draw'!$C$3:$H$252,MATCH(SMALL('Enter Draw'!$J$3:$J$252,D41),'Enter Draw'!$J$3:$J$252,0),6),"")</f>
        <v xml:space="preserve">Lucy 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37</v>
      </c>
      <c r="J41" s="1" t="str">
        <f t="shared" si="1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Draw'!$M$3:$M$252,0),1)="oco","oco",D41))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2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 t="shared" si="3"/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>ISABELLA VANLITCH</v>
      </c>
      <c r="C42" t="str">
        <f>IFERROR(INDEX('Enter Draw'!$C$3:$H$252,MATCH(SMALL('Enter Draw'!$J$3:$J$252,D42),'Enter Draw'!$J$3:$J$252,0),6),"")</f>
        <v>FOXY TOO SUEN MC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38</v>
      </c>
      <c r="J42" s="1" t="str">
        <f t="shared" si="1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Draw'!$M$3:$M$252,0),1)="oco","oco",D42))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2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 t="shared" si="3"/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I43">
        <v>39</v>
      </c>
      <c r="J43" s="1" t="str">
        <f t="shared" si="1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Draw'!$M$3:$M$252,0),1)="oco","oco",D43))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2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 t="shared" si="3"/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 xml:space="preserve">SIERRA DARRAH </v>
      </c>
      <c r="C44" t="str">
        <f>IFERROR(INDEX('Enter Draw'!$C$3:$H$252,MATCH(SMALL('Enter Draw'!$J$3:$J$252,D44),'Enter Draw'!$J$3:$J$252,0),6),"")</f>
        <v xml:space="preserve">DASH 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40</v>
      </c>
      <c r="J44" s="1" t="str">
        <f t="shared" si="1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Draw'!$M$3:$M$252,0),1)="oco","oco",D44))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2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 t="shared" si="3"/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 xml:space="preserve">NICOLE VANWELL </v>
      </c>
      <c r="C45" t="str">
        <f>IFERROR(INDEX('Enter Draw'!$C$3:$H$252,MATCH(SMALL('Enter Draw'!$J$3:$J$252,D45),'Enter Draw'!$J$3:$J$252,0),6),"")</f>
        <v>SKYY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J45" s="1" t="str">
        <f t="shared" si="1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Draw'!$M$3:$M$252,0),1)="oco","oco",D45))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2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 t="shared" si="3"/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 xml:space="preserve">EMILY RYMERSON </v>
      </c>
      <c r="C46" t="str">
        <f>IFERROR(INDEX('Enter Draw'!$C$3:$H$252,MATCH(SMALL('Enter Draw'!$J$3:$J$252,D46),'Enter Draw'!$J$3:$J$252,0),6),"")</f>
        <v xml:space="preserve">BIRDIE 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41</v>
      </c>
      <c r="J46" s="1" t="str">
        <f t="shared" si="1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Draw'!$M$3:$M$252,0),1)="oco","oco",D46))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2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 t="shared" si="3"/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 t="str">
        <f>IF(B47="","",IF(INDEX('Enter Draw'!$C$3:$H$252,MATCH(SMALL('Enter Draw'!$J$3:$J$252,D47),'Enter Draw'!$J$3:$J$252,0),1)="yco","yco",D47))</f>
        <v/>
      </c>
      <c r="B47" t="str">
        <f>IFERROR(INDEX('Enter Draw'!$C$3:$J$252,MATCH(SMALL('Enter Draw'!$J$3:$J$252,D47),'Enter Draw'!$J$3:$J$252,0),5),"")</f>
        <v/>
      </c>
      <c r="C47" t="str">
        <f>IFERROR(INDEX('Enter Draw'!$C$3:$H$252,MATCH(SMALL('Enter Draw'!$J$3:$J$252,D47),'Enter Draw'!$J$3:$J$252,0),6),"")</f>
        <v/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42</v>
      </c>
      <c r="J47" s="1" t="str">
        <f t="shared" si="1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Draw'!$M$3:$M$252,0),1)="oco","oco",D47))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2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 t="shared" si="3"/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 t="str">
        <f>IF(B48="","",IF(INDEX('Enter Draw'!$C$3:$H$252,MATCH(SMALL('Enter Draw'!$J$3:$J$252,D48),'Enter Draw'!$J$3:$J$252,0),1)="yco","yco",D48))</f>
        <v/>
      </c>
      <c r="B48" t="str">
        <f>IFERROR(INDEX('Enter Draw'!$C$3:$J$252,MATCH(SMALL('Enter Draw'!$J$3:$J$252,D48),'Enter Draw'!$J$3:$J$252,0),5),"")</f>
        <v/>
      </c>
      <c r="C48" t="str">
        <f>IFERROR(INDEX('Enter Draw'!$C$3:$H$252,MATCH(SMALL('Enter Draw'!$J$3:$J$252,D48),'Enter Draw'!$J$3:$J$252,0),6),"")</f>
        <v/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43</v>
      </c>
      <c r="J48" s="1" t="str">
        <f t="shared" si="1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Draw'!$M$3:$M$252,0),1)="oco","oco",D48))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2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 t="shared" si="3"/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I49">
        <v>44</v>
      </c>
      <c r="J49" s="1" t="str">
        <f t="shared" si="1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Draw'!$M$3:$M$252,0),1)="oco","oco",D49))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2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 t="shared" si="3"/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 t="str">
        <f>IF(B50="","",IF(INDEX('Enter Draw'!$C$3:$H$252,MATCH(SMALL('Enter Draw'!$J$3:$J$252,D50),'Enter Draw'!$J$3:$J$252,0),1)="yco","yco",D50))</f>
        <v/>
      </c>
      <c r="B50" t="str">
        <f>IFERROR(INDEX('Enter Draw'!$C$3:$J$252,MATCH(SMALL('Enter Draw'!$J$3:$J$252,D50),'Enter Draw'!$J$3:$J$252,0),5),"")</f>
        <v/>
      </c>
      <c r="C50" t="str">
        <f>IFERROR(INDEX('Enter Draw'!$C$3:$H$252,MATCH(SMALL('Enter Draw'!$J$3:$J$252,D50),'Enter Draw'!$J$3:$J$252,0),6),"")</f>
        <v/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45</v>
      </c>
      <c r="J50" s="1" t="str">
        <f t="shared" si="1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Draw'!$M$3:$M$252,0),1)="oco","oco",D50))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2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 t="shared" si="3"/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 t="str">
        <f>IF(B51="","",IF(INDEX('Enter Draw'!$C$3:$H$252,MATCH(SMALL('Enter Draw'!$J$3:$J$252,D51),'Enter Draw'!$J$3:$J$252,0),1)="yco","yco",D51))</f>
        <v/>
      </c>
      <c r="B51" t="str">
        <f>IFERROR(INDEX('Enter Draw'!$C$3:$J$252,MATCH(SMALL('Enter Draw'!$J$3:$J$252,D51),'Enter Draw'!$J$3:$J$252,0),5),"")</f>
        <v/>
      </c>
      <c r="C51" t="str">
        <f>IFERROR(INDEX('Enter Draw'!$C$3:$H$252,MATCH(SMALL('Enter Draw'!$J$3:$J$252,D51),'Enter Draw'!$J$3:$J$252,0),6),"")</f>
        <v/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46</v>
      </c>
      <c r="J51" s="1" t="str">
        <f t="shared" si="1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Draw'!$M$3:$M$252,0),1)="oco","oco",D51))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2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 t="shared" si="3"/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 t="str">
        <f>IF(B52="","",IF(INDEX('Enter Draw'!$C$3:$H$252,MATCH(SMALL('Enter Draw'!$J$3:$J$252,D52),'Enter Draw'!$J$3:$J$252,0),1)="yco","yco",D52))</f>
        <v/>
      </c>
      <c r="B52" t="str">
        <f>IFERROR(INDEX('Enter Draw'!$C$3:$J$252,MATCH(SMALL('Enter Draw'!$J$3:$J$252,D52),'Enter Draw'!$J$3:$J$252,0),5),"")</f>
        <v/>
      </c>
      <c r="C52" t="str">
        <f>IFERROR(INDEX('Enter Draw'!$C$3:$H$252,MATCH(SMALL('Enter Draw'!$J$3:$J$252,D52),'Enter Draw'!$J$3:$J$252,0),6),"")</f>
        <v/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47</v>
      </c>
      <c r="J52" s="1" t="str">
        <f t="shared" si="1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Draw'!$M$3:$M$252,0),1)="oco","oco",D52))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2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 t="shared" si="3"/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 t="str">
        <f>IF(B53="","",IF(INDEX('Enter Draw'!$C$3:$H$252,MATCH(SMALL('Enter Draw'!$J$3:$J$252,D53),'Enter Draw'!$J$3:$J$252,0),1)="yco","yco",D53))</f>
        <v/>
      </c>
      <c r="B53" t="str">
        <f>IFERROR(INDEX('Enter Draw'!$C$3:$J$252,MATCH(SMALL('Enter Draw'!$J$3:$J$252,D53),'Enter Draw'!$J$3:$J$252,0),5),"")</f>
        <v/>
      </c>
      <c r="C53" t="str">
        <f>IFERROR(INDEX('Enter Draw'!$C$3:$H$252,MATCH(SMALL('Enter Draw'!$J$3:$J$252,D53),'Enter Draw'!$J$3:$J$252,0),6),"")</f>
        <v/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48</v>
      </c>
      <c r="J53" s="1" t="str">
        <f t="shared" si="1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Draw'!$M$3:$M$252,0),1)="oco","oco",D53))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2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 t="shared" si="3"/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 t="str">
        <f>IF(B54="","",IF(INDEX('Enter Draw'!$C$3:$H$252,MATCH(SMALL('Enter Draw'!$J$3:$J$252,D54),'Enter Draw'!$J$3:$J$252,0),1)="yco","yco",D54))</f>
        <v/>
      </c>
      <c r="B54" t="str">
        <f>IFERROR(INDEX('Enter Draw'!$C$3:$J$252,MATCH(SMALL('Enter Draw'!$J$3:$J$252,D54),'Enter Draw'!$J$3:$J$252,0),5),"")</f>
        <v/>
      </c>
      <c r="C54" t="str">
        <f>IFERROR(INDEX('Enter Draw'!$C$3:$H$252,MATCH(SMALL('Enter Draw'!$J$3:$J$252,D54),'Enter Draw'!$J$3:$J$252,0),6),"")</f>
        <v/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49</v>
      </c>
      <c r="J54" s="1" t="str">
        <f t="shared" si="1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Draw'!$M$3:$M$252,0),1)="oco","oco",D54))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2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 t="shared" si="3"/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I55">
        <v>50</v>
      </c>
      <c r="J55" s="1" t="str">
        <f t="shared" si="1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Draw'!$M$3:$M$252,0),1)="oco","oco",D55))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2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 t="shared" si="3"/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 t="str">
        <f>IF(B56="","",IF(INDEX('Enter Draw'!$C$3:$H$252,MATCH(SMALL('Enter Draw'!$J$3:$J$252,D56),'Enter Draw'!$J$3:$J$252,0),1)="yco","yco",D56))</f>
        <v/>
      </c>
      <c r="B56" t="str">
        <f>IFERROR(INDEX('Enter Draw'!$C$3:$J$252,MATCH(SMALL('Enter Draw'!$J$3:$J$252,D56),'Enter Draw'!$J$3:$J$252,0),5),"")</f>
        <v/>
      </c>
      <c r="C56" t="str">
        <f>IFERROR(INDEX('Enter Draw'!$C$3:$H$252,MATCH(SMALL('Enter Draw'!$J$3:$J$252,D56),'Enter Draw'!$J$3:$J$252,0),6),"")</f>
        <v/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J56" s="1" t="str">
        <f t="shared" si="1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Draw'!$M$3:$M$252,0),1)="oco","oco",D56))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2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 t="shared" si="3"/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 t="str">
        <f>IF(B57="","",IF(INDEX('Enter Draw'!$C$3:$H$252,MATCH(SMALL('Enter Draw'!$J$3:$J$252,D57),'Enter Draw'!$J$3:$J$252,0),1)="yco","yco",D57))</f>
        <v/>
      </c>
      <c r="B57" t="str">
        <f>IFERROR(INDEX('Enter Draw'!$C$3:$J$252,MATCH(SMALL('Enter Draw'!$J$3:$J$252,D57),'Enter Draw'!$J$3:$J$252,0),5),"")</f>
        <v/>
      </c>
      <c r="C57" t="str">
        <f>IFERROR(INDEX('Enter Draw'!$C$3:$H$252,MATCH(SMALL('Enter Draw'!$J$3:$J$252,D57),'Enter Draw'!$J$3:$J$252,0),6),"")</f>
        <v/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51</v>
      </c>
      <c r="J57" s="1" t="str">
        <f t="shared" si="1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Draw'!$M$3:$M$252,0),1)="oco","oco",D57))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2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 t="shared" si="3"/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 t="str">
        <f>IF(B58="","",IF(INDEX('Enter Draw'!$C$3:$H$252,MATCH(SMALL('Enter Draw'!$J$3:$J$252,D58),'Enter Draw'!$J$3:$J$252,0),1)="yco","yco",D58))</f>
        <v/>
      </c>
      <c r="B58" t="str">
        <f>IFERROR(INDEX('Enter Draw'!$C$3:$J$252,MATCH(SMALL('Enter Draw'!$J$3:$J$252,D58),'Enter Draw'!$J$3:$J$252,0),5),"")</f>
        <v/>
      </c>
      <c r="C58" t="str">
        <f>IFERROR(INDEX('Enter Draw'!$C$3:$H$252,MATCH(SMALL('Enter Draw'!$J$3:$J$252,D58),'Enter Draw'!$J$3:$J$252,0),6),"")</f>
        <v/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52</v>
      </c>
      <c r="J58" s="1" t="str">
        <f t="shared" si="1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Draw'!$M$3:$M$252,0),1)="oco","oco",D58))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2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 t="shared" si="3"/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 t="str">
        <f>IF(B59="","",IF(INDEX('Enter Draw'!$C$3:$H$252,MATCH(SMALL('Enter Draw'!$J$3:$J$252,D59),'Enter Draw'!$J$3:$J$252,0),1)="yco","yco",D59))</f>
        <v/>
      </c>
      <c r="B59" t="str">
        <f>IFERROR(INDEX('Enter Draw'!$C$3:$J$252,MATCH(SMALL('Enter Draw'!$J$3:$J$252,D59),'Enter Draw'!$J$3:$J$252,0),5),"")</f>
        <v/>
      </c>
      <c r="C59" t="str">
        <f>IFERROR(INDEX('Enter Draw'!$C$3:$H$252,MATCH(SMALL('Enter Draw'!$J$3:$J$252,D59),'Enter Draw'!$J$3:$J$252,0),6),"")</f>
        <v/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53</v>
      </c>
      <c r="J59" s="1" t="str">
        <f t="shared" si="1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Draw'!$M$3:$M$252,0),1)="oco","oco",D59))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2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 t="shared" si="3"/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 t="str">
        <f>IF(B60="","",IF(INDEX('Enter Draw'!$C$3:$H$252,MATCH(SMALL('Enter Draw'!$J$3:$J$252,D60),'Enter Draw'!$J$3:$J$252,0),1)="yco","yco",D60))</f>
        <v/>
      </c>
      <c r="B60" t="str">
        <f>IFERROR(INDEX('Enter Draw'!$C$3:$J$252,MATCH(SMALL('Enter Draw'!$J$3:$J$252,D60),'Enter Draw'!$J$3:$J$252,0),5),"")</f>
        <v/>
      </c>
      <c r="C60" t="str">
        <f>IFERROR(INDEX('Enter Draw'!$C$3:$H$252,MATCH(SMALL('Enter Draw'!$J$3:$J$252,D60),'Enter Draw'!$J$3:$J$252,0),6),"")</f>
        <v/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54</v>
      </c>
      <c r="J60" s="1" t="str">
        <f t="shared" si="1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Draw'!$M$3:$M$252,0),1)="oco","oco",D60))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2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 t="shared" si="3"/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I61">
        <v>55</v>
      </c>
      <c r="J61" s="1" t="str">
        <f t="shared" si="1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Draw'!$M$3:$M$252,0),1)="oco","oco",D61))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2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 t="shared" si="3"/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 t="str">
        <f>IF(B62="","",IF(INDEX('Enter Draw'!$C$3:$H$252,MATCH(SMALL('Enter Draw'!$J$3:$J$252,D62),'Enter Draw'!$J$3:$J$252,0),1)="yco","yco",D62))</f>
        <v/>
      </c>
      <c r="B62" t="str">
        <f>IFERROR(INDEX('Enter Draw'!$C$3:$J$252,MATCH(SMALL('Enter Draw'!$J$3:$J$252,D62),'Enter Draw'!$J$3:$J$252,0),5),"")</f>
        <v/>
      </c>
      <c r="C62" t="str">
        <f>IFERROR(INDEX('Enter Draw'!$C$3:$H$252,MATCH(SMALL('Enter Draw'!$J$3:$J$252,D62),'Enter Draw'!$J$3:$J$252,0),6),"")</f>
        <v/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56</v>
      </c>
      <c r="J62" s="1" t="str">
        <f t="shared" si="1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Draw'!$M$3:$M$252,0),1)="oco","oco",D62))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2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 t="shared" si="3"/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 t="str">
        <f>IF(B63="","",IF(INDEX('Enter Draw'!$C$3:$H$252,MATCH(SMALL('Enter Draw'!$J$3:$J$252,D63),'Enter Draw'!$J$3:$J$252,0),1)="yco","yco",D63))</f>
        <v/>
      </c>
      <c r="B63" t="str">
        <f>IFERROR(INDEX('Enter Draw'!$C$3:$J$252,MATCH(SMALL('Enter Draw'!$J$3:$J$252,D63),'Enter Draw'!$J$3:$J$252,0),5),"")</f>
        <v/>
      </c>
      <c r="C63" t="str">
        <f>IFERROR(INDEX('Enter Draw'!$C$3:$H$252,MATCH(SMALL('Enter Draw'!$J$3:$J$252,D63),'Enter Draw'!$J$3:$J$252,0),6),"")</f>
        <v/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57</v>
      </c>
      <c r="J63" s="1" t="str">
        <f t="shared" si="1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Draw'!$M$3:$M$252,0),1)="oco","oco",D63))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2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 t="shared" si="3"/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 t="str">
        <f>IF(B64="","",IF(INDEX('Enter Draw'!$C$3:$H$252,MATCH(SMALL('Enter Draw'!$J$3:$J$252,D64),'Enter Draw'!$J$3:$J$252,0),1)="yco","yco",D64))</f>
        <v/>
      </c>
      <c r="B64" t="str">
        <f>IFERROR(INDEX('Enter Draw'!$C$3:$J$252,MATCH(SMALL('Enter Draw'!$J$3:$J$252,D64),'Enter Draw'!$J$3:$J$252,0),5),"")</f>
        <v/>
      </c>
      <c r="C64" t="str">
        <f>IFERROR(INDEX('Enter Draw'!$C$3:$H$252,MATCH(SMALL('Enter Draw'!$J$3:$J$252,D64),'Enter Draw'!$J$3:$J$252,0),6),"")</f>
        <v/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58</v>
      </c>
      <c r="J64" s="1" t="str">
        <f t="shared" si="1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Draw'!$M$3:$M$252,0),1)="oco","oco",D64))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2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 t="shared" si="3"/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 t="str">
        <f>IF(B65="","",IF(INDEX('Enter Draw'!$C$3:$H$252,MATCH(SMALL('Enter Draw'!$J$3:$J$252,D65),'Enter Draw'!$J$3:$J$252,0),1)="yco","yco",D65))</f>
        <v/>
      </c>
      <c r="B65" t="str">
        <f>IFERROR(INDEX('Enter Draw'!$C$3:$J$252,MATCH(SMALL('Enter Draw'!$J$3:$J$252,D65),'Enter Draw'!$J$3:$J$252,0),5),"")</f>
        <v/>
      </c>
      <c r="C65" t="str">
        <f>IFERROR(INDEX('Enter Draw'!$C$3:$H$252,MATCH(SMALL('Enter Draw'!$J$3:$J$252,D65),'Enter Draw'!$J$3:$J$252,0),6),"")</f>
        <v/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59</v>
      </c>
      <c r="J65" s="1" t="str">
        <f t="shared" si="1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Draw'!$M$3:$M$252,0),1)="oco","oco",D65))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2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 t="shared" si="3"/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 t="str">
        <f>IF(B66="","",IF(INDEX('Enter Draw'!$C$3:$H$252,MATCH(SMALL('Enter Draw'!$J$3:$J$252,D66),'Enter Draw'!$J$3:$J$252,0),1)="yco","yco",D66))</f>
        <v/>
      </c>
      <c r="B66" t="str">
        <f>IFERROR(INDEX('Enter Draw'!$C$3:$J$252,MATCH(SMALL('Enter Draw'!$J$3:$J$252,D66),'Enter Draw'!$J$3:$J$252,0),5),"")</f>
        <v/>
      </c>
      <c r="C66" t="str">
        <f>IFERROR(INDEX('Enter Draw'!$C$3:$H$252,MATCH(SMALL('Enter Draw'!$J$3:$J$252,D66),'Enter Draw'!$J$3:$J$252,0),6),"")</f>
        <v/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60</v>
      </c>
      <c r="J66" s="1" t="str">
        <f t="shared" si="1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Draw'!$M$3:$M$252,0),1)="oco","oco",D66))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2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 t="shared" si="3"/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4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Draw'!$M$3:$M$252,0),1)="oco","oco",D67))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2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 t="shared" si="3"/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 t="str">
        <f>IF(B68="","",IF(INDEX('Enter Draw'!$C$3:$H$252,MATCH(SMALL('Enter Draw'!$J$3:$J$252,D68),'Enter Draw'!$J$3:$J$252,0),1)="yco","yco",D68))</f>
        <v/>
      </c>
      <c r="B68" t="str">
        <f>IFERROR(INDEX('Enter Draw'!$C$3:$J$252,MATCH(SMALL('Enter Draw'!$J$3:$J$252,D68),'Enter Draw'!$J$3:$J$252,0),5),"")</f>
        <v/>
      </c>
      <c r="C68" t="str">
        <f>IFERROR(INDEX('Enter Draw'!$C$3:$H$252,MATCH(SMALL('Enter Draw'!$J$3:$J$252,D68),'Enter Draw'!$J$3:$J$252,0),6),"")</f>
        <v/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61</v>
      </c>
      <c r="J68" s="1" t="str">
        <f t="shared" si="4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Draw'!$M$3:$M$252,0),1)="oco","oco",D68))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2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 t="shared" si="3"/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 t="str">
        <f>IF(B69="","",IF(INDEX('Enter Draw'!$C$3:$H$252,MATCH(SMALL('Enter Draw'!$J$3:$J$252,D69),'Enter Draw'!$J$3:$J$252,0),1)="yco","yco",D69))</f>
        <v/>
      </c>
      <c r="B69" t="str">
        <f>IFERROR(INDEX('Enter Draw'!$C$3:$J$252,MATCH(SMALL('Enter Draw'!$J$3:$J$252,D69),'Enter Draw'!$J$3:$J$252,0),5),"")</f>
        <v/>
      </c>
      <c r="C69" t="str">
        <f>IFERROR(INDEX('Enter Draw'!$C$3:$H$252,MATCH(SMALL('Enter Draw'!$J$3:$J$252,D69),'Enter Draw'!$J$3:$J$252,0),6),"")</f>
        <v/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62</v>
      </c>
      <c r="J69" s="1" t="str">
        <f t="shared" si="4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Draw'!$M$3:$M$252,0),1)="oco","oco",D69))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2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 t="shared" si="3"/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 t="str">
        <f>IF(B70="","",IF(INDEX('Enter Draw'!$C$3:$H$252,MATCH(SMALL('Enter Draw'!$J$3:$J$252,D70),'Enter Draw'!$J$3:$J$252,0),1)="yco","yco",D70))</f>
        <v/>
      </c>
      <c r="B70" t="str">
        <f>IFERROR(INDEX('Enter Draw'!$C$3:$J$252,MATCH(SMALL('Enter Draw'!$J$3:$J$252,D70),'Enter Draw'!$J$3:$J$252,0),5),"")</f>
        <v/>
      </c>
      <c r="C70" t="str">
        <f>IFERROR(INDEX('Enter Draw'!$C$3:$H$252,MATCH(SMALL('Enter Draw'!$J$3:$J$252,D70),'Enter Draw'!$J$3:$J$252,0),6),"")</f>
        <v/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63</v>
      </c>
      <c r="J70" s="1" t="str">
        <f t="shared" si="4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Draw'!$M$3:$M$252,0),1)="oco","oco",D70))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2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 t="shared" si="3"/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 t="str">
        <f>IF(B71="","",IF(INDEX('Enter Draw'!$C$3:$H$252,MATCH(SMALL('Enter Draw'!$J$3:$J$252,D71),'Enter Draw'!$J$3:$J$252,0),1)="yco","yco",D71))</f>
        <v/>
      </c>
      <c r="B71" t="str">
        <f>IFERROR(INDEX('Enter Draw'!$C$3:$J$252,MATCH(SMALL('Enter Draw'!$J$3:$J$252,D71),'Enter Draw'!$J$3:$J$252,0),5),"")</f>
        <v/>
      </c>
      <c r="C71" t="str">
        <f>IFERROR(INDEX('Enter Draw'!$C$3:$H$252,MATCH(SMALL('Enter Draw'!$J$3:$J$252,D71),'Enter Draw'!$J$3:$J$252,0),6),"")</f>
        <v/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64</v>
      </c>
      <c r="J71" s="1" t="str">
        <f t="shared" si="4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Draw'!$M$3:$M$252,0),1)="oco","oco",D71))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5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 t="shared" ref="X71:X134" si="6">IF(Y71="","",V71)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 t="str">
        <f>IF(B72="","",IF(INDEX('Enter Draw'!$C$3:$H$252,MATCH(SMALL('Enter Draw'!$J$3:$J$252,D72),'Enter Draw'!$J$3:$J$252,0),1)="yco","yco",D72))</f>
        <v/>
      </c>
      <c r="B72" t="str">
        <f>IFERROR(INDEX('Enter Draw'!$C$3:$J$252,MATCH(SMALL('Enter Draw'!$J$3:$J$252,D72),'Enter Draw'!$J$3:$J$252,0),5),"")</f>
        <v/>
      </c>
      <c r="C72" t="str">
        <f>IFERROR(INDEX('Enter Draw'!$C$3:$H$252,MATCH(SMALL('Enter Draw'!$J$3:$J$252,D72),'Enter Draw'!$J$3:$J$252,0),6),"")</f>
        <v/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65</v>
      </c>
      <c r="J72" s="1" t="str">
        <f t="shared" si="4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Draw'!$M$3:$M$252,0),1)="oco","oco",D72))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5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 t="shared" si="6"/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I73">
        <v>66</v>
      </c>
      <c r="J73" s="1" t="str">
        <f t="shared" si="4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Draw'!$M$3:$M$252,0),1)="oco","oco",D73))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5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 t="shared" si="6"/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 t="str">
        <f>IF(B74="","",IF(INDEX('Enter Draw'!$C$3:$H$252,MATCH(SMALL('Enter Draw'!$J$3:$J$252,D74),'Enter Draw'!$J$3:$J$252,0),1)="yco","yco",D74))</f>
        <v/>
      </c>
      <c r="B74" t="str">
        <f>IFERROR(INDEX('Enter Draw'!$C$3:$J$252,MATCH(SMALL('Enter Draw'!$J$3:$J$252,D74),'Enter Draw'!$J$3:$J$252,0),5),"")</f>
        <v/>
      </c>
      <c r="C74" t="str">
        <f>IFERROR(INDEX('Enter Draw'!$C$3:$H$252,MATCH(SMALL('Enter Draw'!$J$3:$J$252,D74),'Enter Draw'!$J$3:$J$252,0),6),"")</f>
        <v/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67</v>
      </c>
      <c r="J74" s="1" t="str">
        <f t="shared" si="4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Draw'!$M$3:$M$252,0),1)="oco","oco",D74))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5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 t="shared" si="6"/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 t="str">
        <f>IF(B75="","",IF(INDEX('Enter Draw'!$C$3:$H$252,MATCH(SMALL('Enter Draw'!$J$3:$J$252,D75),'Enter Draw'!$J$3:$J$252,0),1)="yco","yco",D75))</f>
        <v/>
      </c>
      <c r="B75" t="str">
        <f>IFERROR(INDEX('Enter Draw'!$C$3:$J$252,MATCH(SMALL('Enter Draw'!$J$3:$J$252,D75),'Enter Draw'!$J$3:$J$252,0),5),"")</f>
        <v/>
      </c>
      <c r="C75" t="str">
        <f>IFERROR(INDEX('Enter Draw'!$C$3:$H$252,MATCH(SMALL('Enter Draw'!$J$3:$J$252,D75),'Enter Draw'!$J$3:$J$252,0),6),"")</f>
        <v/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68</v>
      </c>
      <c r="J75" s="1" t="str">
        <f t="shared" si="4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Draw'!$M$3:$M$252,0),1)="oco","oco",D75))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5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 t="shared" si="6"/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 t="str">
        <f>IF(B76="","",IF(INDEX('Enter Draw'!$C$3:$H$252,MATCH(SMALL('Enter Draw'!$J$3:$J$252,D76),'Enter Draw'!$J$3:$J$252,0),1)="yco","yco",D76))</f>
        <v/>
      </c>
      <c r="B76" t="str">
        <f>IFERROR(INDEX('Enter Draw'!$C$3:$J$252,MATCH(SMALL('Enter Draw'!$J$3:$J$252,D76),'Enter Draw'!$J$3:$J$252,0),5),"")</f>
        <v/>
      </c>
      <c r="C76" t="str">
        <f>IFERROR(INDEX('Enter Draw'!$C$3:$H$252,MATCH(SMALL('Enter Draw'!$J$3:$J$252,D76),'Enter Draw'!$J$3:$J$252,0),6),"")</f>
        <v/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69</v>
      </c>
      <c r="J76" s="1" t="str">
        <f t="shared" si="4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Draw'!$M$3:$M$252,0),1)="oco","oco",D76))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5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 t="shared" si="6"/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 t="str">
        <f>IF(B77="","",IF(INDEX('Enter Draw'!$C$3:$H$252,MATCH(SMALL('Enter Draw'!$J$3:$J$252,D77),'Enter Draw'!$J$3:$J$252,0),1)="yco","yco",D77))</f>
        <v/>
      </c>
      <c r="B77" t="str">
        <f>IFERROR(INDEX('Enter Draw'!$C$3:$J$252,MATCH(SMALL('Enter Draw'!$J$3:$J$252,D77),'Enter Draw'!$J$3:$J$252,0),5),"")</f>
        <v/>
      </c>
      <c r="C77" t="str">
        <f>IFERROR(INDEX('Enter Draw'!$C$3:$H$252,MATCH(SMALL('Enter Draw'!$J$3:$J$252,D77),'Enter Draw'!$J$3:$J$252,0),6),"")</f>
        <v/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70</v>
      </c>
      <c r="J77" s="1" t="str">
        <f t="shared" si="4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Draw'!$M$3:$M$252,0),1)="oco","oco",D77))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5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 t="shared" si="6"/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 t="str">
        <f>IF(B78="","",IF(INDEX('Enter Draw'!$C$3:$H$252,MATCH(SMALL('Enter Draw'!$J$3:$J$252,D78),'Enter Draw'!$J$3:$J$252,0),1)="yco","yco",D78))</f>
        <v/>
      </c>
      <c r="B78" t="str">
        <f>IFERROR(INDEX('Enter Draw'!$C$3:$J$252,MATCH(SMALL('Enter Draw'!$J$3:$J$252,D78),'Enter Draw'!$J$3:$J$252,0),5),"")</f>
        <v/>
      </c>
      <c r="C78" t="str">
        <f>IFERROR(INDEX('Enter Draw'!$C$3:$H$252,MATCH(SMALL('Enter Draw'!$J$3:$J$252,D78),'Enter Draw'!$J$3:$J$252,0),6),"")</f>
        <v/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J78" s="1" t="str">
        <f t="shared" si="4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Draw'!$M$3:$M$252,0),1)="oco","oco",D78))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5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 t="shared" si="6"/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I79">
        <v>71</v>
      </c>
      <c r="J79" s="1" t="str">
        <f t="shared" si="4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Draw'!$M$3:$M$252,0),1)="oco","oco",D79))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5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 t="shared" si="6"/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 t="str">
        <f>IF(B80="","",IF(INDEX('Enter Draw'!$C$3:$H$252,MATCH(SMALL('Enter Draw'!$J$3:$J$252,D80),'Enter Draw'!$J$3:$J$252,0),1)="yco","yco",D80))</f>
        <v/>
      </c>
      <c r="B80" t="str">
        <f>IFERROR(INDEX('Enter Draw'!$C$3:$J$252,MATCH(SMALL('Enter Draw'!$J$3:$J$252,D80),'Enter Draw'!$J$3:$J$252,0),5),"")</f>
        <v/>
      </c>
      <c r="C80" t="str">
        <f>IFERROR(INDEX('Enter Draw'!$C$3:$H$252,MATCH(SMALL('Enter Draw'!$J$3:$J$252,D80),'Enter Draw'!$J$3:$J$252,0),6),"")</f>
        <v/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72</v>
      </c>
      <c r="J80" s="1" t="str">
        <f t="shared" si="4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Draw'!$M$3:$M$252,0),1)="oco","oco",D80))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5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 t="shared" si="6"/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 t="str">
        <f>IF(B81="","",IF(INDEX('Enter Draw'!$C$3:$H$252,MATCH(SMALL('Enter Draw'!$J$3:$J$252,D81),'Enter Draw'!$J$3:$J$252,0),1)="yco","yco",D81))</f>
        <v/>
      </c>
      <c r="B81" t="str">
        <f>IFERROR(INDEX('Enter Draw'!$C$3:$J$252,MATCH(SMALL('Enter Draw'!$J$3:$J$252,D81),'Enter Draw'!$J$3:$J$252,0),5),"")</f>
        <v/>
      </c>
      <c r="C81" t="str">
        <f>IFERROR(INDEX('Enter Draw'!$C$3:$H$252,MATCH(SMALL('Enter Draw'!$J$3:$J$252,D81),'Enter Draw'!$J$3:$J$252,0),6),"")</f>
        <v/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73</v>
      </c>
      <c r="J81" s="1" t="str">
        <f t="shared" si="4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Draw'!$M$3:$M$252,0),1)="oco","oco",D81))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5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 t="shared" si="6"/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 t="str">
        <f>IF(B82="","",IF(INDEX('Enter Draw'!$C$3:$H$252,MATCH(SMALL('Enter Draw'!$J$3:$J$252,D82),'Enter Draw'!$J$3:$J$252,0),1)="yco","yco",D82))</f>
        <v/>
      </c>
      <c r="B82" t="str">
        <f>IFERROR(INDEX('Enter Draw'!$C$3:$J$252,MATCH(SMALL('Enter Draw'!$J$3:$J$252,D82),'Enter Draw'!$J$3:$J$252,0),5),"")</f>
        <v/>
      </c>
      <c r="C82" t="str">
        <f>IFERROR(INDEX('Enter Draw'!$C$3:$H$252,MATCH(SMALL('Enter Draw'!$J$3:$J$252,D82),'Enter Draw'!$J$3:$J$252,0),6),"")</f>
        <v/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74</v>
      </c>
      <c r="J82" s="1" t="str">
        <f t="shared" si="4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Draw'!$M$3:$M$252,0),1)="oco","oco",D82))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5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 t="shared" si="6"/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75</v>
      </c>
      <c r="J83" s="1" t="str">
        <f t="shared" si="4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Draw'!$M$3:$M$252,0),1)="oco","oco",D83))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5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 t="shared" si="6"/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76</v>
      </c>
      <c r="J84" s="1" t="str">
        <f t="shared" si="4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Draw'!$M$3:$M$252,0),1)="oco","oco",D84))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5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 t="shared" si="6"/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I85">
        <v>77</v>
      </c>
      <c r="J85" s="1" t="str">
        <f t="shared" si="4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Draw'!$M$3:$M$252,0),1)="oco","oco",D85))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5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 t="shared" si="6"/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78</v>
      </c>
      <c r="J86" s="1" t="str">
        <f t="shared" si="4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Draw'!$M$3:$M$252,0),1)="oco","oco",D86))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5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 t="shared" si="6"/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79</v>
      </c>
      <c r="J87" s="1" t="str">
        <f t="shared" si="4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Draw'!$M$3:$M$252,0),1)="oco","oco",D87))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5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 t="shared" si="6"/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80</v>
      </c>
      <c r="J88" s="1" t="str">
        <f t="shared" si="4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Draw'!$M$3:$M$252,0),1)="oco","oco",D88))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5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 t="shared" si="6"/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J89" s="1" t="str">
        <f t="shared" si="4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Draw'!$M$3:$M$252,0),1)="oco","oco",D89))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5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 t="shared" si="6"/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81</v>
      </c>
      <c r="J90" s="1" t="str">
        <f t="shared" si="4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Draw'!$M$3:$M$252,0),1)="oco","oco",D90))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5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 t="shared" si="6"/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I91">
        <v>82</v>
      </c>
      <c r="J91" s="1" t="str">
        <f t="shared" si="4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Draw'!$M$3:$M$252,0),1)="oco","oco",D91))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5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 t="shared" si="6"/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83</v>
      </c>
      <c r="J92" s="1" t="str">
        <f t="shared" si="4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Draw'!$M$3:$M$252,0),1)="oco","oco",D92))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5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 t="shared" si="6"/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84</v>
      </c>
      <c r="J93" s="1" t="str">
        <f t="shared" si="4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Draw'!$M$3:$M$252,0),1)="oco","oco",D93))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5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 t="shared" si="6"/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85</v>
      </c>
      <c r="J94" s="1" t="str">
        <f t="shared" si="4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Draw'!$M$3:$M$252,0),1)="oco","oco",D94))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5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 t="shared" si="6"/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86</v>
      </c>
      <c r="J95" s="1" t="str">
        <f t="shared" si="4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Draw'!$M$3:$M$252,0),1)="oco","oco",D95))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5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 t="shared" si="6"/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87</v>
      </c>
      <c r="J96" s="1" t="str">
        <f t="shared" si="4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Draw'!$M$3:$M$252,0),1)="oco","oco",D96))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5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 t="shared" si="6"/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I97">
        <v>88</v>
      </c>
      <c r="J97" s="1" t="str">
        <f t="shared" si="4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Draw'!$M$3:$M$252,0),1)="oco","oco",D97))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5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 t="shared" si="6"/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89</v>
      </c>
      <c r="J98" s="1" t="str">
        <f t="shared" si="4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Draw'!$M$3:$M$252,0),1)="oco","oco",D98))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5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 t="shared" si="6"/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90</v>
      </c>
      <c r="J99" s="1" t="str">
        <f t="shared" si="4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Draw'!$M$3:$M$252,0),1)="oco","oco",D99))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5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 t="shared" si="6"/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J100" s="1" t="str">
        <f t="shared" si="4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Draw'!$M$3:$M$252,0),1)="oco","oco",D100))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5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 t="shared" si="6"/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91</v>
      </c>
      <c r="J101" s="1" t="str">
        <f t="shared" si="4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Draw'!$M$3:$M$252,0),1)="oco","oco",D101))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5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 t="shared" si="6"/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92</v>
      </c>
      <c r="J102" s="1" t="str">
        <f t="shared" si="4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Draw'!$M$3:$M$252,0),1)="oco","oco",D102))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5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 t="shared" si="6"/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I103">
        <v>93</v>
      </c>
      <c r="J103" s="1" t="str">
        <f t="shared" si="4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Draw'!$M$3:$M$252,0),1)="oco","oco",D103))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5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 t="shared" si="6"/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94</v>
      </c>
      <c r="J104" s="1" t="str">
        <f t="shared" si="4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Draw'!$M$3:$M$252,0),1)="oco","oco",D104))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5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 t="shared" si="6"/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95</v>
      </c>
      <c r="J105" s="1" t="str">
        <f t="shared" si="4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Draw'!$M$3:$M$252,0),1)="oco","oco",D105))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5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 t="shared" si="6"/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96</v>
      </c>
      <c r="J106" s="1" t="str">
        <f t="shared" si="4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Draw'!$M$3:$M$252,0),1)="oco","oco",D106))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5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 t="shared" si="6"/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97</v>
      </c>
      <c r="J107" s="1" t="str">
        <f t="shared" si="4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Draw'!$M$3:$M$252,0),1)="oco","oco",D107))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5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 t="shared" si="6"/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98</v>
      </c>
      <c r="J108" s="1" t="str">
        <f t="shared" si="4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Draw'!$M$3:$M$252,0),1)="oco","oco",D108))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5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 t="shared" si="6"/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I109">
        <v>99</v>
      </c>
      <c r="J109" s="1" t="str">
        <f t="shared" si="4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Draw'!$M$3:$M$252,0),1)="oco","oco",D109))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5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 t="shared" si="6"/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100</v>
      </c>
      <c r="J110" s="1" t="str">
        <f t="shared" si="4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Draw'!$M$3:$M$252,0),1)="oco","oco",D110))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5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 t="shared" si="6"/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J111" s="1" t="str">
        <f t="shared" si="4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Draw'!$M$3:$M$252,0),1)="oco","oco",D111))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5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 t="shared" si="6"/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101</v>
      </c>
      <c r="J112" s="1" t="str">
        <f t="shared" si="4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Draw'!$M$3:$M$252,0),1)="oco","oco",D112))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5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 t="shared" si="6"/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102</v>
      </c>
      <c r="J113" s="1" t="str">
        <f t="shared" si="4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Draw'!$M$3:$M$252,0),1)="oco","oco",D113))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5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 t="shared" si="6"/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103</v>
      </c>
      <c r="J114" s="1" t="str">
        <f t="shared" si="4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Draw'!$M$3:$M$252,0),1)="oco","oco",D114))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5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 t="shared" si="6"/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I115">
        <v>104</v>
      </c>
      <c r="J115" s="1" t="str">
        <f t="shared" si="4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Draw'!$M$3:$M$252,0),1)="oco","oco",D115))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5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 t="shared" si="6"/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105</v>
      </c>
      <c r="J116" s="1" t="str">
        <f t="shared" si="4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Draw'!$M$3:$M$252,0),1)="oco","oco",D116))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5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 t="shared" si="6"/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106</v>
      </c>
      <c r="J117" s="1" t="str">
        <f t="shared" si="4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Draw'!$M$3:$M$252,0),1)="oco","oco",D117))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5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 t="shared" si="6"/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107</v>
      </c>
      <c r="J118" s="1" t="str">
        <f t="shared" si="4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Draw'!$M$3:$M$252,0),1)="oco","oco",D118))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5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 t="shared" si="6"/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108</v>
      </c>
      <c r="J119" s="1" t="str">
        <f t="shared" si="4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Draw'!$M$3:$M$252,0),1)="oco","oco",D119))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5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 t="shared" si="6"/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109</v>
      </c>
      <c r="J120" s="1" t="str">
        <f t="shared" si="4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Draw'!$M$3:$M$252,0),1)="oco","oco",D120))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5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 t="shared" si="6"/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I121">
        <v>110</v>
      </c>
      <c r="J121" s="1" t="str">
        <f t="shared" si="4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Draw'!$M$3:$M$252,0),1)="oco","oco",D121))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5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 t="shared" si="6"/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J122" s="1" t="str">
        <f t="shared" si="4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Draw'!$M$3:$M$252,0),1)="oco","oco",D122))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5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 t="shared" si="6"/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111</v>
      </c>
      <c r="J123" s="1" t="str">
        <f t="shared" si="4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Draw'!$M$3:$M$252,0),1)="oco","oco",D123))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5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 t="shared" si="6"/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112</v>
      </c>
      <c r="J124" s="1" t="str">
        <f t="shared" si="4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Draw'!$M$3:$M$252,0),1)="oco","oco",D124))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5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 t="shared" si="6"/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113</v>
      </c>
      <c r="J125" s="1" t="str">
        <f t="shared" si="4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Draw'!$M$3:$M$252,0),1)="oco","oco",D125))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5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 t="shared" si="6"/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114</v>
      </c>
      <c r="J126" s="1" t="str">
        <f t="shared" si="4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Draw'!$M$3:$M$252,0),1)="oco","oco",D126))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5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 t="shared" si="6"/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I127">
        <v>115</v>
      </c>
      <c r="J127" s="1" t="str">
        <f t="shared" si="4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Draw'!$M$3:$M$252,0),1)="oco","oco",D127))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5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 t="shared" si="6"/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116</v>
      </c>
      <c r="J128" s="1" t="str">
        <f t="shared" si="4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Draw'!$M$3:$M$252,0),1)="oco","oco",D128))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5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 t="shared" si="6"/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117</v>
      </c>
      <c r="J129" s="1" t="str">
        <f t="shared" si="4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Draw'!$M$3:$M$252,0),1)="oco","oco",D129))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5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 t="shared" si="6"/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118</v>
      </c>
      <c r="J130" s="1" t="str">
        <f t="shared" si="4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Draw'!$M$3:$M$252,0),1)="oco","oco",D130))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5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 t="shared" si="6"/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119</v>
      </c>
      <c r="J131" s="1" t="str">
        <f t="shared" ref="J131:J194" si="7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Draw'!$M$3:$M$252,0),1)="oco","oco",D131))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5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 t="shared" si="6"/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120</v>
      </c>
      <c r="J132" s="1" t="str">
        <f t="shared" si="7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Draw'!$M$3:$M$252,0),1)="oco","oco",D132))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5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 t="shared" si="6"/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7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Draw'!$M$3:$M$252,0),1)="oco","oco",D133))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5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 t="shared" si="6"/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121</v>
      </c>
      <c r="J134" s="1" t="str">
        <f t="shared" si="7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Draw'!$M$3:$M$252,0),1)="oco","oco",D134))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5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 t="shared" si="6"/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122</v>
      </c>
      <c r="J135" s="1" t="str">
        <f t="shared" si="7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Draw'!$M$3:$M$252,0),1)="oco","oco",D135))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8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 t="shared" ref="X135:X198" si="9">IF(Y135="","",V135)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123</v>
      </c>
      <c r="J136" s="1" t="str">
        <f t="shared" si="7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Draw'!$M$3:$M$252,0),1)="oco","oco",D136))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8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 t="shared" si="9"/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124</v>
      </c>
      <c r="J137" s="1" t="str">
        <f t="shared" si="7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Draw'!$M$3:$M$252,0),1)="oco","oco",D137))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8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 t="shared" si="9"/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125</v>
      </c>
      <c r="J138" s="1" t="str">
        <f t="shared" si="7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Draw'!$M$3:$M$252,0),1)="oco","oco",D138))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8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 t="shared" si="9"/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I139">
        <v>126</v>
      </c>
      <c r="J139" s="1" t="str">
        <f t="shared" si="7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Draw'!$M$3:$M$252,0),1)="oco","oco",D139))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8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 t="shared" si="9"/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127</v>
      </c>
      <c r="J140" s="1" t="str">
        <f t="shared" si="7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Draw'!$M$3:$M$252,0),1)="oco","oco",D140))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8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 t="shared" si="9"/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128</v>
      </c>
      <c r="J141" s="1" t="str">
        <f t="shared" si="7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Draw'!$M$3:$M$252,0),1)="oco","oco",D141))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8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 t="shared" si="9"/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129</v>
      </c>
      <c r="J142" s="1" t="str">
        <f t="shared" si="7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Draw'!$M$3:$M$252,0),1)="oco","oco",D142))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8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 t="shared" si="9"/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130</v>
      </c>
      <c r="J143" s="1" t="str">
        <f t="shared" si="7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Draw'!$M$3:$M$252,0),1)="oco","oco",D143))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8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 t="shared" si="9"/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J144" s="1" t="str">
        <f t="shared" si="7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Draw'!$M$3:$M$252,0),1)="oco","oco",D144))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8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 t="shared" si="9"/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I145">
        <v>131</v>
      </c>
      <c r="J145" s="1" t="str">
        <f t="shared" si="7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Draw'!$M$3:$M$252,0),1)="oco","oco",D145))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8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 t="shared" si="9"/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132</v>
      </c>
      <c r="J146" s="1" t="str">
        <f t="shared" si="7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Draw'!$M$3:$M$252,0),1)="oco","oco",D146))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8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 t="shared" si="9"/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133</v>
      </c>
      <c r="J147" s="1" t="str">
        <f t="shared" si="7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Draw'!$M$3:$M$252,0),1)="oco","oco",D147))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8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 t="shared" si="9"/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134</v>
      </c>
      <c r="J148" s="1" t="str">
        <f t="shared" si="7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Draw'!$M$3:$M$252,0),1)="oco","oco",D148))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8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 t="shared" si="9"/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135</v>
      </c>
      <c r="J149" s="1" t="str">
        <f t="shared" si="7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Draw'!$M$3:$M$252,0),1)="oco","oco",D149))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8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 t="shared" si="9"/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136</v>
      </c>
      <c r="J150" s="1" t="str">
        <f t="shared" si="7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Draw'!$M$3:$M$252,0),1)="oco","oco",D150))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8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 t="shared" si="9"/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I151">
        <v>137</v>
      </c>
      <c r="J151" s="1" t="str">
        <f t="shared" si="7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Draw'!$M$3:$M$252,0),1)="oco","oco",D151))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8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 t="shared" si="9"/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138</v>
      </c>
      <c r="J152" s="1" t="str">
        <f t="shared" si="7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Draw'!$M$3:$M$252,0),1)="oco","oco",D152))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8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 t="shared" si="9"/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139</v>
      </c>
      <c r="J153" s="1" t="str">
        <f t="shared" si="7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Draw'!$M$3:$M$252,0),1)="oco","oco",D153))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8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 t="shared" si="9"/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140</v>
      </c>
      <c r="J154" s="1" t="str">
        <f t="shared" si="7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Draw'!$M$3:$M$252,0),1)="oco","oco",D154))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8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 t="shared" si="9"/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J155" s="1" t="str">
        <f t="shared" si="7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Draw'!$M$3:$M$252,0),1)="oco","oco",D155))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8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 t="shared" si="9"/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141</v>
      </c>
      <c r="J156" s="1" t="str">
        <f t="shared" si="7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Draw'!$M$3:$M$252,0),1)="oco","oco",D156))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8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 t="shared" si="9"/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I157">
        <v>142</v>
      </c>
      <c r="J157" s="1" t="str">
        <f t="shared" si="7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Draw'!$M$3:$M$252,0),1)="oco","oco",D157))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8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 t="shared" si="9"/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143</v>
      </c>
      <c r="J158" s="1" t="str">
        <f t="shared" si="7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Draw'!$M$3:$M$252,0),1)="oco","oco",D158))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8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 t="shared" si="9"/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144</v>
      </c>
      <c r="J159" s="1" t="str">
        <f t="shared" si="7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Draw'!$M$3:$M$252,0),1)="oco","oco",D159))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8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 t="shared" si="9"/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145</v>
      </c>
      <c r="J160" s="1" t="str">
        <f t="shared" si="7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Draw'!$M$3:$M$252,0),1)="oco","oco",D160))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8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 t="shared" si="9"/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146</v>
      </c>
      <c r="J161" s="1" t="str">
        <f t="shared" si="7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Draw'!$M$3:$M$252,0),1)="oco","oco",D161))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8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 t="shared" si="9"/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147</v>
      </c>
      <c r="J162" s="1" t="str">
        <f t="shared" si="7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Draw'!$M$3:$M$252,0),1)="oco","oco",D162))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8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 t="shared" si="9"/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I163">
        <v>148</v>
      </c>
      <c r="J163" s="1" t="str">
        <f t="shared" si="7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Draw'!$M$3:$M$252,0),1)="oco","oco",D163))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8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 t="shared" si="9"/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149</v>
      </c>
      <c r="J164" s="1" t="str">
        <f t="shared" si="7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Draw'!$M$3:$M$252,0),1)="oco","oco",D164))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8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 t="shared" si="9"/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150</v>
      </c>
      <c r="J165" s="1" t="str">
        <f t="shared" si="7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Draw'!$M$3:$M$252,0),1)="oco","oco",D165))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8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 t="shared" si="9"/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J166" s="1" t="str">
        <f t="shared" si="7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Draw'!$M$3:$M$252,0),1)="oco","oco",D166))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8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 t="shared" si="9"/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151</v>
      </c>
      <c r="J167" s="1" t="str">
        <f t="shared" si="7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Draw'!$M$3:$M$252,0),1)="oco","oco",D167))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8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 t="shared" si="9"/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152</v>
      </c>
      <c r="J168" s="1" t="str">
        <f t="shared" si="7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Draw'!$M$3:$M$252,0),1)="oco","oco",D168))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8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 t="shared" si="9"/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I169">
        <v>153</v>
      </c>
      <c r="J169" s="1" t="str">
        <f t="shared" si="7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Draw'!$M$3:$M$252,0),1)="oco","oco",D169))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8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 t="shared" si="9"/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154</v>
      </c>
      <c r="J170" s="1" t="str">
        <f t="shared" si="7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Draw'!$M$3:$M$252,0),1)="oco","oco",D170))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8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 t="shared" si="9"/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155</v>
      </c>
      <c r="J171" s="1" t="str">
        <f t="shared" si="7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Draw'!$M$3:$M$252,0),1)="oco","oco",D171))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8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 t="shared" si="9"/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156</v>
      </c>
      <c r="J172" s="1" t="str">
        <f t="shared" si="7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Draw'!$M$3:$M$252,0),1)="oco","oco",D172))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8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 t="shared" si="9"/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157</v>
      </c>
      <c r="J173" s="1" t="str">
        <f t="shared" si="7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Draw'!$M$3:$M$252,0),1)="oco","oco",D173))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8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 t="shared" si="9"/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158</v>
      </c>
      <c r="J174" s="1" t="str">
        <f t="shared" si="7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Draw'!$M$3:$M$252,0),1)="oco","oco",D174))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8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 t="shared" si="9"/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I175">
        <v>159</v>
      </c>
      <c r="J175" s="1" t="str">
        <f t="shared" si="7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Draw'!$M$3:$M$252,0),1)="oco","oco",D175))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8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 t="shared" si="9"/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160</v>
      </c>
      <c r="J176" s="1" t="str">
        <f t="shared" si="7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Draw'!$M$3:$M$252,0),1)="oco","oco",D176))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8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 t="shared" si="9"/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J177" s="1" t="str">
        <f t="shared" si="7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Draw'!$M$3:$M$252,0),1)="oco","oco",D177))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8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 t="shared" si="9"/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161</v>
      </c>
      <c r="J178" s="1" t="str">
        <f t="shared" si="7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Draw'!$M$3:$M$252,0),1)="oco","oco",D178))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8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 t="shared" si="9"/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162</v>
      </c>
      <c r="J179" s="1" t="str">
        <f t="shared" si="7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Draw'!$M$3:$M$252,0),1)="oco","oco",D179))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8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 t="shared" si="9"/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163</v>
      </c>
      <c r="J180" s="1" t="str">
        <f t="shared" si="7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Draw'!$M$3:$M$252,0),1)="oco","oco",D180))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8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 t="shared" si="9"/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I181">
        <v>164</v>
      </c>
      <c r="J181" s="1" t="str">
        <f t="shared" si="7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Draw'!$M$3:$M$252,0),1)="oco","oco",D181))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8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 t="shared" si="9"/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165</v>
      </c>
      <c r="J182" s="1" t="str">
        <f t="shared" si="7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Draw'!$M$3:$M$252,0),1)="oco","oco",D182))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8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 t="shared" si="9"/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166</v>
      </c>
      <c r="J183" s="1" t="str">
        <f t="shared" si="7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Draw'!$M$3:$M$252,0),1)="oco","oco",D183))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8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 t="shared" si="9"/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167</v>
      </c>
      <c r="J184" s="1" t="str">
        <f t="shared" si="7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Draw'!$M$3:$M$252,0),1)="oco","oco",D184))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8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 t="shared" si="9"/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168</v>
      </c>
      <c r="J185" s="1" t="str">
        <f t="shared" si="7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Draw'!$M$3:$M$252,0),1)="oco","oco",D185))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8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 t="shared" si="9"/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169</v>
      </c>
      <c r="J186" s="1" t="str">
        <f t="shared" si="7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Draw'!$M$3:$M$252,0),1)="oco","oco",D186))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8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 t="shared" si="9"/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I187">
        <v>170</v>
      </c>
      <c r="J187" s="1" t="str">
        <f t="shared" si="7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Draw'!$M$3:$M$252,0),1)="oco","oco",D187))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8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 t="shared" si="9"/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J188" s="1" t="str">
        <f t="shared" si="7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Draw'!$M$3:$M$252,0),1)="oco","oco",D188))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8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 t="shared" si="9"/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171</v>
      </c>
      <c r="J189" s="1" t="str">
        <f t="shared" si="7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Draw'!$M$3:$M$252,0),1)="oco","oco",D189))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8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 t="shared" si="9"/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172</v>
      </c>
      <c r="J190" s="1" t="str">
        <f t="shared" si="7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Draw'!$M$3:$M$252,0),1)="oco","oco",D190))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8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 t="shared" si="9"/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173</v>
      </c>
      <c r="J191" s="1" t="str">
        <f t="shared" si="7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Draw'!$M$3:$M$252,0),1)="oco","oco",D191))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8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 t="shared" si="9"/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174</v>
      </c>
      <c r="J192" s="1" t="str">
        <f t="shared" si="7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Draw'!$M$3:$M$252,0),1)="oco","oco",D192))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8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 t="shared" si="9"/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I193">
        <v>175</v>
      </c>
      <c r="J193" s="1" t="str">
        <f t="shared" si="7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Draw'!$M$3:$M$252,0),1)="oco","oco",D193))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8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 t="shared" si="9"/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176</v>
      </c>
      <c r="J194" s="1" t="str">
        <f t="shared" si="7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Draw'!$M$3:$M$252,0),1)="oco","oco",D194))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8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 t="shared" si="9"/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177</v>
      </c>
      <c r="J195" s="1" t="str">
        <f t="shared" ref="J195:J258" si="10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Draw'!$M$3:$M$252,0),1)="oco","oco",D195))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8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 t="shared" si="9"/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178</v>
      </c>
      <c r="J196" s="1" t="str">
        <f t="shared" si="10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Draw'!$M$3:$M$252,0),1)="oco","oco",D196))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8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 t="shared" si="9"/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179</v>
      </c>
      <c r="J197" s="1" t="str">
        <f t="shared" si="10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Draw'!$M$3:$M$252,0),1)="oco","oco",D197))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8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 t="shared" si="9"/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180</v>
      </c>
      <c r="J198" s="1" t="str">
        <f t="shared" si="10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Draw'!$M$3:$M$252,0),1)="oco","oco",D198))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8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 t="shared" si="9"/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10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Draw'!$M$3:$M$252,0),1)="oco","oco",D199))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11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 t="shared" ref="X199:X262" si="12">IF(Y199="","",V199)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181</v>
      </c>
      <c r="J200" s="1" t="str">
        <f t="shared" si="10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Draw'!$M$3:$M$252,0),1)="oco","oco",D200))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11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 t="shared" si="12"/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182</v>
      </c>
      <c r="J201" s="1" t="str">
        <f t="shared" si="10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Draw'!$M$3:$M$252,0),1)="oco","oco",D201))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11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 t="shared" si="12"/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183</v>
      </c>
      <c r="J202" s="1" t="str">
        <f t="shared" si="10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Draw'!$M$3:$M$252,0),1)="oco","oco",D202))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11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 t="shared" si="12"/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184</v>
      </c>
      <c r="J203" s="1" t="str">
        <f t="shared" si="10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Draw'!$M$3:$M$252,0),1)="oco","oco",D203))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11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 t="shared" si="12"/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185</v>
      </c>
      <c r="J204" s="1" t="str">
        <f t="shared" si="10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Draw'!$M$3:$M$252,0),1)="oco","oco",D204))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11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 t="shared" si="12"/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I205">
        <v>186</v>
      </c>
      <c r="J205" s="1" t="str">
        <f t="shared" si="10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Draw'!$M$3:$M$252,0),1)="oco","oco",D205))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11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 t="shared" si="12"/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187</v>
      </c>
      <c r="J206" s="1" t="str">
        <f t="shared" si="10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Draw'!$M$3:$M$252,0),1)="oco","oco",D206))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11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 t="shared" si="12"/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188</v>
      </c>
      <c r="J207" s="1" t="str">
        <f t="shared" si="10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Draw'!$M$3:$M$252,0),1)="oco","oco",D207))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11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 t="shared" si="12"/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189</v>
      </c>
      <c r="J208" s="1" t="str">
        <f t="shared" si="10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Draw'!$M$3:$M$252,0),1)="oco","oco",D208))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11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 t="shared" si="12"/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190</v>
      </c>
      <c r="J209" s="1" t="str">
        <f t="shared" si="10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Draw'!$M$3:$M$252,0),1)="oco","oco",D209))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11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 t="shared" si="12"/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J210" s="1" t="str">
        <f t="shared" si="10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Draw'!$M$3:$M$252,0),1)="oco","oco",D210))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11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 t="shared" si="12"/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I211">
        <v>191</v>
      </c>
      <c r="J211" s="1" t="str">
        <f t="shared" si="10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Draw'!$M$3:$M$252,0),1)="oco","oco",D211))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11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 t="shared" si="12"/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192</v>
      </c>
      <c r="J212" s="1" t="str">
        <f t="shared" si="10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Draw'!$M$3:$M$252,0),1)="oco","oco",D212))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11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 t="shared" si="12"/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193</v>
      </c>
      <c r="J213" s="1" t="str">
        <f t="shared" si="10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Draw'!$M$3:$M$252,0),1)="oco","oco",D213))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11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 t="shared" si="12"/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194</v>
      </c>
      <c r="J214" s="1" t="str">
        <f t="shared" si="10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Draw'!$M$3:$M$252,0),1)="oco","oco",D214))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11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 t="shared" si="12"/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195</v>
      </c>
      <c r="J215" s="1" t="str">
        <f t="shared" si="10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Draw'!$M$3:$M$252,0),1)="oco","oco",D215))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11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 t="shared" si="12"/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196</v>
      </c>
      <c r="J216" s="1" t="str">
        <f t="shared" si="10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Draw'!$M$3:$M$252,0),1)="oco","oco",D216))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11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 t="shared" si="12"/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I217">
        <v>197</v>
      </c>
      <c r="J217" s="1" t="str">
        <f t="shared" si="10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Draw'!$M$3:$M$252,0),1)="oco","oco",D217))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11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 t="shared" si="12"/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198</v>
      </c>
      <c r="J218" s="1" t="str">
        <f t="shared" si="10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Draw'!$M$3:$M$252,0),1)="oco","oco",D218))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11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 t="shared" si="12"/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199</v>
      </c>
      <c r="J219" s="1" t="str">
        <f t="shared" si="10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Draw'!$M$3:$M$252,0),1)="oco","oco",D219))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11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 t="shared" si="12"/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200</v>
      </c>
      <c r="J220" s="1" t="str">
        <f t="shared" si="10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Draw'!$M$3:$M$252,0),1)="oco","oco",D220))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11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 t="shared" si="12"/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J221" s="1" t="str">
        <f t="shared" si="10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Draw'!$M$3:$M$252,0),1)="oco","oco",D221))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11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 t="shared" si="12"/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201</v>
      </c>
      <c r="J222" s="1" t="str">
        <f t="shared" si="10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Draw'!$M$3:$M$252,0),1)="oco","oco",D222))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11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 t="shared" si="12"/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I223">
        <v>202</v>
      </c>
      <c r="J223" s="1" t="str">
        <f t="shared" si="10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Draw'!$M$3:$M$252,0),1)="oco","oco",D223))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11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 t="shared" si="12"/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203</v>
      </c>
      <c r="J224" s="1" t="str">
        <f t="shared" si="10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Draw'!$M$3:$M$252,0),1)="oco","oco",D224))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11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 t="shared" si="12"/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204</v>
      </c>
      <c r="J225" s="1" t="str">
        <f t="shared" si="10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Draw'!$M$3:$M$252,0),1)="oco","oco",D225))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11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 t="shared" si="12"/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205</v>
      </c>
      <c r="J226" s="1" t="str">
        <f t="shared" si="10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Draw'!$M$3:$M$252,0),1)="oco","oco",D226))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11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 t="shared" si="12"/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206</v>
      </c>
      <c r="J227" s="1" t="str">
        <f t="shared" si="10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Draw'!$M$3:$M$252,0),1)="oco","oco",D227))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11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 t="shared" si="12"/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207</v>
      </c>
      <c r="J228" s="1" t="str">
        <f t="shared" si="10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Draw'!$M$3:$M$252,0),1)="oco","oco",D228))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11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 t="shared" si="12"/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I229">
        <v>208</v>
      </c>
      <c r="J229" s="1" t="str">
        <f t="shared" si="10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Draw'!$M$3:$M$252,0),1)="oco","oco",D229))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11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 t="shared" si="12"/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209</v>
      </c>
      <c r="J230" s="1" t="str">
        <f t="shared" si="10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Draw'!$M$3:$M$252,0),1)="oco","oco",D230))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11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 t="shared" si="12"/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210</v>
      </c>
      <c r="J231" s="1" t="str">
        <f t="shared" si="10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Draw'!$M$3:$M$252,0),1)="oco","oco",D231))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11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 t="shared" si="12"/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J232" s="1" t="str">
        <f t="shared" si="10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Draw'!$M$3:$M$252,0),1)="oco","oco",D232))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11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 t="shared" si="12"/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211</v>
      </c>
      <c r="J233" s="1" t="str">
        <f t="shared" si="10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Draw'!$M$3:$M$252,0),1)="oco","oco",D233))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11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 t="shared" si="12"/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212</v>
      </c>
      <c r="J234" s="1" t="str">
        <f t="shared" si="10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Draw'!$M$3:$M$252,0),1)="oco","oco",D234))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11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 t="shared" si="12"/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I235">
        <v>213</v>
      </c>
      <c r="J235" s="1" t="str">
        <f t="shared" si="10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Draw'!$M$3:$M$252,0),1)="oco","oco",D235))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11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 t="shared" si="12"/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214</v>
      </c>
      <c r="J236" s="1" t="str">
        <f t="shared" si="10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Draw'!$M$3:$M$252,0),1)="oco","oco",D236))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11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 t="shared" si="12"/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215</v>
      </c>
      <c r="J237" s="1" t="str">
        <f t="shared" si="10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Draw'!$M$3:$M$252,0),1)="oco","oco",D237))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11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 t="shared" si="12"/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216</v>
      </c>
      <c r="J238" s="1" t="str">
        <f t="shared" si="10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Draw'!$M$3:$M$252,0),1)="oco","oco",D238))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11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 t="shared" si="12"/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217</v>
      </c>
      <c r="J239" s="1" t="str">
        <f t="shared" si="10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Draw'!$M$3:$M$252,0),1)="oco","oco",D239))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11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 t="shared" si="12"/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218</v>
      </c>
      <c r="J240" s="1" t="str">
        <f t="shared" si="10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Draw'!$M$3:$M$252,0),1)="oco","oco",D240))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11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 t="shared" si="12"/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I241">
        <v>219</v>
      </c>
      <c r="J241" s="1" t="str">
        <f t="shared" si="10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Draw'!$M$3:$M$252,0),1)="oco","oco",D241))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11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 t="shared" si="12"/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220</v>
      </c>
      <c r="J242" s="1" t="str">
        <f t="shared" si="10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Draw'!$M$3:$M$252,0),1)="oco","oco",D242))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11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 t="shared" si="12"/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J243" s="1" t="str">
        <f t="shared" si="10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Draw'!$M$3:$M$252,0),1)="oco","oco",D243))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11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 t="shared" si="12"/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221</v>
      </c>
      <c r="J244" s="1" t="str">
        <f t="shared" si="10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Draw'!$M$3:$M$252,0),1)="oco","oco",D244))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11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 t="shared" si="12"/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222</v>
      </c>
      <c r="J245" s="1" t="str">
        <f t="shared" si="10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Draw'!$M$3:$M$252,0),1)="oco","oco",D245))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11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 t="shared" si="12"/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223</v>
      </c>
      <c r="J246" s="1" t="str">
        <f t="shared" si="10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Draw'!$M$3:$M$252,0),1)="oco","oco",D246))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11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 t="shared" si="12"/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I247">
        <v>224</v>
      </c>
      <c r="J247" s="1" t="str">
        <f t="shared" si="10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Draw'!$M$3:$M$252,0),1)="oco","oco",D247))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11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 t="shared" si="12"/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225</v>
      </c>
      <c r="J248" s="1" t="str">
        <f t="shared" si="10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Draw'!$M$3:$M$252,0),1)="oco","oco",D248))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11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 t="shared" si="12"/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226</v>
      </c>
      <c r="J249" s="1" t="str">
        <f t="shared" si="10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Draw'!$M$3:$M$252,0),1)="oco","oco",D249))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11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 t="shared" si="12"/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227</v>
      </c>
      <c r="J250" s="1" t="str">
        <f t="shared" si="10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Draw'!$M$3:$M$252,0),1)="oco","oco",D250))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11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 t="shared" si="12"/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228</v>
      </c>
      <c r="J251" s="1" t="str">
        <f t="shared" si="10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Draw'!$M$3:$M$252,0),1)="oco","oco",D251))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11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 t="shared" si="12"/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229</v>
      </c>
      <c r="J252" s="1" t="str">
        <f t="shared" si="10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Draw'!$M$3:$M$252,0),1)="oco","oco",D252))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 t="shared" si="12"/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I253">
        <v>230</v>
      </c>
      <c r="J253" s="1" t="str">
        <f t="shared" si="10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Draw'!$M$3:$M$252,0),1)="oco","oco",D253))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 t="shared" si="12"/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J254" s="1" t="str">
        <f t="shared" si="10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Draw'!$M$3:$M$252,0),1)="oco","oco",D254))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 t="shared" si="12"/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231</v>
      </c>
      <c r="J255" s="1" t="str">
        <f t="shared" si="10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Draw'!$M$3:$M$252,0),1)="oco","oco",D255))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 t="shared" si="12"/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232</v>
      </c>
      <c r="J256" s="1" t="str">
        <f t="shared" si="10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Draw'!$M$3:$M$252,0),1)="oco","oco",D256))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 t="shared" si="12"/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233</v>
      </c>
      <c r="J257" s="1" t="str">
        <f t="shared" si="10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Draw'!$M$3:$M$252,0),1)="oco","oco",D257))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 t="shared" si="12"/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234</v>
      </c>
      <c r="J258" s="1" t="str">
        <f t="shared" si="10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Draw'!$M$3:$M$252,0),1)="oco","oco",D258))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 t="shared" si="12"/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I259">
        <v>235</v>
      </c>
      <c r="J259" s="1" t="str">
        <f t="shared" ref="J259:J288" si="13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Draw'!$M$3:$M$252,0),1)="oco","oco",D259))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 t="shared" si="12"/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236</v>
      </c>
      <c r="J260" s="1" t="str">
        <f t="shared" si="13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Draw'!$M$3:$M$252,0),1)="oco","oco",D260))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 t="shared" si="12"/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237</v>
      </c>
      <c r="J261" s="1" t="str">
        <f t="shared" si="13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Draw'!$M$3:$M$252,0),1)="oco","oco",D261))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 t="shared" si="12"/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238</v>
      </c>
      <c r="J262" s="1" t="str">
        <f t="shared" si="13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Draw'!$M$3:$M$252,0),1)="oco","oco",D262))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 t="shared" si="12"/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239</v>
      </c>
      <c r="J263" s="1" t="str">
        <f t="shared" si="13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Draw'!$M$3:$M$252,0),1)="oco","oco",D263))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 t="shared" ref="X263:X299" si="14">IF(Y263="","",V263)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240</v>
      </c>
      <c r="J264" s="1" t="str">
        <f t="shared" si="13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Draw'!$M$3:$M$252,0),1)="oco","oco",D264))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 t="shared" si="14"/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13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Draw'!$M$3:$M$252,0),1)="oco","oco",D265))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 t="shared" si="14"/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241</v>
      </c>
      <c r="J266" s="1" t="str">
        <f t="shared" si="13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Draw'!$M$3:$M$252,0),1)="oco","oco",D266))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 t="shared" si="14"/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242</v>
      </c>
      <c r="J267" s="1" t="str">
        <f t="shared" si="13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Draw'!$M$3:$M$252,0),1)="oco","oco",D267))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 t="shared" si="14"/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243</v>
      </c>
      <c r="J268" s="1" t="str">
        <f t="shared" si="13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Draw'!$M$3:$M$252,0),1)="oco","oco",D268))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 t="shared" si="14"/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244</v>
      </c>
      <c r="J269" s="1" t="str">
        <f t="shared" si="13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Draw'!$M$3:$M$252,0),1)="oco","oco",D269))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 t="shared" si="14"/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245</v>
      </c>
      <c r="J270" s="1" t="str">
        <f t="shared" si="13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Draw'!$M$3:$M$252,0),1)="oco","oco",D270))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 t="shared" si="14"/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I271">
        <v>246</v>
      </c>
      <c r="J271" s="1" t="str">
        <f t="shared" si="13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Draw'!$M$3:$M$252,0),1)="oco","oco",D271))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 t="shared" si="14"/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247</v>
      </c>
      <c r="J272" s="1" t="str">
        <f t="shared" si="13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Draw'!$M$3:$M$252,0),1)="oco","oco",D272))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 t="shared" si="14"/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248</v>
      </c>
      <c r="J273" s="1" t="str">
        <f t="shared" si="13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Draw'!$M$3:$M$252,0),1)="oco","oco",D273))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 t="shared" si="14"/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249</v>
      </c>
      <c r="J274" s="1" t="str">
        <f t="shared" si="13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Draw'!$M$3:$M$252,0),1)="oco","oco",D274))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 t="shared" si="14"/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250</v>
      </c>
      <c r="J275" s="1" t="str">
        <f t="shared" si="13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Draw'!$M$3:$M$252,0),1)="oco","oco",D275))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 t="shared" si="14"/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J276" s="1" t="str">
        <f t="shared" si="13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Draw'!$M$3:$M$252,0),1)="oco","oco",D276))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 t="shared" si="14"/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I277">
        <v>251</v>
      </c>
      <c r="J277" s="1" t="str">
        <f t="shared" si="13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Draw'!$M$3:$M$252,0),1)="oco","oco",D277))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 t="shared" si="14"/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252</v>
      </c>
      <c r="J278" s="1" t="str">
        <f t="shared" si="13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Draw'!$M$3:$M$252,0),1)="oco","oco",D278))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 t="shared" si="14"/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253</v>
      </c>
      <c r="J279" s="1" t="str">
        <f t="shared" si="13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Draw'!$M$3:$M$252,0),1)="oco","oco",D279))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 t="shared" si="14"/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254</v>
      </c>
      <c r="J280" s="1" t="str">
        <f t="shared" si="13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Draw'!$M$3:$M$252,0),1)="oco","oco",D280))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 t="shared" si="14"/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255</v>
      </c>
      <c r="J281" s="1" t="str">
        <f t="shared" si="13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Draw'!$M$3:$M$252,0),1)="oco","oco",D281))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 t="shared" si="14"/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256</v>
      </c>
      <c r="J282" s="1" t="str">
        <f t="shared" si="13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Draw'!$M$3:$M$252,0),1)="oco","oco",D282))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 t="shared" si="14"/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I283">
        <v>257</v>
      </c>
      <c r="J283" s="1" t="str">
        <f t="shared" si="13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Draw'!$M$3:$M$252,0),1)="oco","oco",D283))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 t="shared" si="14"/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258</v>
      </c>
      <c r="J284" s="1" t="str">
        <f t="shared" si="13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Draw'!$M$3:$M$252,0),1)="oco","oco",D284))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 t="shared" si="14"/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259</v>
      </c>
      <c r="J285" s="1" t="str">
        <f t="shared" si="13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Draw'!$M$3:$M$252,0),1)="oco","oco",D285))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 t="shared" si="14"/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260</v>
      </c>
      <c r="J286" s="1" t="str">
        <f t="shared" si="13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Draw'!$M$3:$M$252,0),1)="oco","oco",D286))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 t="shared" si="14"/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J287" s="1" t="str">
        <f t="shared" si="13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Draw'!$M$3:$M$252,0),1)="oco","oco",D287))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 t="shared" si="14"/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J288" s="1" t="str">
        <f t="shared" si="13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Draw'!$M$3:$M$252,0),1)="oco","oco",D288))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 t="shared" si="14"/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Draw'!$M$3:$M$252,0),1)="oco","oco",D289))</f>
        <v/>
      </c>
      <c r="X289" s="1" t="str">
        <f t="shared" si="14"/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Draw'!$M$3:$M$252,0),1)="oco","oco",D290))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 t="shared" si="14"/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Draw'!$M$3:$M$252,0),1)="oco","oco",D291))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 t="shared" si="14"/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Draw'!$M$3:$M$252,0),1)="oco","oco",D292))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 t="shared" si="14"/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Draw'!$M$3:$M$252,0),1)="oco","oco",D293))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 t="shared" si="14"/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Draw'!$M$3:$M$252,0),1)="oco","oco",D294))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 t="shared" si="14"/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Draw'!$M$3:$M$252,0),1)="oco","oco",D295))</f>
        <v/>
      </c>
      <c r="X295" s="1" t="str">
        <f t="shared" si="14"/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Draw'!$M$3:$M$252,0),1)="oco","oco",D296))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 t="shared" si="14"/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Draw'!$M$3:$M$252,0),1)="oco","oco",D297))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 t="shared" si="14"/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Draw'!$M$3:$M$252,0),1)="oco","oco",D298))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 t="shared" si="14"/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Draw'!$M$3:$M$252,0),1)="oco","oco",D299))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 t="shared" si="14"/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Draw'!$M$3:$M$252,0),1)="oco","oco",D300))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31"/>
  <sheetViews>
    <sheetView tabSelected="1" workbookViewId="0">
      <pane ySplit="1" topLeftCell="A2" activePane="bottomLeft" state="frozen"/>
      <selection pane="bottomLeft" activeCell="G8" sqref="G8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7.42578125" style="92" hidden="1" customWidth="1"/>
    <col min="6" max="6" width="6.85546875" style="17" hidden="1" customWidth="1"/>
    <col min="7" max="7" width="7.42578125" style="17" customWidth="1"/>
    <col min="8" max="16384" width="9.140625" style="17"/>
  </cols>
  <sheetData>
    <row r="1" spans="1: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7">
      <c r="A2" s="190">
        <v>1</v>
      </c>
      <c r="B2" s="191" t="s">
        <v>86</v>
      </c>
      <c r="C2" s="191" t="s">
        <v>85</v>
      </c>
      <c r="D2" s="51">
        <v>23.065999999999999</v>
      </c>
      <c r="E2" s="92">
        <v>1E-14</v>
      </c>
      <c r="F2" s="93">
        <f>IF((D2+E2)&gt;5,D2+E2,"")</f>
        <v>23.06600000000001</v>
      </c>
    </row>
    <row r="3" spans="1:7">
      <c r="A3" s="190">
        <v>2</v>
      </c>
      <c r="B3" s="191" t="s">
        <v>87</v>
      </c>
      <c r="C3" s="191" t="s">
        <v>88</v>
      </c>
      <c r="D3" s="52">
        <v>69</v>
      </c>
      <c r="E3" s="92">
        <v>2E-14</v>
      </c>
      <c r="F3" s="93">
        <f t="shared" ref="F3:F31" si="0">IF((D3+E3)&gt;5,D3+E3,"")</f>
        <v>69.000000000000014</v>
      </c>
      <c r="G3" s="17" t="s">
        <v>163</v>
      </c>
    </row>
    <row r="4" spans="1:7">
      <c r="A4" s="190">
        <v>3</v>
      </c>
      <c r="B4" s="191" t="s">
        <v>90</v>
      </c>
      <c r="C4" s="191" t="s">
        <v>91</v>
      </c>
      <c r="D4" s="53" t="s">
        <v>92</v>
      </c>
      <c r="E4" s="92">
        <v>2.9999999999999998E-14</v>
      </c>
      <c r="F4" s="93" t="e">
        <f t="shared" si="0"/>
        <v>#VALUE!</v>
      </c>
    </row>
    <row r="5" spans="1:7">
      <c r="A5" s="190">
        <v>4</v>
      </c>
      <c r="B5" s="191" t="s">
        <v>90</v>
      </c>
      <c r="C5" s="191" t="s">
        <v>89</v>
      </c>
      <c r="D5" s="54">
        <v>20.516999999999999</v>
      </c>
      <c r="E5" s="92">
        <v>4E-14</v>
      </c>
      <c r="F5" s="93">
        <f t="shared" si="0"/>
        <v>20.517000000000039</v>
      </c>
    </row>
    <row r="6" spans="1:7">
      <c r="A6" s="190">
        <v>5</v>
      </c>
      <c r="B6" s="191"/>
      <c r="C6" s="191"/>
      <c r="D6" s="54"/>
      <c r="E6" s="92">
        <v>5.0000000000000002E-14</v>
      </c>
      <c r="F6" s="93" t="str">
        <f t="shared" si="0"/>
        <v/>
      </c>
    </row>
    <row r="7" spans="1:7">
      <c r="A7" s="190">
        <v>6</v>
      </c>
      <c r="B7" s="191"/>
      <c r="C7" s="191"/>
      <c r="D7" s="54"/>
      <c r="F7" s="93" t="str">
        <f t="shared" si="0"/>
        <v/>
      </c>
    </row>
    <row r="8" spans="1:7">
      <c r="A8" s="190">
        <v>7</v>
      </c>
      <c r="B8" s="191"/>
      <c r="C8" s="191"/>
      <c r="D8" s="54"/>
      <c r="E8" s="92">
        <v>7.0000000000000005E-14</v>
      </c>
      <c r="F8" s="93" t="str">
        <f>IF((D8+E8)&gt;5,D8+E8,"")</f>
        <v/>
      </c>
    </row>
    <row r="9" spans="1:7">
      <c r="A9" s="190">
        <v>8</v>
      </c>
      <c r="B9" s="191"/>
      <c r="C9" s="191"/>
      <c r="D9" s="54"/>
      <c r="E9" s="92">
        <v>8E-14</v>
      </c>
      <c r="F9" s="93" t="str">
        <f t="shared" si="0"/>
        <v/>
      </c>
    </row>
    <row r="10" spans="1:7">
      <c r="A10" s="190">
        <v>9</v>
      </c>
      <c r="B10" s="191"/>
      <c r="C10" s="191"/>
      <c r="D10" s="54"/>
      <c r="E10" s="92">
        <v>8.9999999999999995E-14</v>
      </c>
      <c r="F10" s="93" t="str">
        <f t="shared" si="0"/>
        <v/>
      </c>
    </row>
    <row r="11" spans="1:7">
      <c r="A11" s="190">
        <v>10</v>
      </c>
      <c r="B11" s="191"/>
      <c r="C11" s="191"/>
      <c r="D11" s="54"/>
      <c r="E11" s="92">
        <v>1E-13</v>
      </c>
      <c r="F11" s="93" t="str">
        <f t="shared" si="0"/>
        <v/>
      </c>
    </row>
    <row r="12" spans="1:7">
      <c r="A12" s="190">
        <v>11</v>
      </c>
      <c r="B12" s="191"/>
      <c r="C12" s="191"/>
      <c r="D12" s="54"/>
      <c r="E12" s="92">
        <v>1.1E-13</v>
      </c>
      <c r="F12" s="93" t="str">
        <f t="shared" si="0"/>
        <v/>
      </c>
    </row>
    <row r="13" spans="1:7">
      <c r="A13" s="190">
        <v>12</v>
      </c>
      <c r="B13" s="191"/>
      <c r="C13" s="191"/>
      <c r="D13" s="54"/>
      <c r="F13" s="93" t="str">
        <f t="shared" si="0"/>
        <v/>
      </c>
    </row>
    <row r="14" spans="1:7">
      <c r="A14" s="190">
        <v>13</v>
      </c>
      <c r="B14" s="191"/>
      <c r="C14" s="191"/>
      <c r="D14" s="54"/>
      <c r="E14" s="92">
        <v>1.3E-13</v>
      </c>
      <c r="F14" s="93" t="str">
        <f t="shared" si="0"/>
        <v/>
      </c>
    </row>
    <row r="15" spans="1:7">
      <c r="A15" s="190">
        <v>14</v>
      </c>
      <c r="B15" s="191"/>
      <c r="C15" s="191"/>
      <c r="D15" s="54"/>
      <c r="E15" s="92">
        <v>1.4000000000000001E-13</v>
      </c>
      <c r="F15" s="93" t="str">
        <f t="shared" si="0"/>
        <v/>
      </c>
    </row>
    <row r="16" spans="1:7">
      <c r="A16" s="190">
        <v>15</v>
      </c>
      <c r="B16" s="191"/>
      <c r="C16" s="191"/>
      <c r="D16" s="54"/>
      <c r="E16" s="92">
        <v>1.4999999999999999E-13</v>
      </c>
      <c r="F16" s="93" t="str">
        <f t="shared" si="0"/>
        <v/>
      </c>
    </row>
    <row r="17" spans="1:6">
      <c r="A17" s="190">
        <v>16</v>
      </c>
      <c r="B17" s="191"/>
      <c r="C17" s="191"/>
      <c r="D17" s="54"/>
      <c r="E17" s="92">
        <v>1.6E-13</v>
      </c>
      <c r="F17" s="93" t="str">
        <f t="shared" si="0"/>
        <v/>
      </c>
    </row>
    <row r="18" spans="1:6">
      <c r="A18" s="190">
        <v>17</v>
      </c>
      <c r="B18" s="191"/>
      <c r="C18" s="191"/>
      <c r="D18" s="54"/>
      <c r="E18" s="92">
        <v>1.7000000000000001E-13</v>
      </c>
      <c r="F18" s="93" t="str">
        <f t="shared" si="0"/>
        <v/>
      </c>
    </row>
    <row r="19" spans="1:6">
      <c r="A19" s="190">
        <v>18</v>
      </c>
      <c r="B19" s="191"/>
      <c r="C19" s="191"/>
      <c r="D19" s="54"/>
      <c r="F19" s="93" t="str">
        <f t="shared" si="0"/>
        <v/>
      </c>
    </row>
    <row r="20" spans="1:6">
      <c r="A20" s="190">
        <v>19</v>
      </c>
      <c r="B20" s="191"/>
      <c r="C20" s="191"/>
      <c r="D20" s="54"/>
      <c r="E20" s="92">
        <v>1.9E-13</v>
      </c>
      <c r="F20" s="93" t="str">
        <f t="shared" si="0"/>
        <v/>
      </c>
    </row>
    <row r="21" spans="1:6">
      <c r="A21" s="190">
        <v>20</v>
      </c>
      <c r="B21" s="19"/>
      <c r="C21" s="19"/>
      <c r="D21" s="54"/>
      <c r="E21" s="92">
        <v>2.0000000000000001E-13</v>
      </c>
      <c r="F21" s="93" t="str">
        <f t="shared" si="0"/>
        <v/>
      </c>
    </row>
    <row r="22" spans="1:6">
      <c r="A22" s="18"/>
      <c r="B22" s="19"/>
      <c r="C22" s="19"/>
      <c r="D22" s="54"/>
      <c r="E22" s="92">
        <v>2.0999999999999999E-13</v>
      </c>
      <c r="F22" s="93" t="str">
        <f t="shared" si="0"/>
        <v/>
      </c>
    </row>
    <row r="23" spans="1:6">
      <c r="A23" s="18"/>
      <c r="B23" s="19"/>
      <c r="C23" s="19"/>
      <c r="D23" s="54"/>
      <c r="E23" s="92">
        <v>2.2E-13</v>
      </c>
      <c r="F23" s="93" t="str">
        <f t="shared" si="0"/>
        <v/>
      </c>
    </row>
    <row r="24" spans="1:6">
      <c r="A24" s="18"/>
      <c r="B24" s="19"/>
      <c r="C24" s="19"/>
      <c r="D24" s="54"/>
      <c r="E24" s="92">
        <v>2.2999999999999998E-13</v>
      </c>
      <c r="F24" s="93" t="str">
        <f t="shared" si="0"/>
        <v/>
      </c>
    </row>
    <row r="25" spans="1:6">
      <c r="A25" s="18"/>
      <c r="B25" s="19"/>
      <c r="C25" s="19"/>
      <c r="D25" s="54"/>
      <c r="F25" s="93" t="str">
        <f t="shared" si="0"/>
        <v/>
      </c>
    </row>
    <row r="26" spans="1:6">
      <c r="A26" s="18"/>
      <c r="B26" s="19"/>
      <c r="C26" s="19"/>
      <c r="D26" s="54"/>
      <c r="E26" s="92">
        <v>2.4999999999999999E-13</v>
      </c>
      <c r="F26" s="93" t="str">
        <f t="shared" si="0"/>
        <v/>
      </c>
    </row>
    <row r="27" spans="1:6">
      <c r="A27" s="18"/>
      <c r="B27" s="19"/>
      <c r="C27" s="19"/>
      <c r="D27" s="54"/>
      <c r="E27" s="92">
        <v>2.6E-13</v>
      </c>
      <c r="F27" s="93" t="str">
        <f t="shared" si="0"/>
        <v/>
      </c>
    </row>
    <row r="28" spans="1:6">
      <c r="A28" s="18"/>
      <c r="B28" s="19"/>
      <c r="C28" s="19"/>
      <c r="D28" s="54"/>
      <c r="E28" s="92">
        <v>2.7000000000000001E-13</v>
      </c>
      <c r="F28" s="93" t="str">
        <f t="shared" si="0"/>
        <v/>
      </c>
    </row>
    <row r="29" spans="1:6">
      <c r="A29" s="18"/>
      <c r="B29" s="19"/>
      <c r="C29" s="19"/>
      <c r="D29" s="54"/>
      <c r="E29" s="92">
        <v>2.8000000000000002E-13</v>
      </c>
      <c r="F29" s="93" t="str">
        <f t="shared" si="0"/>
        <v/>
      </c>
    </row>
    <row r="30" spans="1:6">
      <c r="A30" s="18"/>
      <c r="B30" s="19"/>
      <c r="C30" s="19"/>
      <c r="D30" s="54"/>
      <c r="E30" s="92">
        <v>2.8999999999999998E-13</v>
      </c>
      <c r="F30" s="93" t="str">
        <f t="shared" si="0"/>
        <v/>
      </c>
    </row>
    <row r="31" spans="1:6">
      <c r="A31" s="18"/>
      <c r="B31" s="19"/>
      <c r="C31" s="19"/>
      <c r="D31" s="54"/>
      <c r="F31" s="93" t="str">
        <f t="shared" si="0"/>
        <v/>
      </c>
    </row>
  </sheetData>
  <sheetProtection selectLockedCells="1"/>
  <pageMargins left="0.7" right="0.7" top="0.75" bottom="0.75" header="0.3" footer="0.3"/>
  <pageSetup orientation="portrait" r:id="rId1"/>
  <headerFooter>
    <oddHeader>&amp;L&amp;"-,Bold"PeeWees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42578125" style="17" customWidth="1"/>
    <col min="9" max="9" width="10" style="17" bestFit="1" customWidth="1"/>
    <col min="10" max="10" width="11" style="17" bestFit="1" customWidth="1"/>
    <col min="11" max="11" width="7.42578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42578125" style="17" hidden="1" customWidth="1"/>
    <col min="26" max="27" width="3.28515625" style="17" hidden="1" customWidth="1"/>
    <col min="28" max="28" width="4.28515625" style="17" hidden="1" customWidth="1"/>
    <col min="29" max="29" width="5.42578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7.140625" style="17" hidden="1" customWidth="1"/>
    <col min="35" max="35" width="2" style="17" hidden="1" customWidth="1"/>
    <col min="36" max="37" width="9.140625" style="17" hidden="1" customWidth="1"/>
    <col min="38" max="38" width="5.85546875" style="17" hidden="1" customWidth="1"/>
    <col min="39" max="40" width="5" style="17" hidden="1" customWidth="1"/>
    <col min="41" max="41" width="8.28515625" style="17" hidden="1" customWidth="1"/>
    <col min="42" max="42" width="5" style="17" hidden="1" customWidth="1"/>
    <col min="43" max="46" width="6.7109375" style="17" hidden="1" customWidth="1"/>
    <col min="47" max="47" width="5.85546875" style="17" hidden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71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6">
        <v>0.35</v>
      </c>
      <c r="AR2" s="146">
        <v>0.3</v>
      </c>
      <c r="AS2" s="146">
        <v>0.2</v>
      </c>
      <c r="AT2" s="146">
        <v>0.15</v>
      </c>
      <c r="AU2" s="146">
        <f>SUM(AQ2:AT2)</f>
        <v>0.99999999999999989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71" t="str">
        <f>IF(A3="oco",VLOOKUP(_xlfn.CONCAT(B3,C3),'Open 1'!S:U,2,FALSE),IF(OR(AND(D3&gt;1,D3&lt;1050),D3="nt",D3="",D3="scratch"),"","Not valid"))</f>
        <v/>
      </c>
      <c r="H3" s="232" t="s">
        <v>81</v>
      </c>
      <c r="I3" s="233"/>
      <c r="J3" s="163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0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/>
      <c r="E4" s="92">
        <v>3E-9</v>
      </c>
      <c r="F4" s="93" t="str">
        <f t="shared" si="0"/>
        <v/>
      </c>
      <c r="G4" s="171" t="str">
        <f>IF(A4="oco",VLOOKUP(_xlfn.CONCAT(B4,C4),'Open 1'!S:U,2,FALSE),IF(OR(AND(D4&gt;1,D4&lt;1050),D4="nt",D4="",D4="scratch"),"","Not valid"))</f>
        <v/>
      </c>
      <c r="L4" s="236" t="s">
        <v>3</v>
      </c>
      <c r="M4" s="39" t="str">
        <f>Youth!AD10</f>
        <v>-</v>
      </c>
      <c r="N4" s="18" t="str">
        <f>Youth!AE10</f>
        <v>-</v>
      </c>
      <c r="O4" s="18" t="str">
        <f>Youth!AF10</f>
        <v>-</v>
      </c>
      <c r="P4" s="40" t="str">
        <f>Youth!AG10</f>
        <v>-</v>
      </c>
      <c r="Q4" s="155" t="str">
        <f>AH10</f>
        <v/>
      </c>
      <c r="S4" s="17" t="e">
        <f t="shared" ca="1" si="1"/>
        <v>#NAME?</v>
      </c>
      <c r="T4" s="93">
        <f t="shared" si="2"/>
        <v>0</v>
      </c>
      <c r="V4" s="3" t="str">
        <f>IFERROR(VLOOKUP(Youth!F4,$AC$3:$AD$7,2,TRUE),"")</f>
        <v/>
      </c>
      <c r="W4" s="7" t="str">
        <f>IFERROR(IF(V4=$W$1,Youth!F4,""),"")</f>
        <v/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0.5</v>
      </c>
      <c r="AD4" s="12" t="s">
        <v>4</v>
      </c>
      <c r="AE4" s="63"/>
      <c r="AF4"/>
      <c r="AG4"/>
      <c r="AH4"/>
      <c r="AI4"/>
      <c r="AJ4"/>
      <c r="AK4"/>
      <c r="AL4" s="145">
        <v>1</v>
      </c>
      <c r="AM4" s="145">
        <v>0.6</v>
      </c>
      <c r="AN4" s="145">
        <v>0.5</v>
      </c>
      <c r="AO4" s="145">
        <v>0.4</v>
      </c>
      <c r="AP4" s="145">
        <v>0.3</v>
      </c>
      <c r="AQ4" s="151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51">
        <f t="shared" si="3"/>
        <v>0</v>
      </c>
      <c r="AS4" s="151">
        <f t="shared" si="3"/>
        <v>0</v>
      </c>
      <c r="AT4" s="151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71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0</v>
      </c>
      <c r="L5" s="237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6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</v>
      </c>
      <c r="AD5" s="12" t="s">
        <v>5</v>
      </c>
      <c r="AE5" s="63"/>
      <c r="AF5"/>
      <c r="AG5"/>
      <c r="AH5"/>
      <c r="AI5"/>
      <c r="AJ5"/>
      <c r="AK5"/>
      <c r="AL5" s="145"/>
      <c r="AM5" s="145">
        <v>0.4</v>
      </c>
      <c r="AN5" s="145">
        <v>0.3</v>
      </c>
      <c r="AO5" s="145">
        <v>0.3</v>
      </c>
      <c r="AP5" s="145">
        <v>0.25</v>
      </c>
      <c r="AQ5" s="151">
        <f t="shared" si="3"/>
        <v>0</v>
      </c>
      <c r="AR5" s="151">
        <f t="shared" si="3"/>
        <v>0</v>
      </c>
      <c r="AS5" s="151">
        <f t="shared" si="3"/>
        <v>0</v>
      </c>
      <c r="AT5" s="151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/>
      <c r="E6" s="92">
        <v>5.0000000000000001E-9</v>
      </c>
      <c r="F6" s="93" t="str">
        <f t="shared" si="0"/>
        <v/>
      </c>
      <c r="G6" s="171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0.5</v>
      </c>
      <c r="L6" s="237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6" t="str">
        <f>AH12</f>
        <v/>
      </c>
      <c r="S6" s="17" t="e">
        <f t="shared" ca="1" si="1"/>
        <v>#NAME?</v>
      </c>
      <c r="T6" s="93">
        <f t="shared" si="2"/>
        <v>0</v>
      </c>
      <c r="V6" s="3" t="str">
        <f>IFERROR(VLOOKUP(Youth!F6,$AC$3:$AD$7,2,TRUE),"")</f>
        <v/>
      </c>
      <c r="W6" s="7" t="str">
        <f>IFERROR(IF(V6=$W$1,Youth!F6,""),"")</f>
        <v/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IF(J11&gt;=500,AC5+0.5,AC5+1)</f>
        <v>2</v>
      </c>
      <c r="AD6" s="12" t="s">
        <v>6</v>
      </c>
      <c r="AE6" s="63"/>
      <c r="AF6"/>
      <c r="AG6"/>
      <c r="AH6"/>
      <c r="AI6"/>
      <c r="AJ6"/>
      <c r="AK6"/>
      <c r="AL6" s="145"/>
      <c r="AM6" s="145"/>
      <c r="AN6" s="145">
        <v>0.2</v>
      </c>
      <c r="AO6" s="145">
        <v>0.2</v>
      </c>
      <c r="AP6" s="145">
        <v>0.2</v>
      </c>
      <c r="AQ6" s="151">
        <f t="shared" si="3"/>
        <v>0</v>
      </c>
      <c r="AR6" s="151">
        <f t="shared" si="3"/>
        <v>0</v>
      </c>
      <c r="AS6" s="151">
        <f t="shared" si="3"/>
        <v>0</v>
      </c>
      <c r="AT6" s="151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70"/>
      <c r="E7" s="92">
        <v>6E-9</v>
      </c>
      <c r="F7" s="93" t="str">
        <f t="shared" si="0"/>
        <v/>
      </c>
      <c r="G7" s="171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</v>
      </c>
      <c r="L7" s="237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6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IF(J11&gt;=500,AC6+0.5,"-")</f>
        <v>-</v>
      </c>
      <c r="AD7" s="13" t="s">
        <v>13</v>
      </c>
      <c r="AE7"/>
      <c r="AF7"/>
      <c r="AG7"/>
      <c r="AH7"/>
      <c r="AI7"/>
      <c r="AJ7"/>
      <c r="AK7"/>
      <c r="AL7" s="145"/>
      <c r="AM7" s="145"/>
      <c r="AN7" s="145"/>
      <c r="AO7" s="145">
        <v>0.1</v>
      </c>
      <c r="AP7" s="145">
        <v>0.15</v>
      </c>
      <c r="AQ7" s="151">
        <f t="shared" si="3"/>
        <v>0</v>
      </c>
      <c r="AR7" s="151">
        <f t="shared" si="3"/>
        <v>0</v>
      </c>
      <c r="AS7" s="151">
        <f t="shared" si="3"/>
        <v>0</v>
      </c>
      <c r="AT7" s="151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71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2</v>
      </c>
      <c r="L8" s="238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7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5">
        <v>0.1</v>
      </c>
      <c r="AQ8" s="151">
        <f t="shared" si="3"/>
        <v>0</v>
      </c>
      <c r="AR8" s="151">
        <f t="shared" si="3"/>
        <v>0</v>
      </c>
      <c r="AS8" s="151">
        <f t="shared" si="3"/>
        <v>0</v>
      </c>
      <c r="AT8" s="151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71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8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50">
        <f>AQ2*$AO$12</f>
        <v>0</v>
      </c>
      <c r="AR9" s="150">
        <f>AR2*$AO$12</f>
        <v>0</v>
      </c>
      <c r="AS9" s="150">
        <f>AS2*$AO$12</f>
        <v>0</v>
      </c>
      <c r="AT9" s="150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71" t="str">
        <f>IF(A10="oco",VLOOKUP(_xlfn.CONCAT(B10,C10),'Open 1'!S:U,2,FALSE),IF(OR(AND(D10&gt;1,D10&lt;1050),D10="nt",D10="",D10="scratch"),"","Not valid"))</f>
        <v/>
      </c>
      <c r="K10" s="50">
        <v>1</v>
      </c>
      <c r="L10" s="239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5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31" t="s">
        <v>3</v>
      </c>
      <c r="AD10" s="64" t="str">
        <f>IF(AE10="-","-",AB10)</f>
        <v>-</v>
      </c>
      <c r="AE10" s="64" t="str">
        <f>IFERROR(INDEX(Youth!B:F,MATCH(AG10,Youth!$F:$F,0),1),"-")</f>
        <v>-</v>
      </c>
      <c r="AF10" s="64" t="str">
        <f>IFERROR(INDEX(Youth!$B:$F,MATCH(AG10,Youth!$F:$F,0),2),"-")</f>
        <v>-</v>
      </c>
      <c r="AG10" s="7" t="str">
        <f>IFERROR(SMALL($W$2:$W$286,AI10),"-")</f>
        <v>-</v>
      </c>
      <c r="AH10" s="152" t="str">
        <f>IF(AQ4&gt;0,AQ4,"")</f>
        <v/>
      </c>
      <c r="AI10">
        <v>1</v>
      </c>
      <c r="AJ10"/>
      <c r="AK10"/>
      <c r="AL10" s="230" t="s">
        <v>75</v>
      </c>
      <c r="AM10" s="230"/>
      <c r="AN10" s="230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71" t="str">
        <f>IF(A11="oco",VLOOKUP(_xlfn.CONCAT(B11,C11),'Open 1'!S:U,2,FALSE),IF(OR(AND(D11&gt;1,D11&lt;1050),D11="nt",D11="",D11="scratch"),"","Not valid"))</f>
        <v/>
      </c>
      <c r="H11" s="232" t="s">
        <v>77</v>
      </c>
      <c r="I11" s="233"/>
      <c r="J11" s="187">
        <f>COUNTIF(Youth!$A$2:$A$286,"&gt;0")+COUNTIF(Youth!$A$2:$A$286,"oco")-COUNTIF(D2:D286,"scratch")</f>
        <v>0</v>
      </c>
      <c r="K11" s="50">
        <v>2</v>
      </c>
      <c r="L11" s="240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6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19"/>
      <c r="AD11" s="64" t="str">
        <f>IF(AE11="-","-",AB11)</f>
        <v>-</v>
      </c>
      <c r="AE11" s="64" t="str">
        <f>IFERROR(INDEX(Youth!B:F,MATCH(AG11,Youth!$F:$F,0),1),"-")</f>
        <v>-</v>
      </c>
      <c r="AF11" s="64" t="str">
        <f>IFERROR(INDEX(Youth!$B:$F,MATCH(AG11,Youth!$F:$F,0),2),"-")</f>
        <v>-</v>
      </c>
      <c r="AG11" s="7" t="str">
        <f>IFERROR(SMALL($W$2:$W$286,AI11),"-")</f>
        <v>-</v>
      </c>
      <c r="AH11" s="152" t="str">
        <f>IF(AQ5&gt;0,AQ5,"")</f>
        <v/>
      </c>
      <c r="AI11">
        <v>2</v>
      </c>
      <c r="AJ11"/>
      <c r="AK11"/>
      <c r="AL11" s="230" t="s">
        <v>76</v>
      </c>
      <c r="AM11" s="230"/>
      <c r="AN11" s="230"/>
      <c r="AO11" s="150">
        <f>20*0.7</f>
        <v>14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71" t="str">
        <f>IF(A12="oco",VLOOKUP(_xlfn.CONCAT(B12,C12),'Open 1'!S:U,2,FALSE),IF(OR(AND(D12&gt;1,D12&lt;1050),D12="nt",D12="",D12="scratch"),"","Not valid"))</f>
        <v/>
      </c>
      <c r="K12" s="50">
        <v>3</v>
      </c>
      <c r="L12" s="240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6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19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2" t="str">
        <f>IF(AQ6&gt;0,AQ6,"")</f>
        <v/>
      </c>
      <c r="AI12">
        <v>3</v>
      </c>
      <c r="AJ12"/>
      <c r="AK12"/>
      <c r="AL12" s="230" t="s">
        <v>79</v>
      </c>
      <c r="AM12" s="230"/>
      <c r="AN12" s="230"/>
      <c r="AO12" s="150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70"/>
      <c r="E13" s="92">
        <v>1.2E-8</v>
      </c>
      <c r="F13" s="93" t="str">
        <f t="shared" si="0"/>
        <v/>
      </c>
      <c r="G13" s="171" t="str">
        <f>IF(A13="oco",VLOOKUP(_xlfn.CONCAT(B13,C13),'Open 1'!S:U,2,FALSE),IF(OR(AND(D13&gt;1,D13&lt;1050),D13="nt",D13="",D13="scratch"),"","Not valid"))</f>
        <v/>
      </c>
      <c r="I13" s="147" t="s">
        <v>12</v>
      </c>
      <c r="J13" s="149" t="str">
        <f>IF(J11&lt;=12,"1",IF(AND(J11&gt;12,J11&lt;=20),"2",IF(AND(J11&gt;20,J11&lt;=40),"3",IF(AND(J11&gt;40,J11&lt;=80),"4",IF(AND(J11&gt;80,J11&lt;=120),"5")))))</f>
        <v>1</v>
      </c>
      <c r="K13" s="50">
        <v>4</v>
      </c>
      <c r="L13" s="240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6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19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2" t="str">
        <f>IF(AQ7&gt;0,AQ7,"")</f>
        <v/>
      </c>
      <c r="AI13">
        <v>4</v>
      </c>
      <c r="AJ13"/>
      <c r="AK13"/>
      <c r="AL13" s="230" t="s">
        <v>10</v>
      </c>
      <c r="AM13" s="230"/>
      <c r="AN13" s="230"/>
      <c r="AO13" s="150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71" t="str">
        <f>IF(A14="oco",VLOOKUP(_xlfn.CONCAT(B14,C14),'Open 1'!S:U,2,FALSE),IF(OR(AND(D14&gt;1,D14&lt;1050),D14="nt",D14="",D14="scratch"),"","Not valid"))</f>
        <v/>
      </c>
      <c r="K14" s="50">
        <v>5</v>
      </c>
      <c r="L14" s="241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59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19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2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71" t="str">
        <f>IF(A15="oco",VLOOKUP(_xlfn.CONCAT(B15,C15),'Open 1'!S:U,2,FALSE),IF(OR(AND(D15&gt;1,D15&lt;1050),D15="nt",D15="",D15="scratch"),"","Not valid"))</f>
        <v/>
      </c>
      <c r="I15" s="234" t="s">
        <v>27</v>
      </c>
      <c r="J15" s="235"/>
      <c r="K15" s="50"/>
      <c r="L15" s="34"/>
      <c r="M15" s="43"/>
      <c r="N15" s="22"/>
      <c r="O15" s="22"/>
      <c r="P15" s="44"/>
      <c r="Q15" s="158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3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71" t="str">
        <f>IF(A16="oco",VLOOKUP(_xlfn.CONCAT(B16,C16),'Open 1'!S:U,2,FALSE),IF(OR(AND(D16&gt;1,D16&lt;1050),D16="nt",D16="",D16="scratch"),"","Not valid"))</f>
        <v/>
      </c>
      <c r="I16" s="118" t="s">
        <v>30</v>
      </c>
      <c r="J16" s="116" t="s">
        <v>28</v>
      </c>
      <c r="L16" s="224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5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19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3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71" t="str">
        <f>IF(A17="oco",VLOOKUP(_xlfn.CONCAT(B17,C17),'Open 1'!S:U,2,FALSE),IF(OR(AND(D17&gt;1,D17&lt;1050),D17="nt",D17="",D17="scratch"),"","Not valid"))</f>
        <v/>
      </c>
      <c r="I17" s="118" t="s">
        <v>31</v>
      </c>
      <c r="J17" s="116" t="s">
        <v>29</v>
      </c>
      <c r="L17" s="225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6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19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3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71" t="str">
        <f>IF(A18="oco",VLOOKUP(_xlfn.CONCAT(B18,C18),'Open 1'!S:U,2,FALSE),IF(OR(AND(D18&gt;1,D18&lt;1050),D18="nt",D18="",D18="scratch"),"","Not valid"))</f>
        <v/>
      </c>
      <c r="I18" s="119" t="s">
        <v>32</v>
      </c>
      <c r="J18" s="117" t="s">
        <v>71</v>
      </c>
      <c r="L18" s="225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6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19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3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70"/>
      <c r="E19" s="92">
        <v>1.7999999999999999E-8</v>
      </c>
      <c r="F19" s="93" t="str">
        <f t="shared" si="0"/>
        <v/>
      </c>
      <c r="G19" s="171" t="str">
        <f>IF(A19="oco",VLOOKUP(_xlfn.CONCAT(B19,C19),'Open 1'!S:U,2,FALSE),IF(OR(AND(D19&gt;1,D19&lt;1050),D19="nt",D19="",D19="scratch"),"","Not valid"))</f>
        <v/>
      </c>
      <c r="J19" s="49"/>
      <c r="L19" s="225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6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19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3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71" t="str">
        <f>IF(A20="oco",VLOOKUP(_xlfn.CONCAT(B20,C20),'Open 1'!S:U,2,FALSE),IF(OR(AND(D20&gt;1,D20&lt;1050),D20="nt",D20="",D20="scratch"),"","Not valid"))</f>
        <v/>
      </c>
      <c r="L20" s="226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59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19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3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71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8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3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71" t="str">
        <f>IF(A22="oco",VLOOKUP(_xlfn.CONCAT(B22,C22),'Open 1'!S:U,2,FALSE),IF(OR(AND(D22&gt;1,D22&lt;1050),D22="nt",D22="",D22="scratch"),"","Not valid"))</f>
        <v/>
      </c>
      <c r="I22" s="50"/>
      <c r="L22" s="227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5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19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3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71" t="str">
        <f>IF(A23="oco",VLOOKUP(_xlfn.CONCAT(B23,C23),'Open 1'!S:U,2,FALSE),IF(OR(AND(D23&gt;1,D23&lt;1050),D23="nt",D23="",D23="scratch"),"","Not valid"))</f>
        <v/>
      </c>
      <c r="I23" s="49"/>
      <c r="L23" s="228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6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19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3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71" t="str">
        <f>IF(A24="oco",VLOOKUP(_xlfn.CONCAT(B24,C24),'Open 1'!S:U,2,FALSE),IF(OR(AND(D24&gt;1,D24&lt;1050),D24="nt",D24="",D24="scratch"),"","Not valid"))</f>
        <v/>
      </c>
      <c r="L24" s="228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6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19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3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70"/>
      <c r="E25" s="92">
        <v>2.4E-8</v>
      </c>
      <c r="F25" s="93" t="str">
        <f t="shared" si="0"/>
        <v/>
      </c>
      <c r="G25" s="171" t="str">
        <f>IF(A25="oco",VLOOKUP(_xlfn.CONCAT(B25,C25),'Open 1'!S:U,2,FALSE),IF(OR(AND(D25&gt;1,D25&lt;1050),D25="nt",D25="",D25="scratch"),"","Not valid"))</f>
        <v/>
      </c>
      <c r="L25" s="228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6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19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3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71" t="str">
        <f>IF(A26="oco",VLOOKUP(_xlfn.CONCAT(B26,C26),'Open 1'!S:U,2,FALSE),IF(OR(AND(D26&gt;1,D26&lt;1050),D26="nt",D26="",D26="scratch"),"","Not valid"))</f>
        <v/>
      </c>
      <c r="L26" s="229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59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19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3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71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3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71" t="str">
        <f>IF(A28="oco",VLOOKUP(_xlfn.CONCAT(B28,C28),'Open 1'!S:U,2,FALSE),IF(OR(AND(D28&gt;1,D28&lt;1050),D28="nt",D28="",D28="scratch"),"","Not valid"))</f>
        <v/>
      </c>
      <c r="L28" s="221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5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19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3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71" t="str">
        <f>IF(A29="oco",VLOOKUP(_xlfn.CONCAT(B29,C29),'Open 1'!S:U,2,FALSE),IF(OR(AND(D29&gt;1,D29&lt;1050),D29="nt",D29="",D29="scratch"),"","Not valid"))</f>
        <v/>
      </c>
      <c r="L29" s="222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6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19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3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71" t="str">
        <f>IF(A30="oco",VLOOKUP(_xlfn.CONCAT(B30,C30),'Open 1'!S:U,2,FALSE),IF(OR(AND(D30&gt;1,D30&lt;1050),D30="nt",D30="",D30="scratch"),"","Not valid"))</f>
        <v/>
      </c>
      <c r="L30" s="222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6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19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3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70"/>
      <c r="E31" s="92">
        <v>2.9999999999999997E-8</v>
      </c>
      <c r="F31" s="93" t="str">
        <f t="shared" si="0"/>
        <v/>
      </c>
      <c r="G31" s="171" t="str">
        <f>IF(A31="oco",VLOOKUP(_xlfn.CONCAT(B31,C31),'Open 1'!S:U,2,FALSE),IF(OR(AND(D31&gt;1,D31&lt;1050),D31="nt",D31="",D31="scratch"),"","Not valid"))</f>
        <v/>
      </c>
      <c r="L31" s="222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6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19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3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71" t="str">
        <f>IF(A32="oco",VLOOKUP(_xlfn.CONCAT(B32,C32),'Open 1'!S:U,2,FALSE),IF(OR(AND(D32&gt;1,D32&lt;1050),D32="nt",D32="",D32="scratch"),"","Not valid"))</f>
        <v/>
      </c>
      <c r="L32" s="223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60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19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3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71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3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71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19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3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71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19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3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71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19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3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70"/>
      <c r="E37" s="92">
        <v>3.5999999999999998E-8</v>
      </c>
      <c r="F37" s="93" t="str">
        <f t="shared" si="0"/>
        <v/>
      </c>
      <c r="G37" s="171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19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3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71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20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4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71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71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71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71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70"/>
      <c r="E43" s="92">
        <v>4.1999999999999999E-8</v>
      </c>
      <c r="F43" s="93" t="str">
        <f t="shared" si="0"/>
        <v/>
      </c>
      <c r="G43" s="171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71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71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71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71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71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70"/>
      <c r="E49" s="92">
        <v>4.8E-8</v>
      </c>
      <c r="F49" s="93" t="str">
        <f t="shared" si="0"/>
        <v/>
      </c>
      <c r="G49" s="171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71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71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71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71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71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70"/>
      <c r="E55" s="92">
        <v>5.4E-8</v>
      </c>
      <c r="F55" s="93" t="str">
        <f t="shared" si="0"/>
        <v/>
      </c>
      <c r="G55" s="171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71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71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71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71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71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70"/>
      <c r="E61" s="92">
        <v>5.9999999999999995E-8</v>
      </c>
      <c r="F61" s="93" t="str">
        <f t="shared" si="0"/>
        <v/>
      </c>
      <c r="G61" s="171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71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71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71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71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71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70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71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71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71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71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71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71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70"/>
      <c r="E73" s="92">
        <v>7.1999999999999996E-8</v>
      </c>
      <c r="F73" s="93" t="str">
        <f t="shared" si="4"/>
        <v/>
      </c>
      <c r="G73" s="171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71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71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71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71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71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70"/>
      <c r="E79" s="92">
        <v>7.7999999999999997E-8</v>
      </c>
      <c r="F79" s="93" t="str">
        <f t="shared" si="4"/>
        <v/>
      </c>
      <c r="G79" s="171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71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71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71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71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71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70"/>
      <c r="E85" s="92">
        <v>8.3999999999999998E-8</v>
      </c>
      <c r="F85" s="93" t="str">
        <f t="shared" si="4"/>
        <v/>
      </c>
      <c r="G85" s="171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71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71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71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71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71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70"/>
      <c r="E91" s="92">
        <v>8.9999999999999999E-8</v>
      </c>
      <c r="F91" s="93" t="str">
        <f t="shared" si="4"/>
        <v/>
      </c>
      <c r="G91" s="171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71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71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71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71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71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70"/>
      <c r="E97" s="92">
        <v>9.5999999999999999E-8</v>
      </c>
      <c r="F97" s="93" t="str">
        <f t="shared" si="4"/>
        <v/>
      </c>
      <c r="G97" s="171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71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71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71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71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71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70"/>
      <c r="E103" s="92">
        <v>1.02E-7</v>
      </c>
      <c r="F103" s="93" t="str">
        <f t="shared" si="4"/>
        <v/>
      </c>
      <c r="G103" s="171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71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71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71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71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71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70"/>
      <c r="E109" s="92">
        <v>1.08E-7</v>
      </c>
      <c r="F109" s="93" t="str">
        <f t="shared" si="4"/>
        <v/>
      </c>
      <c r="G109" s="171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71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71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71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71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71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70"/>
      <c r="E115" s="92">
        <v>1.14E-7</v>
      </c>
      <c r="F115" s="93" t="str">
        <f t="shared" si="4"/>
        <v/>
      </c>
      <c r="G115" s="171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71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71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71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71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71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70"/>
      <c r="E121" s="92">
        <v>1.1999999999999999E-7</v>
      </c>
      <c r="F121" s="93" t="str">
        <f t="shared" si="4"/>
        <v/>
      </c>
      <c r="G121" s="171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71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71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71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71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71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70"/>
      <c r="E127" s="92">
        <v>1.2599999999999999E-7</v>
      </c>
      <c r="F127" s="93" t="str">
        <f t="shared" si="4"/>
        <v/>
      </c>
      <c r="G127" s="171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71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71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71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71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71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70"/>
      <c r="E133" s="92">
        <v>1.3199999999999999E-7</v>
      </c>
      <c r="F133" s="93" t="str">
        <f t="shared" si="7"/>
        <v/>
      </c>
      <c r="G133" s="171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71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71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71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71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71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70"/>
      <c r="E139" s="92">
        <v>1.3799999999999999E-7</v>
      </c>
      <c r="F139" s="93" t="str">
        <f t="shared" si="7"/>
        <v/>
      </c>
      <c r="G139" s="171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71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71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71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71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71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70"/>
      <c r="E145" s="92">
        <v>1.4399999999999999E-7</v>
      </c>
      <c r="F145" s="93" t="str">
        <f t="shared" si="7"/>
        <v/>
      </c>
      <c r="G145" s="171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71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71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71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71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71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70"/>
      <c r="E151" s="92">
        <v>1.4999999999999999E-7</v>
      </c>
      <c r="F151" s="93" t="str">
        <f t="shared" si="7"/>
        <v/>
      </c>
      <c r="G151" s="171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71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71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71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71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71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70"/>
      <c r="E157" s="92">
        <v>1.5599999999999999E-7</v>
      </c>
      <c r="F157" s="93" t="str">
        <f t="shared" si="7"/>
        <v/>
      </c>
      <c r="G157" s="171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71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71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71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71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71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70"/>
      <c r="E163" s="92">
        <v>1.6199999999999999E-7</v>
      </c>
      <c r="F163" s="93" t="str">
        <f t="shared" si="7"/>
        <v/>
      </c>
      <c r="G163" s="171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71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71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71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71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71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70"/>
      <c r="E169" s="92">
        <v>1.68E-7</v>
      </c>
      <c r="F169" s="93" t="str">
        <f t="shared" si="7"/>
        <v/>
      </c>
      <c r="G169" s="171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71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71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71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71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71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70"/>
      <c r="E175" s="92">
        <v>1.74E-7</v>
      </c>
      <c r="F175" s="93" t="str">
        <f t="shared" si="7"/>
        <v/>
      </c>
      <c r="G175" s="171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71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71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71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71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71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70"/>
      <c r="E181" s="92">
        <v>1.8E-7</v>
      </c>
      <c r="F181" s="93" t="str">
        <f t="shared" si="7"/>
        <v/>
      </c>
      <c r="G181" s="171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71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71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71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71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71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70"/>
      <c r="E187" s="92">
        <v>1.86E-7</v>
      </c>
      <c r="F187" s="93" t="str">
        <f t="shared" si="7"/>
        <v/>
      </c>
      <c r="G187" s="171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71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71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71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71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71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70"/>
      <c r="E193" s="92">
        <v>1.92E-7</v>
      </c>
      <c r="F193" s="93" t="str">
        <f t="shared" si="7"/>
        <v/>
      </c>
      <c r="G193" s="171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71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71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71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71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71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70"/>
      <c r="E199" s="92">
        <v>1.98E-7</v>
      </c>
      <c r="F199" s="93" t="str">
        <f t="shared" si="10"/>
        <v/>
      </c>
      <c r="G199" s="171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71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71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71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71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71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70"/>
      <c r="E205" s="92">
        <v>2.04E-7</v>
      </c>
      <c r="F205" s="93" t="str">
        <f t="shared" si="10"/>
        <v/>
      </c>
      <c r="G205" s="171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71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71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71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71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71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70"/>
      <c r="E211" s="92">
        <v>2.1E-7</v>
      </c>
      <c r="F211" s="93" t="str">
        <f t="shared" si="10"/>
        <v/>
      </c>
      <c r="G211" s="171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71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71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71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71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71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70"/>
      <c r="E217" s="92">
        <v>2.16E-7</v>
      </c>
      <c r="F217" s="93" t="str">
        <f t="shared" si="10"/>
        <v/>
      </c>
      <c r="G217" s="171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71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71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71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71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71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70"/>
      <c r="E223" s="92">
        <v>2.22E-7</v>
      </c>
      <c r="F223" s="93" t="str">
        <f t="shared" si="10"/>
        <v/>
      </c>
      <c r="G223" s="171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71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71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71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71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71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70"/>
      <c r="E229" s="92">
        <v>2.28E-7</v>
      </c>
      <c r="F229" s="93" t="str">
        <f t="shared" si="10"/>
        <v/>
      </c>
      <c r="G229" s="171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71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71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71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71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71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70"/>
      <c r="E235" s="92">
        <v>2.34E-7</v>
      </c>
      <c r="F235" s="93" t="str">
        <f t="shared" si="10"/>
        <v/>
      </c>
      <c r="G235" s="171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71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71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71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71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71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70"/>
      <c r="E241" s="92">
        <v>2.3999999999999998E-7</v>
      </c>
      <c r="F241" s="93" t="str">
        <f t="shared" si="10"/>
        <v/>
      </c>
      <c r="G241" s="171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71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71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71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71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71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70"/>
      <c r="E247" s="92">
        <v>2.4600000000000001E-7</v>
      </c>
      <c r="F247" s="93" t="str">
        <f t="shared" si="10"/>
        <v/>
      </c>
      <c r="G247" s="171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71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71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71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71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71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70"/>
      <c r="E253" s="92">
        <v>2.5199999999999998E-7</v>
      </c>
      <c r="F253" s="93" t="str">
        <f t="shared" si="10"/>
        <v/>
      </c>
      <c r="G253" s="171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71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71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71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71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71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70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71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71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71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71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71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71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70"/>
      <c r="E265" s="92">
        <v>2.6399999999999998E-7</v>
      </c>
      <c r="F265" s="93" t="str">
        <f t="shared" si="13"/>
        <v/>
      </c>
      <c r="G265" s="171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71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71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71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71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71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70"/>
      <c r="E271" s="92">
        <v>2.69999999999999E-7</v>
      </c>
      <c r="F271" s="93" t="str">
        <f t="shared" si="13"/>
        <v/>
      </c>
      <c r="G271" s="171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71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71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71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71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71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70"/>
      <c r="E277" s="92">
        <v>2.7599999999999898E-7</v>
      </c>
      <c r="F277" s="93" t="str">
        <f t="shared" si="13"/>
        <v/>
      </c>
      <c r="G277" s="171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71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71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71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71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71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70"/>
      <c r="E283" s="92">
        <v>2.81999999999999E-7</v>
      </c>
      <c r="F283" s="93" t="str">
        <f t="shared" si="13"/>
        <v/>
      </c>
      <c r="G283" s="171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71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71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71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heet="1" selectLockedCells="1"/>
  <mergeCells count="17">
    <mergeCell ref="H3:I3"/>
    <mergeCell ref="H11:I11"/>
    <mergeCell ref="I15:J15"/>
    <mergeCell ref="L4:L8"/>
    <mergeCell ref="L10:L14"/>
    <mergeCell ref="AL10:AN10"/>
    <mergeCell ref="AL11:AN11"/>
    <mergeCell ref="AL12:AN12"/>
    <mergeCell ref="AL13:AN13"/>
    <mergeCell ref="AC10:AC14"/>
    <mergeCell ref="AC28:AC32"/>
    <mergeCell ref="AC34:AC38"/>
    <mergeCell ref="L28:L32"/>
    <mergeCell ref="L16:L20"/>
    <mergeCell ref="L22:L26"/>
    <mergeCell ref="AC16:AC20"/>
    <mergeCell ref="AC22:AC26"/>
  </mergeCells>
  <conditionalFormatting sqref="A2:D286">
    <cfRule type="expression" dxfId="34" priority="3">
      <formula>MOD(ROW(),6)=1</formula>
    </cfRule>
  </conditionalFormatting>
  <conditionalFormatting sqref="D56:D60">
    <cfRule type="expression" dxfId="33" priority="2">
      <formula>MOD(ROW(),6)=1</formula>
    </cfRule>
  </conditionalFormatting>
  <conditionalFormatting sqref="M4:Q32">
    <cfRule type="expression" dxfId="32" priority="1">
      <formula>MOD(ROW(),2)=0</formula>
    </cfRule>
  </conditionalFormatting>
  <pageMargins left="0.7" right="0.7" top="0.75" bottom="0.75" header="0.3" footer="0.3"/>
  <pageSetup orientation="landscape" r:id="rId1"/>
  <headerFooter>
    <oddHeader>&amp;L&amp;"-,Bold"Youth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42578125" style="17" hidden="1" customWidth="1"/>
    <col min="10" max="10" width="8.28515625" style="24" bestFit="1" customWidth="1"/>
    <col min="11" max="11" width="16" style="17" hidden="1" customWidth="1"/>
    <col min="12" max="12" width="11.42578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3"/>
      <c r="F1" s="83" t="s">
        <v>11</v>
      </c>
      <c r="J1" s="122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 t="str">
        <f>IFERROR(IF(AND(SMALL(Youth!F:F,K2)&gt;1000,SMALL(Youth!F:F,K2)&lt;3000),"nt",IF(SMALL(Youth!F:F,K2)&gt;3000,"",SMALL(Youth!F:F,K2))),"")</f>
        <v/>
      </c>
      <c r="E2" s="114" t="str">
        <f>IF(D2="nt",IFERROR(SMALL(Youth!F:F,K2),""),IF(D2&gt;3000,"",IFERROR(SMALL(Youth!F:F,K2),"")))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0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 t="str">
        <f>IFERROR(IF(AND(SMALL(Youth!F:F,K3)&gt;1000,SMALL(Youth!F:F,K3)&lt;3000),"nt",IF(SMALL(Youth!F:F,K3)&gt;3000,"",SMALL(Youth!F:F,K3))),"")</f>
        <v/>
      </c>
      <c r="E3" s="114" t="str">
        <f>IF(D3="nt",IFERROR(SMALL(Youth!F:F,K3),""),IF(D3&gt;3000,"",IFERROR(SMALL(Youth!F:F,K3),"")))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Youth!P4</f>
        <v>-</v>
      </c>
      <c r="I3" s="24" t="s">
        <v>3</v>
      </c>
      <c r="J3" s="120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4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0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4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1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4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0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4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0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4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0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4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0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4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0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4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0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4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0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4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0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4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0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4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0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4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0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4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0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4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0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4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0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4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0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4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0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4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0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4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0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4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0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4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0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4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0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4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0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4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0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4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0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4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0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4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0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4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0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4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0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4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0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4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0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4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0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4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0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4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0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4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0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4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0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4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0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4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0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4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0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4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0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4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0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4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0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4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0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4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0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4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0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4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0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4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0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4" t="str">
        <f>IF(D52="nt",IFERROR(SMALL(Youth!F:F,K52),""),IF(D52&gt;3000,"",IFERROR(SMALL(Youth!F:F,K52),"")))</f>
        <v/>
      </c>
      <c r="G52" s="91" t="str">
        <f t="shared" si="1"/>
        <v/>
      </c>
      <c r="J52" s="120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4" t="str">
        <f>IF(D53="nt",IFERROR(SMALL(Youth!F:F,K53),""),IF(D53&gt;3000,"",IFERROR(SMALL(Youth!F:F,K53),"")))</f>
        <v/>
      </c>
      <c r="G53" s="91" t="str">
        <f t="shared" si="1"/>
        <v/>
      </c>
      <c r="J53" s="120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4" t="str">
        <f>IF(D54="nt",IFERROR(SMALL(Youth!F:F,K54),""),IF(D54&gt;3000,"",IFERROR(SMALL(Youth!F:F,K54),"")))</f>
        <v/>
      </c>
      <c r="G54" s="91" t="str">
        <f t="shared" si="1"/>
        <v/>
      </c>
      <c r="J54" s="120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4" t="str">
        <f>IF(D55="nt",IFERROR(SMALL(Youth!F:F,K55),""),IF(D55&gt;3000,"",IFERROR(SMALL(Youth!F:F,K55),"")))</f>
        <v/>
      </c>
      <c r="G55" s="91" t="str">
        <f t="shared" si="1"/>
        <v/>
      </c>
      <c r="J55" s="120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4" t="str">
        <f>IF(D56="nt",IFERROR(SMALL(Youth!F:F,K56),""),IF(D56&gt;3000,"",IFERROR(SMALL(Youth!F:F,K56),"")))</f>
        <v/>
      </c>
      <c r="G56" s="91" t="str">
        <f t="shared" si="1"/>
        <v/>
      </c>
      <c r="J56" s="120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4" t="str">
        <f>IF(D57="nt",IFERROR(SMALL(Youth!F:F,K57),""),IF(D57&gt;3000,"",IFERROR(SMALL(Youth!F:F,K57),"")))</f>
        <v/>
      </c>
      <c r="G57" s="91" t="str">
        <f t="shared" si="1"/>
        <v/>
      </c>
      <c r="J57" s="120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4" t="str">
        <f>IF(D58="nt",IFERROR(SMALL(Youth!F:F,K58),""),IF(D58&gt;3000,"",IFERROR(SMALL(Youth!F:F,K58),"")))</f>
        <v/>
      </c>
      <c r="G58" s="91" t="str">
        <f t="shared" si="1"/>
        <v/>
      </c>
      <c r="J58" s="120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4" t="str">
        <f>IF(D59="nt",IFERROR(SMALL(Youth!F:F,K59),""),IF(D59&gt;3000,"",IFERROR(SMALL(Youth!F:F,K59),"")))</f>
        <v/>
      </c>
      <c r="G59" s="91" t="str">
        <f t="shared" si="1"/>
        <v/>
      </c>
      <c r="J59" s="120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4" t="str">
        <f>IF(D60="nt",IFERROR(SMALL(Youth!F:F,K60),""),IF(D60&gt;3000,"",IFERROR(SMALL(Youth!F:F,K60),"")))</f>
        <v/>
      </c>
      <c r="G60" s="91" t="str">
        <f t="shared" si="1"/>
        <v/>
      </c>
      <c r="J60" s="120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4" t="str">
        <f>IF(D61="nt",IFERROR(SMALL(Youth!F:F,K61),""),IF(D61&gt;3000,"",IFERROR(SMALL(Youth!F:F,K61),"")))</f>
        <v/>
      </c>
      <c r="G61" s="91" t="str">
        <f t="shared" si="1"/>
        <v/>
      </c>
      <c r="J61" s="120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4" t="str">
        <f>IF(D62="nt",IFERROR(SMALL(Youth!F:F,K62),""),IF(D62&gt;3000,"",IFERROR(SMALL(Youth!F:F,K62),"")))</f>
        <v/>
      </c>
      <c r="G62" s="91" t="str">
        <f t="shared" si="1"/>
        <v/>
      </c>
      <c r="J62" s="120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4" t="str">
        <f>IF(D63="nt",IFERROR(SMALL(Youth!F:F,K63),""),IF(D63&gt;3000,"",IFERROR(SMALL(Youth!F:F,K63),"")))</f>
        <v/>
      </c>
      <c r="G63" s="91" t="str">
        <f t="shared" si="1"/>
        <v/>
      </c>
      <c r="J63" s="120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4" t="str">
        <f>IF(D64="nt",IFERROR(SMALL(Youth!F:F,K64),""),IF(D64&gt;3000,"",IFERROR(SMALL(Youth!F:F,K64),"")))</f>
        <v/>
      </c>
      <c r="G64" s="91" t="str">
        <f t="shared" si="1"/>
        <v/>
      </c>
      <c r="J64" s="120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4" t="str">
        <f>IF(D65="nt",IFERROR(SMALL(Youth!F:F,K65),""),IF(D65&gt;3000,"",IFERROR(SMALL(Youth!F:F,K65),"")))</f>
        <v/>
      </c>
      <c r="G65" s="91" t="str">
        <f t="shared" si="1"/>
        <v/>
      </c>
      <c r="J65" s="120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4" t="str">
        <f>IF(D66="nt",IFERROR(SMALL(Youth!F:F,K66),""),IF(D66&gt;3000,"",IFERROR(SMALL(Youth!F:F,K66),"")))</f>
        <v/>
      </c>
      <c r="G66" s="91" t="str">
        <f t="shared" si="1"/>
        <v/>
      </c>
      <c r="J66" s="120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4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0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4" t="str">
        <f>IF(D68="nt",IFERROR(SMALL(Youth!F:F,K68),""),IF(D68&gt;3000,"",IFERROR(SMALL(Youth!F:F,K68),"")))</f>
        <v/>
      </c>
      <c r="G68" s="91" t="str">
        <f t="shared" si="2"/>
        <v/>
      </c>
      <c r="J68" s="120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4" t="str">
        <f>IF(D69="nt",IFERROR(SMALL(Youth!F:F,K69),""),IF(D69&gt;3000,"",IFERROR(SMALL(Youth!F:F,K69),"")))</f>
        <v/>
      </c>
      <c r="G69" s="91" t="str">
        <f t="shared" si="2"/>
        <v/>
      </c>
      <c r="J69" s="120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4" t="str">
        <f>IF(D70="nt",IFERROR(SMALL(Youth!F:F,K70),""),IF(D70&gt;3000,"",IFERROR(SMALL(Youth!F:F,K70),"")))</f>
        <v/>
      </c>
      <c r="G70" s="91" t="str">
        <f t="shared" si="2"/>
        <v/>
      </c>
      <c r="J70" s="120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4" t="str">
        <f>IF(D71="nt",IFERROR(SMALL(Youth!F:F,K71),""),IF(D71&gt;3000,"",IFERROR(SMALL(Youth!F:F,K71),"")))</f>
        <v/>
      </c>
      <c r="G71" s="91" t="str">
        <f t="shared" si="2"/>
        <v/>
      </c>
      <c r="J71" s="120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4" t="str">
        <f>IF(D72="nt",IFERROR(SMALL(Youth!F:F,K72),""),IF(D72&gt;3000,"",IFERROR(SMALL(Youth!F:F,K72),"")))</f>
        <v/>
      </c>
      <c r="G72" s="91" t="str">
        <f t="shared" si="2"/>
        <v/>
      </c>
      <c r="J72" s="120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4" t="str">
        <f>IF(D73="nt",IFERROR(SMALL(Youth!F:F,K73),""),IF(D73&gt;3000,"",IFERROR(SMALL(Youth!F:F,K73),"")))</f>
        <v/>
      </c>
      <c r="G73" s="91" t="str">
        <f t="shared" si="2"/>
        <v/>
      </c>
      <c r="J73" s="120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4" t="str">
        <f>IF(D74="nt",IFERROR(SMALL(Youth!F:F,K74),""),IF(D74&gt;3000,"",IFERROR(SMALL(Youth!F:F,K74),"")))</f>
        <v/>
      </c>
      <c r="G74" s="91" t="str">
        <f t="shared" si="2"/>
        <v/>
      </c>
      <c r="J74" s="120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4" t="str">
        <f>IF(D75="nt",IFERROR(SMALL(Youth!F:F,K75),""),IF(D75&gt;3000,"",IFERROR(SMALL(Youth!F:F,K75),"")))</f>
        <v/>
      </c>
      <c r="G75" s="91" t="str">
        <f t="shared" si="2"/>
        <v/>
      </c>
      <c r="J75" s="120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4" t="str">
        <f>IF(D76="nt",IFERROR(SMALL(Youth!F:F,K76),""),IF(D76&gt;3000,"",IFERROR(SMALL(Youth!F:F,K76),"")))</f>
        <v/>
      </c>
      <c r="G76" s="91" t="str">
        <f t="shared" si="2"/>
        <v/>
      </c>
      <c r="J76" s="120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4" t="str">
        <f>IF(D77="nt",IFERROR(SMALL(Youth!F:F,K77),""),IF(D77&gt;3000,"",IFERROR(SMALL(Youth!F:F,K77),"")))</f>
        <v/>
      </c>
      <c r="G77" s="91" t="str">
        <f t="shared" si="2"/>
        <v/>
      </c>
      <c r="J77" s="120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4" t="str">
        <f>IF(D78="nt",IFERROR(SMALL(Youth!F:F,K78),""),IF(D78&gt;3000,"",IFERROR(SMALL(Youth!F:F,K78),"")))</f>
        <v/>
      </c>
      <c r="G78" s="91" t="str">
        <f t="shared" si="2"/>
        <v/>
      </c>
      <c r="J78" s="120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4" t="str">
        <f>IF(D79="nt",IFERROR(SMALL(Youth!F:F,K79),""),IF(D79&gt;3000,"",IFERROR(SMALL(Youth!F:F,K79),"")))</f>
        <v/>
      </c>
      <c r="G79" s="91" t="str">
        <f t="shared" si="2"/>
        <v/>
      </c>
      <c r="J79" s="120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4" t="str">
        <f>IF(D80="nt",IFERROR(SMALL(Youth!F:F,K80),""),IF(D80&gt;3000,"",IFERROR(SMALL(Youth!F:F,K80),"")))</f>
        <v/>
      </c>
      <c r="G80" s="91" t="str">
        <f t="shared" si="2"/>
        <v/>
      </c>
      <c r="J80" s="120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4" t="str">
        <f>IF(D81="nt",IFERROR(SMALL(Youth!F:F,K81),""),IF(D81&gt;3000,"",IFERROR(SMALL(Youth!F:F,K81),"")))</f>
        <v/>
      </c>
      <c r="G81" s="91" t="str">
        <f t="shared" si="2"/>
        <v/>
      </c>
      <c r="J81" s="120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4" t="str">
        <f>IF(D82="nt",IFERROR(SMALL(Youth!F:F,K82),""),IF(D82&gt;3000,"",IFERROR(SMALL(Youth!F:F,K82),"")))</f>
        <v/>
      </c>
      <c r="G82" s="91" t="str">
        <f t="shared" si="2"/>
        <v/>
      </c>
      <c r="J82" s="120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4" t="str">
        <f>IF(D83="nt",IFERROR(SMALL(Youth!F:F,K83),""),IF(D83&gt;3000,"",IFERROR(SMALL(Youth!F:F,K83),"")))</f>
        <v/>
      </c>
      <c r="G83" s="91" t="str">
        <f t="shared" si="2"/>
        <v/>
      </c>
      <c r="J83" s="120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4" t="str">
        <f>IF(D84="nt",IFERROR(SMALL(Youth!F:F,K84),""),IF(D84&gt;3000,"",IFERROR(SMALL(Youth!F:F,K84),"")))</f>
        <v/>
      </c>
      <c r="G84" s="91" t="str">
        <f t="shared" si="2"/>
        <v/>
      </c>
      <c r="J84" s="120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4" t="str">
        <f>IF(D85="nt",IFERROR(SMALL(Youth!F:F,K85),""),IF(D85&gt;3000,"",IFERROR(SMALL(Youth!F:F,K85),"")))</f>
        <v/>
      </c>
      <c r="G85" s="91" t="str">
        <f t="shared" si="2"/>
        <v/>
      </c>
      <c r="J85" s="120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4" t="str">
        <f>IF(D86="nt",IFERROR(SMALL(Youth!F:F,K86),""),IF(D86&gt;3000,"",IFERROR(SMALL(Youth!F:F,K86),"")))</f>
        <v/>
      </c>
      <c r="G86" s="91" t="str">
        <f t="shared" si="2"/>
        <v/>
      </c>
      <c r="J86" s="120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4" t="str">
        <f>IF(D87="nt",IFERROR(SMALL(Youth!F:F,K87),""),IF(D87&gt;3000,"",IFERROR(SMALL(Youth!F:F,K87),"")))</f>
        <v/>
      </c>
      <c r="G87" s="91" t="str">
        <f t="shared" si="2"/>
        <v/>
      </c>
      <c r="J87" s="120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4" t="str">
        <f>IF(D88="nt",IFERROR(SMALL(Youth!F:F,K88),""),IF(D88&gt;3000,"",IFERROR(SMALL(Youth!F:F,K88),"")))</f>
        <v/>
      </c>
      <c r="G88" s="91" t="str">
        <f t="shared" si="2"/>
        <v/>
      </c>
      <c r="J88" s="120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4" t="str">
        <f>IF(D89="nt",IFERROR(SMALL(Youth!F:F,K89),""),IF(D89&gt;3000,"",IFERROR(SMALL(Youth!F:F,K89),"")))</f>
        <v/>
      </c>
      <c r="G89" s="91" t="str">
        <f t="shared" si="2"/>
        <v/>
      </c>
      <c r="J89" s="120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4" t="str">
        <f>IF(D90="nt",IFERROR(SMALL(Youth!F:F,K90),""),IF(D90&gt;3000,"",IFERROR(SMALL(Youth!F:F,K90),"")))</f>
        <v/>
      </c>
      <c r="G90" s="91" t="str">
        <f t="shared" si="2"/>
        <v/>
      </c>
      <c r="J90" s="120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4" t="str">
        <f>IF(D91="nt",IFERROR(SMALL(Youth!F:F,K91),""),IF(D91&gt;3000,"",IFERROR(SMALL(Youth!F:F,K91),"")))</f>
        <v/>
      </c>
      <c r="G91" s="91" t="str">
        <f t="shared" si="2"/>
        <v/>
      </c>
      <c r="J91" s="120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4" t="str">
        <f>IF(D92="nt",IFERROR(SMALL(Youth!F:F,K92),""),IF(D92&gt;3000,"",IFERROR(SMALL(Youth!F:F,K92),"")))</f>
        <v/>
      </c>
      <c r="G92" s="91" t="str">
        <f t="shared" si="2"/>
        <v/>
      </c>
      <c r="J92" s="120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4" t="str">
        <f>IF(D93="nt",IFERROR(SMALL(Youth!F:F,K93),""),IF(D93&gt;3000,"",IFERROR(SMALL(Youth!F:F,K93),"")))</f>
        <v/>
      </c>
      <c r="G93" s="91" t="str">
        <f t="shared" si="2"/>
        <v/>
      </c>
      <c r="J93" s="120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4" t="str">
        <f>IF(D94="nt",IFERROR(SMALL(Youth!F:F,K94),""),IF(D94&gt;3000,"",IFERROR(SMALL(Youth!F:F,K94),"")))</f>
        <v/>
      </c>
      <c r="G94" s="91" t="str">
        <f t="shared" si="2"/>
        <v/>
      </c>
      <c r="J94" s="120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4" t="str">
        <f>IF(D95="nt",IFERROR(SMALL(Youth!F:F,K95),""),IF(D95&gt;3000,"",IFERROR(SMALL(Youth!F:F,K95),"")))</f>
        <v/>
      </c>
      <c r="G95" s="91" t="str">
        <f t="shared" si="2"/>
        <v/>
      </c>
      <c r="J95" s="120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4" t="str">
        <f>IF(D96="nt",IFERROR(SMALL(Youth!F:F,K96),""),IF(D96&gt;3000,"",IFERROR(SMALL(Youth!F:F,K96),"")))</f>
        <v/>
      </c>
      <c r="G96" s="91" t="str">
        <f t="shared" si="2"/>
        <v/>
      </c>
      <c r="J96" s="120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4" t="str">
        <f>IF(D97="nt",IFERROR(SMALL(Youth!F:F,K97),""),IF(D97&gt;3000,"",IFERROR(SMALL(Youth!F:F,K97),"")))</f>
        <v/>
      </c>
      <c r="G97" s="91" t="str">
        <f t="shared" si="2"/>
        <v/>
      </c>
      <c r="J97" s="120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4" t="str">
        <f>IF(D98="nt",IFERROR(SMALL(Youth!F:F,K98),""),IF(D98&gt;3000,"",IFERROR(SMALL(Youth!F:F,K98),"")))</f>
        <v/>
      </c>
      <c r="G98" s="91" t="str">
        <f t="shared" si="2"/>
        <v/>
      </c>
      <c r="J98" s="120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4" t="str">
        <f>IF(D99="nt",IFERROR(SMALL(Youth!F:F,K99),""),IF(D99&gt;3000,"",IFERROR(SMALL(Youth!F:F,K99),"")))</f>
        <v/>
      </c>
      <c r="G99" s="91" t="str">
        <f t="shared" si="2"/>
        <v/>
      </c>
      <c r="J99" s="120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4" t="str">
        <f>IF(D100="nt",IFERROR(SMALL(Youth!F:F,K100),""),IF(D100&gt;3000,"",IFERROR(SMALL(Youth!F:F,K100),"")))</f>
        <v/>
      </c>
      <c r="G100" s="91" t="str">
        <f t="shared" si="2"/>
        <v/>
      </c>
      <c r="J100" s="120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4" t="str">
        <f>IF(D101="nt",IFERROR(SMALL(Youth!F:F,K101),""),IF(D101&gt;3000,"",IFERROR(SMALL(Youth!F:F,K101),"")))</f>
        <v/>
      </c>
      <c r="G101" s="91" t="str">
        <f t="shared" si="2"/>
        <v/>
      </c>
      <c r="J101" s="120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4" t="str">
        <f>IF(D102="nt",IFERROR(SMALL(Youth!F:F,K102),""),IF(D102&gt;3000,"",IFERROR(SMALL(Youth!F:F,K102),"")))</f>
        <v/>
      </c>
      <c r="G102" s="91" t="str">
        <f t="shared" si="2"/>
        <v/>
      </c>
      <c r="J102" s="120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4" t="str">
        <f>IF(D103="nt",IFERROR(SMALL(Youth!F:F,K103),""),IF(D103&gt;3000,"",IFERROR(SMALL(Youth!F:F,K103),"")))</f>
        <v/>
      </c>
      <c r="G103" s="91" t="str">
        <f t="shared" si="2"/>
        <v/>
      </c>
      <c r="J103" s="120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4" t="str">
        <f>IF(D104="nt",IFERROR(SMALL(Youth!F:F,K104),""),IF(D104&gt;3000,"",IFERROR(SMALL(Youth!F:F,K104),"")))</f>
        <v/>
      </c>
      <c r="G104" s="91" t="str">
        <f t="shared" si="2"/>
        <v/>
      </c>
      <c r="J104" s="120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4" t="str">
        <f>IF(D105="nt",IFERROR(SMALL(Youth!F:F,K105),""),IF(D105&gt;3000,"",IFERROR(SMALL(Youth!F:F,K105),"")))</f>
        <v/>
      </c>
      <c r="G105" s="91" t="str">
        <f t="shared" si="2"/>
        <v/>
      </c>
      <c r="J105" s="120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4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0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4" t="str">
        <f>IF(D107="nt",IFERROR(SMALL(Youth!F:F,K107),""),IF(D107&gt;3000,"",IFERROR(SMALL(Youth!F:F,K107),"")))</f>
        <v/>
      </c>
      <c r="G107" s="91" t="str">
        <f t="shared" si="2"/>
        <v/>
      </c>
      <c r="J107" s="120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4" t="str">
        <f>IF(D108="nt",IFERROR(SMALL(Youth!F:F,K108),""),IF(D108&gt;3000,"",IFERROR(SMALL(Youth!F:F,K108),"")))</f>
        <v/>
      </c>
      <c r="G108" s="91" t="str">
        <f t="shared" si="2"/>
        <v/>
      </c>
      <c r="J108" s="120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4" t="str">
        <f>IF(D109="nt",IFERROR(SMALL(Youth!F:F,K109),""),IF(D109&gt;3000,"",IFERROR(SMALL(Youth!F:F,K109),"")))</f>
        <v/>
      </c>
      <c r="G109" s="91" t="str">
        <f t="shared" si="2"/>
        <v/>
      </c>
      <c r="J109" s="120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4" t="str">
        <f>IF(D110="nt",IFERROR(SMALL(Youth!F:F,K110),""),IF(D110&gt;3000,"",IFERROR(SMALL(Youth!F:F,K110),"")))</f>
        <v/>
      </c>
      <c r="G110" s="91" t="str">
        <f t="shared" si="2"/>
        <v/>
      </c>
      <c r="J110" s="120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4" t="str">
        <f>IF(D111="nt",IFERROR(SMALL(Youth!F:F,K111),""),IF(D111&gt;3000,"",IFERROR(SMALL(Youth!F:F,K111),"")))</f>
        <v/>
      </c>
      <c r="G111" s="91" t="str">
        <f t="shared" si="2"/>
        <v/>
      </c>
      <c r="J111" s="120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4" t="str">
        <f>IF(D112="nt",IFERROR(SMALL(Youth!F:F,K112),""),IF(D112&gt;3000,"",IFERROR(SMALL(Youth!F:F,K112),"")))</f>
        <v/>
      </c>
      <c r="G112" s="91" t="str">
        <f t="shared" si="2"/>
        <v/>
      </c>
      <c r="J112" s="120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4" t="str">
        <f>IF(D113="nt",IFERROR(SMALL(Youth!F:F,K113),""),IF(D113&gt;3000,"",IFERROR(SMALL(Youth!F:F,K113),"")))</f>
        <v/>
      </c>
      <c r="G113" s="91" t="str">
        <f t="shared" si="2"/>
        <v/>
      </c>
      <c r="J113" s="120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4" t="str">
        <f>IF(D114="nt",IFERROR(SMALL(Youth!F:F,K114),""),IF(D114&gt;3000,"",IFERROR(SMALL(Youth!F:F,K114),"")))</f>
        <v/>
      </c>
      <c r="G114" s="91" t="str">
        <f t="shared" si="2"/>
        <v/>
      </c>
      <c r="J114" s="120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4" t="str">
        <f>IF(D115="nt",IFERROR(SMALL(Youth!F:F,K115),""),IF(D115&gt;3000,"",IFERROR(SMALL(Youth!F:F,K115),"")))</f>
        <v/>
      </c>
      <c r="G115" s="91" t="str">
        <f t="shared" si="2"/>
        <v/>
      </c>
      <c r="J115" s="120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4" t="str">
        <f>IF(D116="nt",IFERROR(SMALL(Youth!F:F,K116),""),IF(D116&gt;3000,"",IFERROR(SMALL(Youth!F:F,K116),"")))</f>
        <v/>
      </c>
      <c r="G116" s="91" t="str">
        <f t="shared" si="2"/>
        <v/>
      </c>
      <c r="J116" s="120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4" t="str">
        <f>IF(D117="nt",IFERROR(SMALL(Youth!F:F,K117),""),IF(D117&gt;3000,"",IFERROR(SMALL(Youth!F:F,K117),"")))</f>
        <v/>
      </c>
      <c r="G117" s="91" t="str">
        <f t="shared" si="2"/>
        <v/>
      </c>
      <c r="J117" s="120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4" t="str">
        <f>IF(D118="nt",IFERROR(SMALL(Youth!F:F,K118),""),IF(D118&gt;3000,"",IFERROR(SMALL(Youth!F:F,K118),"")))</f>
        <v/>
      </c>
      <c r="G118" s="91" t="str">
        <f t="shared" si="2"/>
        <v/>
      </c>
      <c r="J118" s="120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4" t="str">
        <f>IF(D119="nt",IFERROR(SMALL(Youth!F:F,K119),""),IF(D119&gt;3000,"",IFERROR(SMALL(Youth!F:F,K119),"")))</f>
        <v/>
      </c>
      <c r="G119" s="91" t="str">
        <f t="shared" si="2"/>
        <v/>
      </c>
      <c r="J119" s="120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4" t="str">
        <f>IF(D120="nt",IFERROR(SMALL(Youth!F:F,K120),""),IF(D120&gt;3000,"",IFERROR(SMALL(Youth!F:F,K120),"")))</f>
        <v/>
      </c>
      <c r="G120" s="91" t="str">
        <f t="shared" si="2"/>
        <v/>
      </c>
      <c r="J120" s="120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4" t="str">
        <f>IF(D121="nt",IFERROR(SMALL(Youth!F:F,K121),""),IF(D121&gt;3000,"",IFERROR(SMALL(Youth!F:F,K121),"")))</f>
        <v/>
      </c>
      <c r="G121" s="91" t="str">
        <f t="shared" si="2"/>
        <v/>
      </c>
      <c r="J121" s="120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4" t="str">
        <f>IF(D122="nt",IFERROR(SMALL(Youth!F:F,K122),""),IF(D122&gt;3000,"",IFERROR(SMALL(Youth!F:F,K122),"")))</f>
        <v/>
      </c>
      <c r="G122" s="91" t="str">
        <f t="shared" si="2"/>
        <v/>
      </c>
      <c r="J122" s="120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4" t="str">
        <f>IF(D123="nt",IFERROR(SMALL(Youth!F:F,K123),""),IF(D123&gt;3000,"",IFERROR(SMALL(Youth!F:F,K123),"")))</f>
        <v/>
      </c>
      <c r="G123" s="91" t="str">
        <f t="shared" si="2"/>
        <v/>
      </c>
      <c r="J123" s="120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4" t="str">
        <f>IF(D124="nt",IFERROR(SMALL(Youth!F:F,K124),""),IF(D124&gt;3000,"",IFERROR(SMALL(Youth!F:F,K124),"")))</f>
        <v/>
      </c>
      <c r="G124" s="91" t="str">
        <f t="shared" si="2"/>
        <v/>
      </c>
      <c r="J124" s="120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4" t="str">
        <f>IF(D125="nt",IFERROR(SMALL(Youth!F:F,K125),""),IF(D125&gt;3000,"",IFERROR(SMALL(Youth!F:F,K125),"")))</f>
        <v/>
      </c>
      <c r="G125" s="91" t="str">
        <f t="shared" si="2"/>
        <v/>
      </c>
      <c r="J125" s="120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4" t="str">
        <f>IF(D126="nt",IFERROR(SMALL(Youth!F:F,K126),""),IF(D126&gt;3000,"",IFERROR(SMALL(Youth!F:F,K126),"")))</f>
        <v/>
      </c>
      <c r="G126" s="91" t="str">
        <f t="shared" si="2"/>
        <v/>
      </c>
      <c r="J126" s="120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4" t="str">
        <f>IF(D127="nt",IFERROR(SMALL(Youth!F:F,K127),""),IF(D127&gt;3000,"",IFERROR(SMALL(Youth!F:F,K127),"")))</f>
        <v/>
      </c>
      <c r="G127" s="91" t="str">
        <f t="shared" si="2"/>
        <v/>
      </c>
      <c r="J127" s="120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4" t="str">
        <f>IF(D128="nt",IFERROR(SMALL(Youth!F:F,K128),""),IF(D128&gt;3000,"",IFERROR(SMALL(Youth!F:F,K128),"")))</f>
        <v/>
      </c>
      <c r="G128" s="91" t="str">
        <f t="shared" si="2"/>
        <v/>
      </c>
      <c r="J128" s="120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4" t="str">
        <f>IF(D129="nt",IFERROR(SMALL(Youth!F:F,K129),""),IF(D129&gt;3000,"",IFERROR(SMALL(Youth!F:F,K129),"")))</f>
        <v/>
      </c>
      <c r="G129" s="91" t="str">
        <f t="shared" si="2"/>
        <v/>
      </c>
      <c r="J129" s="120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4" t="str">
        <f>IF(D130="nt",IFERROR(SMALL(Youth!F:F,K130),""),IF(D130&gt;3000,"",IFERROR(SMALL(Youth!F:F,K130),"")))</f>
        <v/>
      </c>
      <c r="G130" s="91" t="str">
        <f t="shared" si="2"/>
        <v/>
      </c>
      <c r="J130" s="120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4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0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4" t="str">
        <f>IF(D132="nt",IFERROR(SMALL(Youth!F:F,K132),""),IF(D132&gt;3000,"",IFERROR(SMALL(Youth!F:F,K132),"")))</f>
        <v/>
      </c>
      <c r="G132" s="91" t="str">
        <f t="shared" si="3"/>
        <v/>
      </c>
      <c r="J132" s="120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4" t="str">
        <f>IF(D133="nt",IFERROR(SMALL(Youth!F:F,K133),""),IF(D133&gt;3000,"",IFERROR(SMALL(Youth!F:F,K133),"")))</f>
        <v/>
      </c>
      <c r="G133" s="91" t="str">
        <f t="shared" si="3"/>
        <v/>
      </c>
      <c r="J133" s="120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4" t="str">
        <f>IF(D134="nt",IFERROR(SMALL(Youth!F:F,K134),""),IF(D134&gt;3000,"",IFERROR(SMALL(Youth!F:F,K134),"")))</f>
        <v/>
      </c>
      <c r="G134" s="91" t="str">
        <f t="shared" si="3"/>
        <v/>
      </c>
      <c r="J134" s="120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4" t="str">
        <f>IF(D135="nt",IFERROR(SMALL(Youth!F:F,K135),""),IF(D135&gt;3000,"",IFERROR(SMALL(Youth!F:F,K135),"")))</f>
        <v/>
      </c>
      <c r="G135" s="91" t="str">
        <f t="shared" si="3"/>
        <v/>
      </c>
      <c r="J135" s="120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4" t="str">
        <f>IF(D136="nt",IFERROR(SMALL(Youth!F:F,K136),""),IF(D136&gt;3000,"",IFERROR(SMALL(Youth!F:F,K136),"")))</f>
        <v/>
      </c>
      <c r="G136" s="91" t="str">
        <f t="shared" si="3"/>
        <v/>
      </c>
      <c r="J136" s="120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4" t="str">
        <f>IF(D137="nt",IFERROR(SMALL(Youth!F:F,K137),""),IF(D137&gt;3000,"",IFERROR(SMALL(Youth!F:F,K137),"")))</f>
        <v/>
      </c>
      <c r="G137" s="91" t="str">
        <f t="shared" si="3"/>
        <v/>
      </c>
      <c r="J137" s="120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4" t="str">
        <f>IF(D138="nt",IFERROR(SMALL(Youth!F:F,K138),""),IF(D138&gt;3000,"",IFERROR(SMALL(Youth!F:F,K138),"")))</f>
        <v/>
      </c>
      <c r="G138" s="91" t="str">
        <f t="shared" si="3"/>
        <v/>
      </c>
      <c r="J138" s="120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4" t="str">
        <f>IF(D139="nt",IFERROR(SMALL(Youth!F:F,K139),""),IF(D139&gt;3000,"",IFERROR(SMALL(Youth!F:F,K139),"")))</f>
        <v/>
      </c>
      <c r="G139" s="91" t="str">
        <f t="shared" si="3"/>
        <v/>
      </c>
      <c r="J139" s="120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4" t="str">
        <f>IF(D140="nt",IFERROR(SMALL(Youth!F:F,K140),""),IF(D140&gt;3000,"",IFERROR(SMALL(Youth!F:F,K140),"")))</f>
        <v/>
      </c>
      <c r="G140" s="91" t="str">
        <f t="shared" si="3"/>
        <v/>
      </c>
      <c r="J140" s="120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4" t="str">
        <f>IF(D141="nt",IFERROR(SMALL(Youth!F:F,K141),""),IF(D141&gt;3000,"",IFERROR(SMALL(Youth!F:F,K141),"")))</f>
        <v/>
      </c>
      <c r="G141" s="91" t="str">
        <f t="shared" si="3"/>
        <v/>
      </c>
      <c r="J141" s="120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4" t="str">
        <f>IF(D142="nt",IFERROR(SMALL(Youth!F:F,K142),""),IF(D142&gt;3000,"",IFERROR(SMALL(Youth!F:F,K142),"")))</f>
        <v/>
      </c>
      <c r="G142" s="91" t="str">
        <f t="shared" si="3"/>
        <v/>
      </c>
      <c r="J142" s="120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4" t="str">
        <f>IF(D143="nt",IFERROR(SMALL(Youth!F:F,K143),""),IF(D143&gt;3000,"",IFERROR(SMALL(Youth!F:F,K143),"")))</f>
        <v/>
      </c>
      <c r="G143" s="91" t="str">
        <f t="shared" si="3"/>
        <v/>
      </c>
      <c r="J143" s="120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4" t="str">
        <f>IF(D144="nt",IFERROR(SMALL(Youth!F:F,K144),""),IF(D144&gt;3000,"",IFERROR(SMALL(Youth!F:F,K144),"")))</f>
        <v/>
      </c>
      <c r="G144" s="91" t="str">
        <f t="shared" si="3"/>
        <v/>
      </c>
      <c r="J144" s="120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4" t="str">
        <f>IF(D145="nt",IFERROR(SMALL(Youth!F:F,K145),""),IF(D145&gt;3000,"",IFERROR(SMALL(Youth!F:F,K145),"")))</f>
        <v/>
      </c>
      <c r="G145" s="91" t="str">
        <f t="shared" si="3"/>
        <v/>
      </c>
      <c r="J145" s="120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4" t="str">
        <f>IF(D146="nt",IFERROR(SMALL(Youth!F:F,K146),""),IF(D146&gt;3000,"",IFERROR(SMALL(Youth!F:F,K146),"")))</f>
        <v/>
      </c>
      <c r="G146" s="91" t="str">
        <f t="shared" si="3"/>
        <v/>
      </c>
      <c r="J146" s="120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4" t="str">
        <f>IF(D147="nt",IFERROR(SMALL(Youth!F:F,K147),""),IF(D147&gt;3000,"",IFERROR(SMALL(Youth!F:F,K147),"")))</f>
        <v/>
      </c>
      <c r="G147" s="91" t="str">
        <f t="shared" si="3"/>
        <v/>
      </c>
      <c r="J147" s="120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4" t="str">
        <f>IF(D148="nt",IFERROR(SMALL(Youth!F:F,K148),""),IF(D148&gt;3000,"",IFERROR(SMALL(Youth!F:F,K148),"")))</f>
        <v/>
      </c>
      <c r="G148" s="91" t="str">
        <f t="shared" si="3"/>
        <v/>
      </c>
      <c r="J148" s="120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4" t="str">
        <f>IF(D149="nt",IFERROR(SMALL(Youth!F:F,K149),""),IF(D149&gt;3000,"",IFERROR(SMALL(Youth!F:F,K149),"")))</f>
        <v/>
      </c>
      <c r="G149" s="91" t="str">
        <f t="shared" si="3"/>
        <v/>
      </c>
      <c r="J149" s="120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4" t="str">
        <f>IF(D150="nt",IFERROR(SMALL(Youth!F:F,K150),""),IF(D150&gt;3000,"",IFERROR(SMALL(Youth!F:F,K150),"")))</f>
        <v/>
      </c>
      <c r="G150" s="91" t="str">
        <f t="shared" si="3"/>
        <v/>
      </c>
      <c r="J150" s="120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4" t="str">
        <f>IF(D151="nt",IFERROR(SMALL(Youth!F:F,K151),""),IF(D151&gt;3000,"",IFERROR(SMALL(Youth!F:F,K151),"")))</f>
        <v/>
      </c>
      <c r="G151" s="91" t="str">
        <f t="shared" si="3"/>
        <v/>
      </c>
      <c r="J151" s="120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4" t="str">
        <f>IF(D152="nt",IFERROR(SMALL(Youth!F:F,K152),""),IF(D152&gt;3000,"",IFERROR(SMALL(Youth!F:F,K152),"")))</f>
        <v/>
      </c>
      <c r="G152" s="91" t="str">
        <f t="shared" si="3"/>
        <v/>
      </c>
      <c r="J152" s="120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4" t="str">
        <f>IF(D153="nt",IFERROR(SMALL(Youth!F:F,K153),""),IF(D153&gt;3000,"",IFERROR(SMALL(Youth!F:F,K153),"")))</f>
        <v/>
      </c>
      <c r="G153" s="91" t="str">
        <f t="shared" si="3"/>
        <v/>
      </c>
      <c r="J153" s="120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4" t="str">
        <f>IF(D154="nt",IFERROR(SMALL(Youth!F:F,K154),""),IF(D154&gt;3000,"",IFERROR(SMALL(Youth!F:F,K154),"")))</f>
        <v/>
      </c>
      <c r="G154" s="91" t="str">
        <f t="shared" si="3"/>
        <v/>
      </c>
      <c r="J154" s="120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4" t="str">
        <f>IF(D155="nt",IFERROR(SMALL(Youth!F:F,K155),""),IF(D155&gt;3000,"",IFERROR(SMALL(Youth!F:F,K155),"")))</f>
        <v/>
      </c>
      <c r="G155" s="91" t="str">
        <f t="shared" si="3"/>
        <v/>
      </c>
      <c r="J155" s="120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4" t="str">
        <f>IF(D156="nt",IFERROR(SMALL(Youth!F:F,K156),""),IF(D156&gt;3000,"",IFERROR(SMALL(Youth!F:F,K156),"")))</f>
        <v/>
      </c>
      <c r="G156" s="91" t="str">
        <f t="shared" si="3"/>
        <v/>
      </c>
      <c r="J156" s="120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4" t="str">
        <f>IF(D157="nt",IFERROR(SMALL(Youth!F:F,K157),""),IF(D157&gt;3000,"",IFERROR(SMALL(Youth!F:F,K157),"")))</f>
        <v/>
      </c>
      <c r="G157" s="91" t="str">
        <f t="shared" si="3"/>
        <v/>
      </c>
      <c r="J157" s="120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4" t="str">
        <f>IF(D158="nt",IFERROR(SMALL(Youth!F:F,K158),""),IF(D158&gt;3000,"",IFERROR(SMALL(Youth!F:F,K158),"")))</f>
        <v/>
      </c>
      <c r="G158" s="91" t="str">
        <f t="shared" si="3"/>
        <v/>
      </c>
      <c r="J158" s="120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4" t="str">
        <f>IF(D159="nt",IFERROR(SMALL(Youth!F:F,K159),""),IF(D159&gt;3000,"",IFERROR(SMALL(Youth!F:F,K159),"")))</f>
        <v/>
      </c>
      <c r="G159" s="91" t="str">
        <f t="shared" si="3"/>
        <v/>
      </c>
      <c r="J159" s="120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4" t="str">
        <f>IF(D160="nt",IFERROR(SMALL(Youth!F:F,K160),""),IF(D160&gt;3000,"",IFERROR(SMALL(Youth!F:F,K160),"")))</f>
        <v/>
      </c>
      <c r="G160" s="91" t="str">
        <f t="shared" si="3"/>
        <v/>
      </c>
      <c r="J160" s="120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4" t="str">
        <f>IF(D161="nt",IFERROR(SMALL(Youth!F:F,K161),""),IF(D161&gt;3000,"",IFERROR(SMALL(Youth!F:F,K161),"")))</f>
        <v/>
      </c>
      <c r="G161" s="91" t="str">
        <f t="shared" si="3"/>
        <v/>
      </c>
      <c r="J161" s="120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4" t="str">
        <f>IF(D162="nt",IFERROR(SMALL(Youth!F:F,K162),""),IF(D162&gt;3000,"",IFERROR(SMALL(Youth!F:F,K162),"")))</f>
        <v/>
      </c>
      <c r="G162" s="91" t="str">
        <f t="shared" si="3"/>
        <v/>
      </c>
      <c r="J162" s="120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4" t="str">
        <f>IF(D163="nt",IFERROR(SMALL(Youth!F:F,K163),""),IF(D163&gt;3000,"",IFERROR(SMALL(Youth!F:F,K163),"")))</f>
        <v/>
      </c>
      <c r="G163" s="91" t="str">
        <f t="shared" si="3"/>
        <v/>
      </c>
      <c r="J163" s="120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4" t="str">
        <f>IF(D164="nt",IFERROR(SMALL(Youth!F:F,K164),""),IF(D164&gt;3000,"",IFERROR(SMALL(Youth!F:F,K164),"")))</f>
        <v/>
      </c>
      <c r="G164" s="91" t="str">
        <f t="shared" si="3"/>
        <v/>
      </c>
      <c r="J164" s="120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4" t="str">
        <f>IF(D165="nt",IFERROR(SMALL(Youth!F:F,K165),""),IF(D165&gt;3000,"",IFERROR(SMALL(Youth!F:F,K165),"")))</f>
        <v/>
      </c>
      <c r="G165" s="91" t="str">
        <f t="shared" si="3"/>
        <v/>
      </c>
      <c r="J165" s="120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4" t="str">
        <f>IF(D166="nt",IFERROR(SMALL(Youth!F:F,K166),""),IF(D166&gt;3000,"",IFERROR(SMALL(Youth!F:F,K166),"")))</f>
        <v/>
      </c>
      <c r="G166" s="91" t="str">
        <f t="shared" si="3"/>
        <v/>
      </c>
      <c r="J166" s="120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4" t="str">
        <f>IF(D167="nt",IFERROR(SMALL(Youth!F:F,K167),""),IF(D167&gt;3000,"",IFERROR(SMALL(Youth!F:F,K167),"")))</f>
        <v/>
      </c>
      <c r="G167" s="91" t="str">
        <f t="shared" si="3"/>
        <v/>
      </c>
      <c r="J167" s="120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4" t="str">
        <f>IF(D168="nt",IFERROR(SMALL(Youth!F:F,K168),""),IF(D168&gt;3000,"",IFERROR(SMALL(Youth!F:F,K168),"")))</f>
        <v/>
      </c>
      <c r="G168" s="91" t="str">
        <f t="shared" si="3"/>
        <v/>
      </c>
      <c r="J168" s="120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4" t="str">
        <f>IF(D169="nt",IFERROR(SMALL(Youth!F:F,K169),""),IF(D169&gt;3000,"",IFERROR(SMALL(Youth!F:F,K169),"")))</f>
        <v/>
      </c>
      <c r="G169" s="91" t="str">
        <f t="shared" si="3"/>
        <v/>
      </c>
      <c r="J169" s="120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4" t="str">
        <f>IF(D170="nt",IFERROR(SMALL(Youth!F:F,K170),""),IF(D170&gt;3000,"",IFERROR(SMALL(Youth!F:F,K170),"")))</f>
        <v/>
      </c>
      <c r="G170" s="91" t="str">
        <f t="shared" si="3"/>
        <v/>
      </c>
      <c r="J170" s="120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4" t="str">
        <f>IF(D171="nt",IFERROR(SMALL(Youth!F:F,K171),""),IF(D171&gt;3000,"",IFERROR(SMALL(Youth!F:F,K171),"")))</f>
        <v/>
      </c>
      <c r="G171" s="91" t="str">
        <f t="shared" si="3"/>
        <v/>
      </c>
      <c r="J171" s="120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4" t="str">
        <f>IF(D172="nt",IFERROR(SMALL(Youth!F:F,K172),""),IF(D172&gt;3000,"",IFERROR(SMALL(Youth!F:F,K172),"")))</f>
        <v/>
      </c>
      <c r="G172" s="91" t="str">
        <f t="shared" si="3"/>
        <v/>
      </c>
      <c r="J172" s="120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4" t="str">
        <f>IF(D173="nt",IFERROR(SMALL(Youth!F:F,K173),""),IF(D173&gt;3000,"",IFERROR(SMALL(Youth!F:F,K173),"")))</f>
        <v/>
      </c>
      <c r="G173" s="91" t="str">
        <f t="shared" si="3"/>
        <v/>
      </c>
      <c r="J173" s="120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4" t="str">
        <f>IF(D174="nt",IFERROR(SMALL(Youth!F:F,K174),""),IF(D174&gt;3000,"",IFERROR(SMALL(Youth!F:F,K174),"")))</f>
        <v/>
      </c>
      <c r="G174" s="91" t="str">
        <f t="shared" si="3"/>
        <v/>
      </c>
      <c r="J174" s="120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4" t="str">
        <f>IF(D175="nt",IFERROR(SMALL(Youth!F:F,K175),""),IF(D175&gt;3000,"",IFERROR(SMALL(Youth!F:F,K175),"")))</f>
        <v/>
      </c>
      <c r="G175" s="91" t="str">
        <f t="shared" si="3"/>
        <v/>
      </c>
      <c r="J175" s="120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4" t="str">
        <f>IF(D176="nt",IFERROR(SMALL(Youth!F:F,K176),""),IF(D176&gt;3000,"",IFERROR(SMALL(Youth!F:F,K176),"")))</f>
        <v/>
      </c>
      <c r="G176" s="91" t="str">
        <f t="shared" si="3"/>
        <v/>
      </c>
      <c r="J176" s="120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4" t="str">
        <f>IF(D177="nt",IFERROR(SMALL(Youth!F:F,K177),""),IF(D177&gt;3000,"",IFERROR(SMALL(Youth!F:F,K177),"")))</f>
        <v/>
      </c>
      <c r="G177" s="91" t="str">
        <f t="shared" si="3"/>
        <v/>
      </c>
      <c r="J177" s="120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4" t="str">
        <f>IF(D178="nt",IFERROR(SMALL(Youth!F:F,K178),""),IF(D178&gt;3000,"",IFERROR(SMALL(Youth!F:F,K178),"")))</f>
        <v/>
      </c>
      <c r="G178" s="91" t="str">
        <f t="shared" si="3"/>
        <v/>
      </c>
      <c r="J178" s="120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4" t="str">
        <f>IF(D179="nt",IFERROR(SMALL(Youth!F:F,K179),""),IF(D179&gt;3000,"",IFERROR(SMALL(Youth!F:F,K179),"")))</f>
        <v/>
      </c>
      <c r="G179" s="91" t="str">
        <f t="shared" si="3"/>
        <v/>
      </c>
      <c r="J179" s="120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4" t="str">
        <f>IF(D180="nt",IFERROR(SMALL(Youth!F:F,K180),""),IF(D180&gt;3000,"",IFERROR(SMALL(Youth!F:F,K180),"")))</f>
        <v/>
      </c>
      <c r="G180" s="91" t="str">
        <f t="shared" si="3"/>
        <v/>
      </c>
      <c r="J180" s="120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4" t="str">
        <f>IF(D181="nt",IFERROR(SMALL(Youth!F:F,K181),""),IF(D181&gt;3000,"",IFERROR(SMALL(Youth!F:F,K181),"")))</f>
        <v/>
      </c>
      <c r="G181" s="91" t="str">
        <f t="shared" si="3"/>
        <v/>
      </c>
      <c r="J181" s="120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4" t="str">
        <f>IF(D182="nt",IFERROR(SMALL(Youth!F:F,K182),""),IF(D182&gt;3000,"",IFERROR(SMALL(Youth!F:F,K182),"")))</f>
        <v/>
      </c>
      <c r="G182" s="91" t="str">
        <f t="shared" si="3"/>
        <v/>
      </c>
      <c r="J182" s="120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4" t="str">
        <f>IF(D183="nt",IFERROR(SMALL(Youth!F:F,K183),""),IF(D183&gt;3000,"",IFERROR(SMALL(Youth!F:F,K183),"")))</f>
        <v/>
      </c>
      <c r="G183" s="91" t="str">
        <f t="shared" si="3"/>
        <v/>
      </c>
      <c r="J183" s="120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4" t="str">
        <f>IF(D184="nt",IFERROR(SMALL(Youth!F:F,K184),""),IF(D184&gt;3000,"",IFERROR(SMALL(Youth!F:F,K184),"")))</f>
        <v/>
      </c>
      <c r="G184" s="91" t="str">
        <f t="shared" si="3"/>
        <v/>
      </c>
      <c r="J184" s="120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4" t="str">
        <f>IF(D185="nt",IFERROR(SMALL(Youth!F:F,K185),""),IF(D185&gt;3000,"",IFERROR(SMALL(Youth!F:F,K185),"")))</f>
        <v/>
      </c>
      <c r="G185" s="91" t="str">
        <f t="shared" si="3"/>
        <v/>
      </c>
      <c r="J185" s="120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4" t="str">
        <f>IF(D186="nt",IFERROR(SMALL(Youth!F:F,K186),""),IF(D186&gt;3000,"",IFERROR(SMALL(Youth!F:F,K186),"")))</f>
        <v/>
      </c>
      <c r="G186" s="91" t="str">
        <f t="shared" si="3"/>
        <v/>
      </c>
      <c r="J186" s="120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4" t="str">
        <f>IF(D187="nt",IFERROR(SMALL(Youth!F:F,K187),""),IF(D187&gt;3000,"",IFERROR(SMALL(Youth!F:F,K187),"")))</f>
        <v/>
      </c>
      <c r="G187" s="91" t="str">
        <f t="shared" si="3"/>
        <v/>
      </c>
      <c r="J187" s="120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4" t="str">
        <f>IF(D188="nt",IFERROR(SMALL(Youth!F:F,K188),""),IF(D188&gt;3000,"",IFERROR(SMALL(Youth!F:F,K188),"")))</f>
        <v/>
      </c>
      <c r="G188" s="91" t="str">
        <f t="shared" si="3"/>
        <v/>
      </c>
      <c r="J188" s="120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4" t="str">
        <f>IF(D189="nt",IFERROR(SMALL(Youth!F:F,K189),""),IF(D189&gt;3000,"",IFERROR(SMALL(Youth!F:F,K189),"")))</f>
        <v/>
      </c>
      <c r="G189" s="91" t="str">
        <f t="shared" si="3"/>
        <v/>
      </c>
      <c r="J189" s="120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4" t="str">
        <f>IF(D190="nt",IFERROR(SMALL(Youth!F:F,K190),""),IF(D190&gt;3000,"",IFERROR(SMALL(Youth!F:F,K190),"")))</f>
        <v/>
      </c>
      <c r="G190" s="91" t="str">
        <f t="shared" si="3"/>
        <v/>
      </c>
      <c r="J190" s="120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4" t="str">
        <f>IF(D191="nt",IFERROR(SMALL(Youth!F:F,K191),""),IF(D191&gt;3000,"",IFERROR(SMALL(Youth!F:F,K191),"")))</f>
        <v/>
      </c>
      <c r="G191" s="91" t="str">
        <f t="shared" si="3"/>
        <v/>
      </c>
      <c r="J191" s="120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4" t="str">
        <f>IF(D192="nt",IFERROR(SMALL(Youth!F:F,K192),""),IF(D192&gt;3000,"",IFERROR(SMALL(Youth!F:F,K192),"")))</f>
        <v/>
      </c>
      <c r="G192" s="91" t="str">
        <f t="shared" si="3"/>
        <v/>
      </c>
      <c r="J192" s="120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4" t="str">
        <f>IF(D193="nt",IFERROR(SMALL(Youth!F:F,K193),""),IF(D193&gt;3000,"",IFERROR(SMALL(Youth!F:F,K193),"")))</f>
        <v/>
      </c>
      <c r="G193" s="91" t="str">
        <f t="shared" si="3"/>
        <v/>
      </c>
      <c r="J193" s="120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4" t="str">
        <f>IF(D194="nt",IFERROR(SMALL(Youth!F:F,K194),""),IF(D194&gt;3000,"",IFERROR(SMALL(Youth!F:F,K194),"")))</f>
        <v/>
      </c>
      <c r="G194" s="91" t="str">
        <f t="shared" si="3"/>
        <v/>
      </c>
      <c r="J194" s="120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4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0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4" t="str">
        <f>IF(D196="nt",IFERROR(SMALL(Youth!F:F,K196),""),IF(D196&gt;3000,"",IFERROR(SMALL(Youth!F:F,K196),"")))</f>
        <v/>
      </c>
      <c r="G196" s="91" t="str">
        <f t="shared" si="4"/>
        <v/>
      </c>
      <c r="J196" s="120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4" t="str">
        <f>IF(D197="nt",IFERROR(SMALL(Youth!F:F,K197),""),IF(D197&gt;3000,"",IFERROR(SMALL(Youth!F:F,K197),"")))</f>
        <v/>
      </c>
      <c r="G197" s="91" t="str">
        <f t="shared" si="4"/>
        <v/>
      </c>
      <c r="J197" s="120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4" t="str">
        <f>IF(D198="nt",IFERROR(SMALL(Youth!F:F,K198),""),IF(D198&gt;3000,"",IFERROR(SMALL(Youth!F:F,K198),"")))</f>
        <v/>
      </c>
      <c r="G198" s="91" t="str">
        <f t="shared" si="4"/>
        <v/>
      </c>
      <c r="J198" s="120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4" t="str">
        <f>IF(D199="nt",IFERROR(SMALL(Youth!F:F,K199),""),IF(D199&gt;3000,"",IFERROR(SMALL(Youth!F:F,K199),"")))</f>
        <v/>
      </c>
      <c r="G199" s="91" t="str">
        <f t="shared" si="4"/>
        <v/>
      </c>
      <c r="J199" s="120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4" t="str">
        <f>IF(D200="nt",IFERROR(SMALL(Youth!F:F,K200),""),IF(D200&gt;3000,"",IFERROR(SMALL(Youth!F:F,K200),"")))</f>
        <v/>
      </c>
      <c r="G200" s="91" t="str">
        <f t="shared" si="4"/>
        <v/>
      </c>
      <c r="J200" s="120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4" t="str">
        <f>IF(D201="nt",IFERROR(SMALL(Youth!F:F,K201),""),IF(D201&gt;3000,"",IFERROR(SMALL(Youth!F:F,K201),"")))</f>
        <v/>
      </c>
      <c r="G201" s="91" t="str">
        <f t="shared" si="4"/>
        <v/>
      </c>
      <c r="J201" s="120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4" t="str">
        <f>IF(D202="nt",IFERROR(SMALL(Youth!F:F,K202),""),IF(D202&gt;3000,"",IFERROR(SMALL(Youth!F:F,K202),"")))</f>
        <v/>
      </c>
      <c r="G202" s="91" t="str">
        <f t="shared" si="4"/>
        <v/>
      </c>
      <c r="J202" s="120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4" t="str">
        <f>IF(D203="nt",IFERROR(SMALL(Youth!F:F,K203),""),IF(D203&gt;3000,"",IFERROR(SMALL(Youth!F:F,K203),"")))</f>
        <v/>
      </c>
      <c r="G203" s="91" t="str">
        <f t="shared" si="4"/>
        <v/>
      </c>
      <c r="J203" s="120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4" t="str">
        <f>IF(D204="nt",IFERROR(SMALL(Youth!F:F,K204),""),IF(D204&gt;3000,"",IFERROR(SMALL(Youth!F:F,K204),"")))</f>
        <v/>
      </c>
      <c r="G204" s="91" t="str">
        <f t="shared" si="4"/>
        <v/>
      </c>
      <c r="J204" s="120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4" t="str">
        <f>IF(D205="nt",IFERROR(SMALL(Youth!F:F,K205),""),IF(D205&gt;3000,"",IFERROR(SMALL(Youth!F:F,K205),"")))</f>
        <v/>
      </c>
      <c r="G205" s="91" t="str">
        <f t="shared" si="4"/>
        <v/>
      </c>
      <c r="J205" s="120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4" t="str">
        <f>IF(D206="nt",IFERROR(SMALL(Youth!F:F,K206),""),IF(D206&gt;3000,"",IFERROR(SMALL(Youth!F:F,K206),"")))</f>
        <v/>
      </c>
      <c r="G206" s="91" t="str">
        <f t="shared" si="4"/>
        <v/>
      </c>
      <c r="J206" s="120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4" t="str">
        <f>IF(D207="nt",IFERROR(SMALL(Youth!F:F,K207),""),IF(D207&gt;3000,"",IFERROR(SMALL(Youth!F:F,K207),"")))</f>
        <v/>
      </c>
      <c r="G207" s="91" t="str">
        <f t="shared" si="4"/>
        <v/>
      </c>
      <c r="J207" s="120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4" t="str">
        <f>IF(D208="nt",IFERROR(SMALL(Youth!F:F,K208),""),IF(D208&gt;3000,"",IFERROR(SMALL(Youth!F:F,K208),"")))</f>
        <v/>
      </c>
      <c r="G208" s="91" t="str">
        <f t="shared" si="4"/>
        <v/>
      </c>
      <c r="J208" s="120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4" t="str">
        <f>IF(D209="nt",IFERROR(SMALL(Youth!F:F,K209),""),IF(D209&gt;3000,"",IFERROR(SMALL(Youth!F:F,K209),"")))</f>
        <v/>
      </c>
      <c r="G209" s="91" t="str">
        <f t="shared" si="4"/>
        <v/>
      </c>
      <c r="J209" s="120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4" t="str">
        <f>IF(D210="nt",IFERROR(SMALL(Youth!F:F,K210),""),IF(D210&gt;3000,"",IFERROR(SMALL(Youth!F:F,K210),"")))</f>
        <v/>
      </c>
      <c r="G210" s="91" t="str">
        <f t="shared" si="4"/>
        <v/>
      </c>
      <c r="J210" s="120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4" t="str">
        <f>IF(D211="nt",IFERROR(SMALL(Youth!F:F,K211),""),IF(D211&gt;3000,"",IFERROR(SMALL(Youth!F:F,K211),"")))</f>
        <v/>
      </c>
      <c r="G211" s="91" t="str">
        <f t="shared" si="4"/>
        <v/>
      </c>
      <c r="J211" s="120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4" t="str">
        <f>IF(D212="nt",IFERROR(SMALL(Youth!F:F,K212),""),IF(D212&gt;3000,"",IFERROR(SMALL(Youth!F:F,K212),"")))</f>
        <v/>
      </c>
      <c r="G212" s="91" t="str">
        <f t="shared" si="4"/>
        <v/>
      </c>
      <c r="J212" s="120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4" t="str">
        <f>IF(D213="nt",IFERROR(SMALL(Youth!F:F,K213),""),IF(D213&gt;3000,"",IFERROR(SMALL(Youth!F:F,K213),"")))</f>
        <v/>
      </c>
      <c r="G213" s="91" t="str">
        <f t="shared" si="4"/>
        <v/>
      </c>
      <c r="J213" s="120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4" t="str">
        <f>IF(D214="nt",IFERROR(SMALL(Youth!F:F,K214),""),IF(D214&gt;3000,"",IFERROR(SMALL(Youth!F:F,K214),"")))</f>
        <v/>
      </c>
      <c r="G214" s="91" t="str">
        <f t="shared" si="4"/>
        <v/>
      </c>
      <c r="J214" s="120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4" t="str">
        <f>IF(D215="nt",IFERROR(SMALL(Youth!F:F,K215),""),IF(D215&gt;3000,"",IFERROR(SMALL(Youth!F:F,K215),"")))</f>
        <v/>
      </c>
      <c r="G215" s="91" t="str">
        <f t="shared" si="4"/>
        <v/>
      </c>
      <c r="J215" s="120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4" t="str">
        <f>IF(D216="nt",IFERROR(SMALL(Youth!F:F,K216),""),IF(D216&gt;3000,"",IFERROR(SMALL(Youth!F:F,K216),"")))</f>
        <v/>
      </c>
      <c r="G216" s="91" t="str">
        <f t="shared" si="4"/>
        <v/>
      </c>
      <c r="J216" s="120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4" t="str">
        <f>IF(D217="nt",IFERROR(SMALL(Youth!F:F,K217),""),IF(D217&gt;3000,"",IFERROR(SMALL(Youth!F:F,K217),"")))</f>
        <v/>
      </c>
      <c r="G217" s="91" t="str">
        <f t="shared" si="4"/>
        <v/>
      </c>
      <c r="J217" s="120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4" t="str">
        <f>IF(D218="nt",IFERROR(SMALL(Youth!F:F,K218),""),IF(D218&gt;3000,"",IFERROR(SMALL(Youth!F:F,K218),"")))</f>
        <v/>
      </c>
      <c r="G218" s="91" t="str">
        <f t="shared" si="4"/>
        <v/>
      </c>
      <c r="J218" s="120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4" t="str">
        <f>IF(D219="nt",IFERROR(SMALL(Youth!F:F,K219),""),IF(D219&gt;3000,"",IFERROR(SMALL(Youth!F:F,K219),"")))</f>
        <v/>
      </c>
      <c r="G219" s="91" t="str">
        <f t="shared" si="4"/>
        <v/>
      </c>
      <c r="J219" s="120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4" t="str">
        <f>IF(D220="nt",IFERROR(SMALL(Youth!F:F,K220),""),IF(D220&gt;3000,"",IFERROR(SMALL(Youth!F:F,K220),"")))</f>
        <v/>
      </c>
      <c r="G220" s="91" t="str">
        <f t="shared" si="4"/>
        <v/>
      </c>
      <c r="J220" s="120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4" t="str">
        <f>IF(D221="nt",IFERROR(SMALL(Youth!F:F,K221),""),IF(D221&gt;3000,"",IFERROR(SMALL(Youth!F:F,K221),"")))</f>
        <v/>
      </c>
      <c r="G221" s="91" t="str">
        <f t="shared" si="4"/>
        <v/>
      </c>
      <c r="J221" s="120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4" t="str">
        <f>IF(D222="nt",IFERROR(SMALL(Youth!F:F,K222),""),IF(D222&gt;3000,"",IFERROR(SMALL(Youth!F:F,K222),"")))</f>
        <v/>
      </c>
      <c r="G222" s="91" t="str">
        <f t="shared" si="4"/>
        <v/>
      </c>
      <c r="J222" s="120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4" t="str">
        <f>IF(D223="nt",IFERROR(SMALL(Youth!F:F,K223),""),IF(D223&gt;3000,"",IFERROR(SMALL(Youth!F:F,K223),"")))</f>
        <v/>
      </c>
      <c r="G223" s="91" t="str">
        <f t="shared" si="4"/>
        <v/>
      </c>
      <c r="J223" s="120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4" t="str">
        <f>IF(D224="nt",IFERROR(SMALL(Youth!F:F,K224),""),IF(D224&gt;3000,"",IFERROR(SMALL(Youth!F:F,K224),"")))</f>
        <v/>
      </c>
      <c r="G224" s="91" t="str">
        <f t="shared" si="4"/>
        <v/>
      </c>
      <c r="J224" s="120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4" t="str">
        <f>IF(D225="nt",IFERROR(SMALL(Youth!F:F,K225),""),IF(D225&gt;3000,"",IFERROR(SMALL(Youth!F:F,K225),"")))</f>
        <v/>
      </c>
      <c r="G225" s="91" t="str">
        <f t="shared" si="4"/>
        <v/>
      </c>
      <c r="J225" s="120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4" t="str">
        <f>IF(D226="nt",IFERROR(SMALL(Youth!F:F,K226),""),IF(D226&gt;3000,"",IFERROR(SMALL(Youth!F:F,K226),"")))</f>
        <v/>
      </c>
      <c r="G226" s="91" t="str">
        <f t="shared" si="4"/>
        <v/>
      </c>
      <c r="J226" s="120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4" t="str">
        <f>IF(D227="nt",IFERROR(SMALL(Youth!F:F,K227),""),IF(D227&gt;3000,"",IFERROR(SMALL(Youth!F:F,K227),"")))</f>
        <v/>
      </c>
      <c r="G227" s="91" t="str">
        <f t="shared" si="4"/>
        <v/>
      </c>
      <c r="J227" s="120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4" t="str">
        <f>IF(D228="nt",IFERROR(SMALL(Youth!F:F,K228),""),IF(D228&gt;3000,"",IFERROR(SMALL(Youth!F:F,K228),"")))</f>
        <v/>
      </c>
      <c r="G228" s="91" t="str">
        <f t="shared" si="4"/>
        <v/>
      </c>
      <c r="J228" s="120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4" t="str">
        <f>IF(D229="nt",IFERROR(SMALL(Youth!F:F,K229),""),IF(D229&gt;3000,"",IFERROR(SMALL(Youth!F:F,K229),"")))</f>
        <v/>
      </c>
      <c r="G229" s="91" t="str">
        <f t="shared" si="4"/>
        <v/>
      </c>
      <c r="J229" s="120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4" t="str">
        <f>IF(D230="nt",IFERROR(SMALL(Youth!F:F,K230),""),IF(D230&gt;3000,"",IFERROR(SMALL(Youth!F:F,K230),"")))</f>
        <v/>
      </c>
      <c r="G230" s="91" t="str">
        <f t="shared" si="4"/>
        <v/>
      </c>
      <c r="J230" s="120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4" t="str">
        <f>IF(D231="nt",IFERROR(SMALL(Youth!F:F,K231),""),IF(D231&gt;3000,"",IFERROR(SMALL(Youth!F:F,K231),"")))</f>
        <v/>
      </c>
      <c r="G231" s="91" t="str">
        <f t="shared" si="4"/>
        <v/>
      </c>
      <c r="J231" s="120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4" t="str">
        <f>IF(D232="nt",IFERROR(SMALL(Youth!F:F,K232),""),IF(D232&gt;3000,"",IFERROR(SMALL(Youth!F:F,K232),"")))</f>
        <v/>
      </c>
      <c r="G232" s="91" t="str">
        <f t="shared" si="4"/>
        <v/>
      </c>
      <c r="J232" s="120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4" t="str">
        <f>IF(D233="nt",IFERROR(SMALL(Youth!F:F,K233),""),IF(D233&gt;3000,"",IFERROR(SMALL(Youth!F:F,K233),"")))</f>
        <v/>
      </c>
      <c r="G233" s="91" t="str">
        <f t="shared" si="4"/>
        <v/>
      </c>
      <c r="J233" s="120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4" t="str">
        <f>IF(D234="nt",IFERROR(SMALL(Youth!F:F,K234),""),IF(D234&gt;3000,"",IFERROR(SMALL(Youth!F:F,K234),"")))</f>
        <v/>
      </c>
      <c r="G234" s="91" t="str">
        <f t="shared" si="4"/>
        <v/>
      </c>
      <c r="J234" s="120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4" t="str">
        <f>IF(D235="nt",IFERROR(SMALL(Youth!F:F,K235),""),IF(D235&gt;3000,"",IFERROR(SMALL(Youth!F:F,K235),"")))</f>
        <v/>
      </c>
      <c r="G235" s="91" t="str">
        <f t="shared" si="4"/>
        <v/>
      </c>
      <c r="J235" s="120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4" t="str">
        <f>IF(D236="nt",IFERROR(SMALL(Youth!F:F,K236),""),IF(D236&gt;3000,"",IFERROR(SMALL(Youth!F:F,K236),"")))</f>
        <v/>
      </c>
      <c r="G236" s="91" t="str">
        <f t="shared" si="4"/>
        <v/>
      </c>
      <c r="J236" s="120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4" t="str">
        <f>IF(D237="nt",IFERROR(SMALL(Youth!F:F,K237),""),IF(D237&gt;3000,"",IFERROR(SMALL(Youth!F:F,K237),"")))</f>
        <v/>
      </c>
      <c r="G237" s="91" t="str">
        <f t="shared" si="4"/>
        <v/>
      </c>
      <c r="J237" s="120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4" t="str">
        <f>IF(D238="nt",IFERROR(SMALL(Youth!F:F,K238),""),IF(D238&gt;3000,"",IFERROR(SMALL(Youth!F:F,K238),"")))</f>
        <v/>
      </c>
      <c r="G238" s="91" t="str">
        <f t="shared" si="4"/>
        <v/>
      </c>
      <c r="J238" s="120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4" t="str">
        <f>IF(D239="nt",IFERROR(SMALL(Youth!F:F,K239),""),IF(D239&gt;3000,"",IFERROR(SMALL(Youth!F:F,K239),"")))</f>
        <v/>
      </c>
      <c r="G239" s="91" t="str">
        <f t="shared" si="4"/>
        <v/>
      </c>
      <c r="J239" s="120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4" t="str">
        <f>IF(D240="nt",IFERROR(SMALL(Youth!F:F,K240),""),IF(D240&gt;3000,"",IFERROR(SMALL(Youth!F:F,K240),"")))</f>
        <v/>
      </c>
      <c r="G240" s="91" t="str">
        <f t="shared" si="4"/>
        <v/>
      </c>
      <c r="J240" s="120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4" t="str">
        <f>IF(D241="nt",IFERROR(SMALL(Youth!F:F,K241),""),IF(D241&gt;3000,"",IFERROR(SMALL(Youth!F:F,K241),"")))</f>
        <v/>
      </c>
      <c r="G241" s="91" t="str">
        <f t="shared" si="4"/>
        <v/>
      </c>
      <c r="J241" s="120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4" t="str">
        <f>IF(D242="nt",IFERROR(SMALL(Youth!F:F,K242),""),IF(D242&gt;3000,"",IFERROR(SMALL(Youth!F:F,K242),"")))</f>
        <v/>
      </c>
      <c r="G242" s="91" t="str">
        <f t="shared" si="4"/>
        <v/>
      </c>
      <c r="J242" s="120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4" t="str">
        <f>IF(D243="nt",IFERROR(SMALL(Youth!F:F,K243),""),IF(D243&gt;3000,"",IFERROR(SMALL(Youth!F:F,K243),"")))</f>
        <v/>
      </c>
      <c r="G243" s="91" t="str">
        <f t="shared" si="4"/>
        <v/>
      </c>
      <c r="J243" s="120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4" t="str">
        <f>IF(D244="nt",IFERROR(SMALL(Youth!F:F,K244),""),IF(D244&gt;3000,"",IFERROR(SMALL(Youth!F:F,K244),"")))</f>
        <v/>
      </c>
      <c r="G244" s="91" t="str">
        <f t="shared" si="4"/>
        <v/>
      </c>
      <c r="J244" s="120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4" t="str">
        <f>IF(D245="nt",IFERROR(SMALL(Youth!F:F,K245),""),IF(D245&gt;3000,"",IFERROR(SMALL(Youth!F:F,K245),"")))</f>
        <v/>
      </c>
      <c r="G245" s="91" t="str">
        <f t="shared" si="4"/>
        <v/>
      </c>
      <c r="J245" s="120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4" t="str">
        <f>IF(D246="nt",IFERROR(SMALL(Youth!F:F,K246),""),IF(D246&gt;3000,"",IFERROR(SMALL(Youth!F:F,K246),"")))</f>
        <v/>
      </c>
      <c r="G246" s="91" t="str">
        <f t="shared" si="4"/>
        <v/>
      </c>
      <c r="J246" s="120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4" t="str">
        <f>IF(D247="nt",IFERROR(SMALL(Youth!F:F,K247),""),IF(D247&gt;3000,"",IFERROR(SMALL(Youth!F:F,K247),"")))</f>
        <v/>
      </c>
      <c r="G247" s="91" t="str">
        <f t="shared" si="4"/>
        <v/>
      </c>
      <c r="J247" s="120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4" t="str">
        <f>IF(D248="nt",IFERROR(SMALL(Youth!F:F,K248),""),IF(D248&gt;3000,"",IFERROR(SMALL(Youth!F:F,K248),"")))</f>
        <v/>
      </c>
      <c r="G248" s="91" t="str">
        <f t="shared" si="4"/>
        <v/>
      </c>
      <c r="J248" s="120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4" t="str">
        <f>IF(D249="nt",IFERROR(SMALL(Youth!F:F,K249),""),IF(D249&gt;3000,"",IFERROR(SMALL(Youth!F:F,K249),"")))</f>
        <v/>
      </c>
      <c r="G249" s="91" t="str">
        <f t="shared" si="4"/>
        <v/>
      </c>
      <c r="J249" s="120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4" t="str">
        <f>IF(D250="nt",IFERROR(SMALL(Youth!F:F,K250),""),IF(D250&gt;3000,"",IFERROR(SMALL(Youth!F:F,K250),"")))</f>
        <v/>
      </c>
      <c r="G250" s="91" t="str">
        <f t="shared" si="4"/>
        <v/>
      </c>
      <c r="J250" s="120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4" t="str">
        <f>IF(D251="nt",IFERROR(SMALL(Youth!F:F,K251),""),IF(D251&gt;3000,"",IFERROR(SMALL(Youth!F:F,K251),"")))</f>
        <v/>
      </c>
      <c r="G251" s="91" t="str">
        <f t="shared" si="4"/>
        <v/>
      </c>
      <c r="J251" s="120"/>
      <c r="K251" s="24">
        <v>250</v>
      </c>
    </row>
  </sheetData>
  <sheetProtection sheet="1" selectLockedCells="1"/>
  <conditionalFormatting sqref="A1:E1 A252:E1048576 A2:C251">
    <cfRule type="containsBlanks" dxfId="31" priority="4">
      <formula>LEN(TRIM(A1))=0</formula>
    </cfRule>
  </conditionalFormatting>
  <conditionalFormatting sqref="D2:D251">
    <cfRule type="containsBlanks" dxfId="30" priority="2">
      <formula>LEN(TRIM(D2))=0</formula>
    </cfRule>
  </conditionalFormatting>
  <conditionalFormatting sqref="E2:E251">
    <cfRule type="containsBlanks" dxfId="29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  <headerFooter>
    <oddHeader>&amp;L&amp;"-,Bold"Youth Results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workbookViewId="0">
      <pane ySplit="1" topLeftCell="A2" activePane="bottomLeft" state="frozen"/>
      <selection pane="bottomLeft" activeCell="D23" sqref="D23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5.42578125" style="17" customWidth="1"/>
    <col min="9" max="9" width="10" style="17" customWidth="1"/>
    <col min="10" max="10" width="11.28515625" style="17" bestFit="1" customWidth="1"/>
    <col min="11" max="11" width="7.42578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19" width="15.85546875" style="17" hidden="1" customWidth="1"/>
    <col min="20" max="20" width="6" style="17" hidden="1" customWidth="1"/>
    <col min="21" max="21" width="9.140625" style="17"/>
    <col min="22" max="22" width="2.28515625" style="17" hidden="1" customWidth="1"/>
    <col min="23" max="27" width="3.28515625" style="17" hidden="1" customWidth="1"/>
    <col min="28" max="28" width="4.28515625" style="17" hidden="1" customWidth="1"/>
    <col min="29" max="29" width="5.42578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7.140625" style="17" hidden="1" customWidth="1"/>
    <col min="35" max="35" width="2" style="17" hidden="1" customWidth="1"/>
    <col min="36" max="36" width="6.140625" style="17" hidden="1" customWidth="1"/>
    <col min="37" max="37" width="4.28515625" style="17" hidden="1" customWidth="1"/>
    <col min="38" max="38" width="5.85546875" style="17" hidden="1" customWidth="1"/>
    <col min="39" max="40" width="5" style="17" hidden="1" customWidth="1"/>
    <col min="41" max="41" width="8.42578125" style="17" hidden="1" customWidth="1"/>
    <col min="42" max="42" width="5" style="17" hidden="1" customWidth="1"/>
    <col min="43" max="47" width="6.7109375" style="17" hidden="1" customWidth="1"/>
    <col min="48" max="48" width="5.85546875" style="17" hidden="1" customWidth="1"/>
    <col min="49" max="49" width="9.140625" style="17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 xml:space="preserve">Allison Burgou </v>
      </c>
      <c r="C2" s="19" t="str">
        <f>IFERROR(Draw!C2,"")</f>
        <v xml:space="preserve">Bug </v>
      </c>
      <c r="D2" s="173">
        <v>920.08</v>
      </c>
      <c r="E2" s="92">
        <v>1.0000000000000001E-9</v>
      </c>
      <c r="F2" s="93">
        <f>IF(D2="scratch",3000+E2,IF(D2="nt",1000+E2,IF((D2+E2)&gt;5,D2+E2,"")))</f>
        <v>920.08000000100003</v>
      </c>
      <c r="G2" s="62" t="str">
        <f>IF(A2="yco",VLOOKUP(_xlfn.CONCAT(B2,C2),Youth!S:T,2,FALSE),IF(OR(AND(D2&gt;1,D2&lt;1050),D2="nt",D2="",D2="scratch"),"","Not valid"))</f>
        <v/>
      </c>
      <c r="H2" s="243" t="s">
        <v>84</v>
      </c>
      <c r="I2" s="244"/>
      <c r="J2" s="163">
        <v>33</v>
      </c>
      <c r="S2" s="17" t="e">
        <f ca="1">_xlfn.CONCAT(B2,C2)</f>
        <v>#NAME?</v>
      </c>
      <c r="T2" s="93">
        <f>D2</f>
        <v>920.08</v>
      </c>
      <c r="V2" s="3" t="str">
        <f>IFERROR(VLOOKUP('Open 1'!F2,$AC$3:$AD$7,2,TRUE),"")</f>
        <v>4D</v>
      </c>
      <c r="W2" s="7" t="str">
        <f>IFERROR(IF(V2=$W$1,'Open 1'!F2,""),"")</f>
        <v/>
      </c>
      <c r="X2" s="7" t="str">
        <f>IFERROR(IF(V2=$X$1,'Open 1'!F2,""),"")</f>
        <v/>
      </c>
      <c r="Y2" s="7" t="str">
        <f>IFERROR(IF(V2=$Y$1,'Open 1'!F2,""),"")</f>
        <v/>
      </c>
      <c r="Z2" s="7">
        <f>IFERROR(IF($V2=$Z$1,'Open 1'!F2,""),"")</f>
        <v>920.08000000100003</v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P2" s="17" t="s">
        <v>6</v>
      </c>
      <c r="AQ2" s="146">
        <v>0.35</v>
      </c>
      <c r="AR2" s="146">
        <v>0.3</v>
      </c>
      <c r="AS2" s="146">
        <v>0.2</v>
      </c>
      <c r="AT2" s="146">
        <v>0.15</v>
      </c>
      <c r="AU2" s="146">
        <v>0</v>
      </c>
      <c r="AV2" s="189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>Joni Boeklheide</v>
      </c>
      <c r="C3" s="19" t="str">
        <f>IFERROR(Draw!C3,"")</f>
        <v>runningwiththedevil</v>
      </c>
      <c r="D3" s="52">
        <v>19.28</v>
      </c>
      <c r="E3" s="92">
        <v>2.0000000000000001E-9</v>
      </c>
      <c r="F3" s="93">
        <f t="shared" ref="F3:F66" si="0">IF(D3="scratch",3000+E3,IF(D3="nt",1000+E3,IF((D3+E3)&gt;5,D3+E3,"")))</f>
        <v>19.280000002000001</v>
      </c>
      <c r="G3" s="62" t="str">
        <f>IF(A3="yco",VLOOKUP(_xlfn.CONCAT(B3,C3),Youth!S:T,2,FALSE),IF(OR(AND(D3&gt;1,D3&lt;1050),D3="nt",D3="",D3="scratch"),"","Not valid"))</f>
        <v/>
      </c>
      <c r="H3" s="243" t="s">
        <v>81</v>
      </c>
      <c r="I3" s="244"/>
      <c r="J3" s="163">
        <v>500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19.28</v>
      </c>
      <c r="V3" s="3" t="str">
        <f>IFERROR(VLOOKUP('Open 1'!F3,$AC$3:$AD$7,2,TRUE),"")</f>
        <v>2D</v>
      </c>
      <c r="W3" s="7" t="str">
        <f>IFERROR(IF(V3=$W$1,'Open 1'!F3,""),"")</f>
        <v/>
      </c>
      <c r="X3" s="7">
        <f>IFERROR(IF(V3=$X$1,'Open 1'!F3,""),"")</f>
        <v>19.280000002000001</v>
      </c>
      <c r="Y3" s="7" t="str">
        <f>IFERROR(IF(V3=$Y$1,'Open 1'!F3,""),"")</f>
        <v/>
      </c>
      <c r="Z3" s="7" t="str">
        <f>IFERROR(IF($V3=$Z$1,'Open 1'!F3,""),"")</f>
        <v/>
      </c>
      <c r="AA3" s="7" t="str">
        <f>IFERROR(IF(V3=$AA$1,'Open 1'!F3,""),"")</f>
        <v/>
      </c>
      <c r="AB3" s="3"/>
      <c r="AC3" s="8">
        <f>MIN('Open 1'!D:D)</f>
        <v>18.303999999999998</v>
      </c>
      <c r="AD3" s="11" t="s">
        <v>3</v>
      </c>
      <c r="AE3" s="63"/>
      <c r="AF3"/>
      <c r="AG3"/>
      <c r="AH3"/>
      <c r="AI3"/>
      <c r="AJ3"/>
      <c r="AK3"/>
      <c r="AP3" s="17" t="s">
        <v>13</v>
      </c>
      <c r="AQ3" s="146">
        <v>0.3</v>
      </c>
      <c r="AR3" s="146">
        <v>0.25</v>
      </c>
      <c r="AS3" s="146">
        <v>0.2</v>
      </c>
      <c r="AT3" s="146">
        <v>0.15</v>
      </c>
      <c r="AU3" s="146">
        <v>0.1</v>
      </c>
      <c r="AV3" s="146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 xml:space="preserve">Lacey Gorder </v>
      </c>
      <c r="C4" s="19" t="str">
        <f>IFERROR(Draw!C4,"")</f>
        <v xml:space="preserve">Tinyspapermoney aka Penny </v>
      </c>
      <c r="D4" s="53">
        <v>18.57</v>
      </c>
      <c r="E4" s="92">
        <v>3E-9</v>
      </c>
      <c r="F4" s="93">
        <f t="shared" si="0"/>
        <v>18.570000003000001</v>
      </c>
      <c r="G4" s="62" t="str">
        <f>IF(A4="yco",VLOOKUP(_xlfn.CONCAT(B4,C4),Youth!S:T,2,FALSE),IF(OR(AND(D4&gt;1,D4&lt;1050),D4="nt",D4="",D4="scratch"),"","Not valid"))</f>
        <v/>
      </c>
      <c r="L4" s="236" t="s">
        <v>3</v>
      </c>
      <c r="M4" s="72" t="str">
        <f>AD10</f>
        <v>1st</v>
      </c>
      <c r="N4" s="73" t="str">
        <f>'Open 1'!AE10</f>
        <v xml:space="preserve">Sarah Rose </v>
      </c>
      <c r="O4" s="73" t="str">
        <f>'Open 1'!AF10</f>
        <v xml:space="preserve">Horse 2 </v>
      </c>
      <c r="P4" s="180">
        <f>'Open 1'!AG10</f>
        <v>18.304000033999998</v>
      </c>
      <c r="Q4" s="155">
        <f>AH10</f>
        <v>263.06</v>
      </c>
      <c r="R4" s="185" t="str">
        <f>IF(M4="Tie",AK11,"")</f>
        <v/>
      </c>
      <c r="S4" s="17" t="e">
        <f t="shared" ca="1" si="1"/>
        <v>#NAME?</v>
      </c>
      <c r="T4" s="93">
        <f t="shared" si="2"/>
        <v>18.57</v>
      </c>
      <c r="V4" s="3" t="str">
        <f>IFERROR(VLOOKUP('Open 1'!F4,$AC$3:$AD$7,2,TRUE),"")</f>
        <v>1D</v>
      </c>
      <c r="W4" s="7">
        <f>IFERROR(IF(V4=$W$1,'Open 1'!F4,""),"")</f>
        <v>18.570000003000001</v>
      </c>
      <c r="X4" s="7" t="str">
        <f>IFERROR(IF(V4=$X$1,'Open 1'!F4,""),"")</f>
        <v/>
      </c>
      <c r="Y4" s="7" t="str">
        <f>IFERROR(IF(V4=$Y$1,'Open 1'!F4,""),"")</f>
        <v/>
      </c>
      <c r="Z4" s="7" t="str">
        <f>IFERROR(IF($V4=$Z$1,'Open 1'!F4,""),"")</f>
        <v/>
      </c>
      <c r="AA4" s="7" t="str">
        <f>IFERROR(IF(V4=$AA$1,'Open 1'!F4,""),"")</f>
        <v/>
      </c>
      <c r="AB4" s="3"/>
      <c r="AC4" s="9">
        <f>AC3+0.5</f>
        <v>18.803999999999998</v>
      </c>
      <c r="AD4" s="12" t="s">
        <v>4</v>
      </c>
      <c r="AE4" s="63"/>
      <c r="AF4"/>
      <c r="AG4"/>
      <c r="AH4"/>
      <c r="AI4"/>
      <c r="AJ4"/>
      <c r="AK4"/>
      <c r="AL4" s="17">
        <v>0</v>
      </c>
      <c r="AM4" s="17">
        <v>13</v>
      </c>
      <c r="AN4" s="17">
        <v>21</v>
      </c>
      <c r="AO4" s="17">
        <v>41</v>
      </c>
      <c r="AP4" s="17">
        <v>81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 xml:space="preserve">Kristen Zancanella </v>
      </c>
      <c r="C5" s="19" t="str">
        <f>IFERROR(Draw!C5,"")</f>
        <v xml:space="preserve">Lions Super Moon Bug </v>
      </c>
      <c r="D5" s="54">
        <v>919.19399999999996</v>
      </c>
      <c r="E5" s="92">
        <v>4.0000000000000002E-9</v>
      </c>
      <c r="F5" s="93">
        <f t="shared" si="0"/>
        <v>919.19400000399992</v>
      </c>
      <c r="G5" s="62" t="str">
        <f>IF(A5="yco",VLOOKUP(_xlfn.CONCAT(B5,C5),Youth!S:T,2,FALSE),IF(OR(AND(D5&gt;1,D5&lt;1050),D5="nt",D5="",D5="scratch"),"","Not valid"))</f>
        <v/>
      </c>
      <c r="I5" s="82" t="s">
        <v>3</v>
      </c>
      <c r="J5" s="78">
        <f>'Open 1'!AC3</f>
        <v>18.303999999999998</v>
      </c>
      <c r="L5" s="237"/>
      <c r="M5" s="30" t="str">
        <f>IF($J$13&lt;"2","",IF(AD11="Tie","Tie",AD11))</f>
        <v>2nd</v>
      </c>
      <c r="N5" s="20" t="str">
        <f>IF(M5="","",'Open 1'!AE11)</f>
        <v xml:space="preserve">PAM EKERN </v>
      </c>
      <c r="O5" s="20" t="str">
        <f>IF(N5="","",'Open 1'!AF11)</f>
        <v>RAZ</v>
      </c>
      <c r="P5" s="41">
        <f>IF(O5="","",'Open 1'!AG11)</f>
        <v>18.565000038000001</v>
      </c>
      <c r="Q5" s="156">
        <f>AH11</f>
        <v>157.83599999999998</v>
      </c>
      <c r="R5" s="185" t="str">
        <f>IF(M5="Tie",AK12,"")</f>
        <v/>
      </c>
      <c r="S5" s="17" t="e">
        <f t="shared" ca="1" si="1"/>
        <v>#NAME?</v>
      </c>
      <c r="T5" s="93">
        <f t="shared" si="2"/>
        <v>919.19399999999996</v>
      </c>
      <c r="V5" s="3" t="str">
        <f>IFERROR(VLOOKUP('Open 1'!F5,$AC$3:$AD$7,2,TRUE),"")</f>
        <v>4D</v>
      </c>
      <c r="W5" s="7" t="str">
        <f>IFERROR(IF(V5=$W$1,'Open 1'!F5,""),"")</f>
        <v/>
      </c>
      <c r="X5" s="7" t="str">
        <f>IFERROR(IF(V5=$X$1,'Open 1'!F5,""),"")</f>
        <v/>
      </c>
      <c r="Y5" s="7" t="str">
        <f>IFERROR(IF(V5=$Y$1,'Open 1'!F5,""),"")</f>
        <v/>
      </c>
      <c r="Z5" s="7">
        <f>IFERROR(IF($V5=$Z$1,'Open 1'!F5,""),"")</f>
        <v>919.19400000399992</v>
      </c>
      <c r="AA5" s="7" t="str">
        <f>IFERROR(IF(V5=$AA$1,'Open 1'!F5,""),"")</f>
        <v/>
      </c>
      <c r="AB5" s="3"/>
      <c r="AC5" s="9">
        <f>AC4+0.5</f>
        <v>19.303999999999998</v>
      </c>
      <c r="AD5" s="12" t="s">
        <v>5</v>
      </c>
      <c r="AE5" s="63"/>
      <c r="AF5"/>
      <c r="AG5"/>
      <c r="AH5"/>
      <c r="AI5"/>
      <c r="AJ5"/>
      <c r="AK5" s="1" t="s">
        <v>20</v>
      </c>
      <c r="AL5" s="145">
        <v>1</v>
      </c>
      <c r="AM5" s="145">
        <v>0.6</v>
      </c>
      <c r="AN5" s="145">
        <v>0.5</v>
      </c>
      <c r="AO5" s="145">
        <v>0.4</v>
      </c>
      <c r="AP5" s="145">
        <v>0.3</v>
      </c>
      <c r="AQ5" s="151">
        <f>HLOOKUP($J$11,$AL$4:$AP$9,2,TRUE)*AQ$10</f>
        <v>263.06</v>
      </c>
      <c r="AR5" s="151">
        <f>HLOOKUP($J$11,$AL$4:$AP$9,2,TRUE)*AR$10</f>
        <v>225.48</v>
      </c>
      <c r="AS5" s="151">
        <f>HLOOKUP($J$11,$AL$4:$AP$9,2,TRUE)*AS$10</f>
        <v>150.32000000000002</v>
      </c>
      <c r="AT5" s="151">
        <f>HLOOKUP($J$11,$AL$4:$AP$9,2,TRUE)*AT$10</f>
        <v>112.74</v>
      </c>
      <c r="AU5" s="151">
        <f>HLOOKUP($J$11,$AL$4:$AP$9,2,TRUE)*AU$10</f>
        <v>0</v>
      </c>
    </row>
    <row r="6" spans="1:50" ht="16.5" thickBot="1">
      <c r="A6" s="18">
        <f>IF(B6="","",Draw!A6)</f>
        <v>5</v>
      </c>
      <c r="B6" s="19" t="str">
        <f>IFERROR(Draw!B6,"")</f>
        <v xml:space="preserve">EMILY RYMERSON </v>
      </c>
      <c r="C6" s="19" t="str">
        <f>IFERROR(Draw!C6,"")</f>
        <v xml:space="preserve">JOSIE </v>
      </c>
      <c r="D6" s="54">
        <v>919.39599999999996</v>
      </c>
      <c r="E6" s="92">
        <v>5.0000000000000001E-9</v>
      </c>
      <c r="F6" s="93">
        <f t="shared" si="0"/>
        <v>919.39600000499991</v>
      </c>
      <c r="G6" s="62" t="str">
        <f>IF(A6="yco",VLOOKUP(_xlfn.CONCAT(B6,C6),Youth!S:T,2,FALSE),IF(OR(AND(D6&gt;1,D6&lt;1050),D6="nt",D6="",D6="scratch"),"","Not valid"))</f>
        <v/>
      </c>
      <c r="I6" s="47" t="s">
        <v>4</v>
      </c>
      <c r="J6" s="78">
        <f>'Open 1'!AC4</f>
        <v>18.803999999999998</v>
      </c>
      <c r="L6" s="237"/>
      <c r="M6" s="30" t="str">
        <f>IF($J$13&lt;"3","",IF(AD12="Tie","Tie",AD12))</f>
        <v>3rd</v>
      </c>
      <c r="N6" s="20" t="str">
        <f>IF(M6="","",'Open 1'!AE12)</f>
        <v xml:space="preserve">Lacey Gorder </v>
      </c>
      <c r="O6" s="20" t="str">
        <f>IF(N6="","",'Open 1'!AF12)</f>
        <v xml:space="preserve">Tinyspapermoney aka Penny </v>
      </c>
      <c r="P6" s="41">
        <f>IF(O6="","",'Open 1'!AG12)</f>
        <v>18.570000003000001</v>
      </c>
      <c r="Q6" s="156">
        <f>AH12</f>
        <v>105.224</v>
      </c>
      <c r="R6" s="185" t="str">
        <f>IF(M6="Tie",AK13,"")</f>
        <v/>
      </c>
      <c r="S6" s="17" t="e">
        <f t="shared" ca="1" si="1"/>
        <v>#NAME?</v>
      </c>
      <c r="T6" s="93">
        <f t="shared" si="2"/>
        <v>919.39599999999996</v>
      </c>
      <c r="V6" s="3" t="str">
        <f>IFERROR(VLOOKUP('Open 1'!F6,$AC$3:$AD$7,2,TRUE),"")</f>
        <v>4D</v>
      </c>
      <c r="W6" s="7" t="str">
        <f>IFERROR(IF(V6=$W$1,'Open 1'!F6,""),"")</f>
        <v/>
      </c>
      <c r="X6" s="7" t="str">
        <f>IFERROR(IF(V6=$X$1,'Open 1'!F6,""),"")</f>
        <v/>
      </c>
      <c r="Y6" s="7" t="str">
        <f>IFERROR(IF(V6=$Y$1,'Open 1'!F6,""),"")</f>
        <v/>
      </c>
      <c r="Z6" s="7">
        <f>IFERROR(IF($V6=$Z$1,'Open 1'!F6,""),"")</f>
        <v>919.39600000499991</v>
      </c>
      <c r="AA6" s="7" t="str">
        <f>IFERROR(IF(V6=$AA$1,'Open 1'!F6,""),"")</f>
        <v/>
      </c>
      <c r="AB6" s="3"/>
      <c r="AC6" s="9">
        <f>IF(J11&gt;=500,AC5+0.5,AC5+1)</f>
        <v>20.303999999999998</v>
      </c>
      <c r="AD6" s="12" t="s">
        <v>6</v>
      </c>
      <c r="AE6" s="63"/>
      <c r="AF6"/>
      <c r="AG6"/>
      <c r="AH6"/>
      <c r="AI6"/>
      <c r="AJ6"/>
      <c r="AK6" s="1" t="s">
        <v>21</v>
      </c>
      <c r="AL6" s="145">
        <v>0</v>
      </c>
      <c r="AM6" s="145">
        <v>0.4</v>
      </c>
      <c r="AN6" s="145">
        <v>0.3</v>
      </c>
      <c r="AO6" s="145">
        <v>0.3</v>
      </c>
      <c r="AP6" s="145">
        <v>0.25</v>
      </c>
      <c r="AQ6" s="151">
        <f>HLOOKUP($J$11,$AL$4:$AP$9,3,TRUE)*AQ$10</f>
        <v>157.83599999999998</v>
      </c>
      <c r="AR6" s="151">
        <f>HLOOKUP($J$11,$AL$4:$AP$9,3,TRUE)*AR$10</f>
        <v>135.28799999999998</v>
      </c>
      <c r="AS6" s="151">
        <f>HLOOKUP($J$11,$AL$4:$AP$9,3,TRUE)*AS$10</f>
        <v>90.192000000000007</v>
      </c>
      <c r="AT6" s="151">
        <f>HLOOKUP($J$11,$AL$4:$AP$9,3,TRUE)*AT$10</f>
        <v>67.643999999999991</v>
      </c>
      <c r="AU6" s="151">
        <f>HLOOKUP($J$11,$AL$4:$AP$9,3,TRUE)*AU$10</f>
        <v>0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4"/>
      <c r="E7" s="92">
        <v>6E-9</v>
      </c>
      <c r="F7" s="93" t="str">
        <f t="shared" si="0"/>
        <v/>
      </c>
      <c r="G7" s="62" t="str">
        <f>IF(A7="yco",VLOOKUP(_xlfn.CONCAT(B7,C7),Youth!S:T,2,FALSE),IF(OR(AND(D7&gt;1,D7&lt;1050),D7="nt",D7="",D7="scratch"),"","Not valid"))</f>
        <v/>
      </c>
      <c r="I7" s="48" t="s">
        <v>5</v>
      </c>
      <c r="J7" s="78">
        <f>'Open 1'!AC5</f>
        <v>19.303999999999998</v>
      </c>
      <c r="L7" s="237"/>
      <c r="M7" s="30" t="str">
        <f>IF($J$13&lt;"4","",IF(AD13="Tie","Tie",AD13))</f>
        <v/>
      </c>
      <c r="N7" s="20" t="str">
        <f>IF(M7="","",'Open 1'!AE13)</f>
        <v/>
      </c>
      <c r="O7" s="20" t="str">
        <f>IF(N7="","",'Open 1'!AF13)</f>
        <v/>
      </c>
      <c r="P7" s="41" t="str">
        <f>IF(O7="","",'Open 1'!AG13)</f>
        <v/>
      </c>
      <c r="Q7" s="156" t="str">
        <f>AH13</f>
        <v/>
      </c>
      <c r="R7" s="185" t="str">
        <f>IF(M7="Tie",AK14,"")</f>
        <v/>
      </c>
      <c r="S7" s="17" t="e">
        <f t="shared" ca="1" si="1"/>
        <v>#NAME?</v>
      </c>
      <c r="T7" s="93">
        <f t="shared" si="2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 t="str">
        <f>IF(J11&gt;=500,AC6+0.5,"-")</f>
        <v>-</v>
      </c>
      <c r="AD7" s="13" t="s">
        <v>13</v>
      </c>
      <c r="AE7"/>
      <c r="AF7"/>
      <c r="AG7"/>
      <c r="AH7"/>
      <c r="AI7"/>
      <c r="AJ7"/>
      <c r="AK7" s="1" t="s">
        <v>24</v>
      </c>
      <c r="AL7" s="145">
        <v>0</v>
      </c>
      <c r="AM7" s="145"/>
      <c r="AN7" s="145">
        <v>0.2</v>
      </c>
      <c r="AO7" s="145">
        <v>0.2</v>
      </c>
      <c r="AP7" s="145">
        <v>0.2</v>
      </c>
      <c r="AQ7" s="151">
        <f>HLOOKUP($J$11,$AL$4:$AP$9,4,TRUE)*AQ$10</f>
        <v>105.224</v>
      </c>
      <c r="AR7" s="151">
        <f>HLOOKUP($J$11,$AL$4:$AP$9,4,TRUE)*AR$10</f>
        <v>90.192000000000007</v>
      </c>
      <c r="AS7" s="151">
        <f>HLOOKUP($J$11,$AL$4:$AP$9,4,TRUE)*AS$10</f>
        <v>60.128000000000014</v>
      </c>
      <c r="AT7" s="151">
        <f>HLOOKUP($J$11,$AL$4:$AP$9,4,TRUE)*AT$10</f>
        <v>45.096000000000004</v>
      </c>
      <c r="AU7" s="151">
        <f>HLOOKUP($J$11,$AL$4:$AP$9,4,TRUE)*AU$10</f>
        <v>0</v>
      </c>
    </row>
    <row r="8" spans="1:50" ht="16.5" thickBot="1">
      <c r="A8" s="18">
        <f>IF(B8="","",Draw!A8)</f>
        <v>6</v>
      </c>
      <c r="B8" s="19" t="str">
        <f>IFERROR(Draw!B8,"")</f>
        <v xml:space="preserve">olivia Selleck </v>
      </c>
      <c r="C8" s="19" t="str">
        <f>IFERROR(Draw!C8,"")</f>
        <v xml:space="preserve">Dynamic French Bully </v>
      </c>
      <c r="D8" s="53">
        <v>18.616</v>
      </c>
      <c r="E8" s="92">
        <v>6.9999999999999998E-9</v>
      </c>
      <c r="F8" s="93">
        <f t="shared" si="0"/>
        <v>18.616000007</v>
      </c>
      <c r="G8" s="62" t="str">
        <f>IF(A8="yco",VLOOKUP(_xlfn.CONCAT(B8,C8),Youth!S:T,2,FALSE),IF(OR(AND(D8&gt;1,D8&lt;1050),D8="nt",D8="",D8="scratch"),"","Not valid"))</f>
        <v/>
      </c>
      <c r="I8" s="81" t="s">
        <v>6</v>
      </c>
      <c r="J8" s="79">
        <f>'Open 1'!AC6</f>
        <v>20.303999999999998</v>
      </c>
      <c r="L8" s="238"/>
      <c r="M8" s="45" t="str">
        <f>IF($J$13&lt;"5","",IF(AD14="Tie","Tie",AD14))</f>
        <v/>
      </c>
      <c r="N8" s="23" t="str">
        <f>IF(M8="","",'Open 1'!AE14)</f>
        <v/>
      </c>
      <c r="O8" s="23" t="str">
        <f>IF(N8="","",'Open 1'!AF14)</f>
        <v/>
      </c>
      <c r="P8" s="46" t="str">
        <f>IF(O8="","",'Open 1'!AG14)</f>
        <v/>
      </c>
      <c r="Q8" s="157" t="str">
        <f>AH14</f>
        <v/>
      </c>
      <c r="R8" s="185" t="str">
        <f>IF(M8="Tie",AK15,"")</f>
        <v/>
      </c>
      <c r="S8" s="17" t="e">
        <f t="shared" ca="1" si="1"/>
        <v>#NAME?</v>
      </c>
      <c r="T8" s="93">
        <f t="shared" si="2"/>
        <v>18.616</v>
      </c>
      <c r="V8" s="3" t="str">
        <f>IFERROR(VLOOKUP('Open 1'!F8,$AC$3:$AD$7,2,TRUE),"")</f>
        <v>1D</v>
      </c>
      <c r="W8" s="7">
        <f>IFERROR(IF(V8=$W$1,'Open 1'!F8,""),"")</f>
        <v>18.616000007</v>
      </c>
      <c r="X8" s="7" t="str">
        <f>IFERROR(IF(V8=$X$1,'Open 1'!F8,""),"")</f>
        <v/>
      </c>
      <c r="Y8" s="7" t="str">
        <f>IFERROR(IF(V8=$Y$1,'Open 1'!F8,""),"")</f>
        <v/>
      </c>
      <c r="Z8" s="7" t="str">
        <f>IFERROR(IF($V8=$Z$1,'Open 1'!F8,""),"")</f>
        <v/>
      </c>
      <c r="AA8" s="7" t="str">
        <f>IFERROR(IF(V8=$AA$1,'Open 1'!F8,""),"")</f>
        <v/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5">
        <v>0</v>
      </c>
      <c r="AM8" s="145"/>
      <c r="AN8" s="145"/>
      <c r="AO8" s="145">
        <v>0.1</v>
      </c>
      <c r="AP8" s="145">
        <v>0.15</v>
      </c>
      <c r="AQ8" s="151">
        <f>HLOOKUP($J$11,$AL$4:$AP$9,5,TRUE)*AQ$10</f>
        <v>0</v>
      </c>
      <c r="AR8" s="151">
        <f>HLOOKUP($J$11,$AL$4:$AP$9,5,TRUE)*AR$10</f>
        <v>0</v>
      </c>
      <c r="AS8" s="151">
        <f>HLOOKUP($J$11,$AL$4:$AP$9,5,TRUE)*AS$10</f>
        <v>0</v>
      </c>
      <c r="AT8" s="151">
        <f>HLOOKUP($J$11,$AL$4:$AP$9,5,TRUE)*AT$10</f>
        <v>0</v>
      </c>
      <c r="AU8" s="151">
        <f>HLOOKUP($J$11,$AL$4:$AP$9,5,TRUE)*AU$10</f>
        <v>0</v>
      </c>
    </row>
    <row r="9" spans="1:50" ht="16.5" thickBot="1">
      <c r="A9" s="18">
        <f>IF(B9="","",Draw!A9)</f>
        <v>7</v>
      </c>
      <c r="B9" s="19" t="str">
        <f>IFERROR(Draw!B9,"")</f>
        <v>Allison Moore</v>
      </c>
      <c r="C9" s="19" t="str">
        <f>IFERROR(Draw!C9,"")</f>
        <v xml:space="preserve">Lena </v>
      </c>
      <c r="D9" s="52">
        <v>20.488</v>
      </c>
      <c r="E9" s="92">
        <v>8.0000000000000005E-9</v>
      </c>
      <c r="F9" s="93">
        <f t="shared" si="0"/>
        <v>20.488000008</v>
      </c>
      <c r="G9" s="62" t="str">
        <f>IF(A9="yco",VLOOKUP(_xlfn.CONCAT(B9,C9),Youth!S:T,2,FALSE),IF(OR(AND(D9&gt;1,D9&lt;1050),D9="nt",D9="",D9="scratch"),"","Not valid"))</f>
        <v/>
      </c>
      <c r="I9" s="80" t="s">
        <v>13</v>
      </c>
      <c r="J9" s="79" t="str">
        <f>'Open 1'!AC7</f>
        <v>-</v>
      </c>
      <c r="K9" s="24"/>
      <c r="L9" s="34"/>
      <c r="M9" s="37"/>
      <c r="N9" s="26"/>
      <c r="O9" s="26"/>
      <c r="P9" s="38"/>
      <c r="Q9" s="158"/>
      <c r="R9" s="185"/>
      <c r="S9" s="17" t="e">
        <f t="shared" ca="1" si="1"/>
        <v>#NAME?</v>
      </c>
      <c r="T9" s="93">
        <f t="shared" si="2"/>
        <v>20.488</v>
      </c>
      <c r="V9" s="3" t="str">
        <f>IFERROR(VLOOKUP('Open 1'!F9,$AC$3:$AD$7,2,TRUE),"")</f>
        <v>4D</v>
      </c>
      <c r="W9" s="7" t="str">
        <f>IFERROR(IF(V9=$W$1,'Open 1'!F9,""),"")</f>
        <v/>
      </c>
      <c r="X9" s="7" t="str">
        <f>IFERROR(IF(V9=$X$1,'Open 1'!F9,""),"")</f>
        <v/>
      </c>
      <c r="Y9" s="7" t="str">
        <f>IFERROR(IF(V9=$Y$1,'Open 1'!F9,""),"")</f>
        <v/>
      </c>
      <c r="Z9" s="7">
        <f>IFERROR(IF($V9=$Z$1,'Open 1'!F9,""),"")</f>
        <v>20.488000008</v>
      </c>
      <c r="AA9" s="7" t="str">
        <f>IFERROR(IF(V9=$AA$1,'Open 1'!F9,""),"")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5">
        <v>0</v>
      </c>
      <c r="AP9" s="145">
        <v>0.1</v>
      </c>
      <c r="AQ9" s="151">
        <f>HLOOKUP($J$11,$AL$4:$AP$9,6,TRUE)*AQ$10</f>
        <v>0</v>
      </c>
      <c r="AR9" s="151">
        <f>HLOOKUP($J$11,$AL$4:$AP$9,6,TRUE)*AR$10</f>
        <v>0</v>
      </c>
      <c r="AS9" s="151">
        <f>HLOOKUP($J$11,$AL$4:$AP$9,6,TRUE)*AS$10</f>
        <v>0</v>
      </c>
      <c r="AT9" s="151">
        <f>HLOOKUP($J$11,$AL$4:$AP$9,6,TRUE)*AT$10</f>
        <v>0</v>
      </c>
      <c r="AU9" s="151">
        <f>HLOOKUP($J$11,$AL$4:$AP$9,6,TRUE)*AU$10</f>
        <v>0</v>
      </c>
    </row>
    <row r="10" spans="1:50" ht="16.5" thickBot="1">
      <c r="A10" s="18">
        <f>IF(B10="","",Draw!A10)</f>
        <v>8</v>
      </c>
      <c r="B10" s="19" t="str">
        <f>IFERROR(Draw!B10,"")</f>
        <v xml:space="preserve">Sarah Rose </v>
      </c>
      <c r="C10" s="19" t="str">
        <f>IFERROR(Draw!C10,"")</f>
        <v>TBR Call 911</v>
      </c>
      <c r="D10" s="51">
        <v>18.844000000000001</v>
      </c>
      <c r="E10" s="92">
        <v>8.9999999999999995E-9</v>
      </c>
      <c r="F10" s="93">
        <f t="shared" si="0"/>
        <v>18.844000009000002</v>
      </c>
      <c r="G10" s="62" t="str">
        <f>IF(A10="yco",VLOOKUP(_xlfn.CONCAT(B10,C10),Youth!S:T,2,FALSE),IF(OR(AND(D10&gt;1,D10&lt;1050),D10="nt",D10="",D10="scratch"),"","Not valid"))</f>
        <v/>
      </c>
      <c r="I10" s="169"/>
      <c r="J10" s="62"/>
      <c r="K10" s="50">
        <v>1</v>
      </c>
      <c r="L10" s="239" t="s">
        <v>4</v>
      </c>
      <c r="M10" s="39" t="str">
        <f>'Open 1'!AD16</f>
        <v>1st</v>
      </c>
      <c r="N10" s="18" t="str">
        <f>'Open 1'!AE16</f>
        <v xml:space="preserve">Sarah Rose </v>
      </c>
      <c r="O10" s="18" t="str">
        <f>'Open 1'!AF16</f>
        <v>TBR Call 911</v>
      </c>
      <c r="P10" s="40">
        <f>'Open 1'!AG16</f>
        <v>18.844000009000002</v>
      </c>
      <c r="Q10" s="155">
        <f>AH16</f>
        <v>225.48</v>
      </c>
      <c r="R10" s="185" t="str">
        <f>IF(M10="Tie",AK17,"")</f>
        <v/>
      </c>
      <c r="S10" s="17" t="e">
        <f t="shared" ca="1" si="1"/>
        <v>#NAME?</v>
      </c>
      <c r="T10" s="93">
        <f t="shared" si="2"/>
        <v>18.844000000000001</v>
      </c>
      <c r="V10" s="3" t="str">
        <f>IFERROR(VLOOKUP('Open 1'!F10,$AC$3:$AD$7,2,TRUE),"")</f>
        <v>2D</v>
      </c>
      <c r="W10" s="7" t="str">
        <f>IFERROR(IF(V10=$W$1,'Open 1'!F10,""),"")</f>
        <v/>
      </c>
      <c r="X10" s="7">
        <f>IFERROR(IF(V10=$X$1,'Open 1'!F10,""),"")</f>
        <v>18.844000009000002</v>
      </c>
      <c r="Y10" s="7" t="str">
        <f>IFERROR(IF(V10=$Y$1,'Open 1'!F10,""),"")</f>
        <v/>
      </c>
      <c r="Z10" s="7" t="str">
        <f>IFERROR(IF($V10=$Z$1,'Open 1'!F10,""),"")</f>
        <v/>
      </c>
      <c r="AA10" s="7" t="str">
        <f>IFERROR(IF(V10=$AA$1,'Open 1'!F10,""),"")</f>
        <v/>
      </c>
      <c r="AB10" s="3" t="s">
        <v>20</v>
      </c>
      <c r="AC10" s="242" t="s">
        <v>3</v>
      </c>
      <c r="AD10" s="177" t="str">
        <f t="shared" ref="AD10:AD39" si="3">IF(AE10="-","-",IF(AJ10=TRUE,"Tie",AB10))</f>
        <v>1st</v>
      </c>
      <c r="AE10" s="177" t="str">
        <f>IFERROR(INDEX('Open 1'!B:F,MATCH(AG10,'Open 1'!$F:$F,0),1),"-")</f>
        <v xml:space="preserve">Sarah Rose </v>
      </c>
      <c r="AF10" s="177" t="str">
        <f>IFERROR(INDEX('Open 1'!$B:$F,MATCH(AG10,'Open 1'!$F:$F,0),2),"-")</f>
        <v xml:space="preserve">Horse 2 </v>
      </c>
      <c r="AG10" s="178">
        <f t="shared" ref="AG10:AG15" si="4">IFERROR(SMALL($W$2:$W$286,AI10),"-")</f>
        <v>18.304000033999998</v>
      </c>
      <c r="AH10" s="184">
        <f>IF(AQ5&gt;0,AQ5,"")</f>
        <v>263.06</v>
      </c>
      <c r="AI10">
        <v>1</v>
      </c>
      <c r="AJ10" t="b">
        <f>IF(AG11="-","",(AG11-AG10)&lt;0.00001)</f>
        <v>0</v>
      </c>
      <c r="AK10"/>
      <c r="AQ10" s="150">
        <f>IF($AO$11&lt;=500,AQ2*$AO$13,AQ3*$AO$13)</f>
        <v>526.12</v>
      </c>
      <c r="AR10" s="150">
        <f>IF($AO$11&lt;=500,AR2*$AO$13,AR3*$AO$13)</f>
        <v>450.96</v>
      </c>
      <c r="AS10" s="150">
        <f>IF($AO$11&lt;=500,AS2*$AO$13,AS3*$AO$13)</f>
        <v>300.64000000000004</v>
      </c>
      <c r="AT10" s="150">
        <f>IF($AO$11&lt;=500,AT2*$AO$13,AT3*$AO$13)</f>
        <v>225.48</v>
      </c>
      <c r="AU10" s="150">
        <f>IF($AO$11&lt;=500,AU2*$AO$13,AU3*$AO$13)</f>
        <v>0</v>
      </c>
    </row>
    <row r="11" spans="1:50" ht="16.5" thickBot="1">
      <c r="A11" s="18">
        <f>IF(B11="","",Draw!A11)</f>
        <v>9</v>
      </c>
      <c r="B11" s="19" t="str">
        <f>IFERROR(Draw!B11,"")</f>
        <v xml:space="preserve">PAM EKERN </v>
      </c>
      <c r="C11" s="19" t="str">
        <f>IFERROR(Draw!C11,"")</f>
        <v>NIKKI</v>
      </c>
      <c r="D11" s="52">
        <v>20.47</v>
      </c>
      <c r="E11" s="92">
        <v>1E-8</v>
      </c>
      <c r="F11" s="93">
        <f t="shared" si="0"/>
        <v>20.47000001</v>
      </c>
      <c r="G11" s="62" t="str">
        <f>IF(A11="yco",VLOOKUP(_xlfn.CONCAT(B11,C11),Youth!S:T,2,FALSE),IF(OR(AND(D11&gt;1,D11&lt;1050),D11="nt",D11="",D11="scratch"),"","Not valid"))</f>
        <v/>
      </c>
      <c r="H11" s="243" t="s">
        <v>77</v>
      </c>
      <c r="I11" s="244"/>
      <c r="J11" s="187">
        <f>COUNTIF('Open 1'!$A$2:$A$286,"&gt;0")+COUNTIF('Open 1'!$A$2:$A$286,"yco")-COUNTIF($D$2:$D$286,"scratch")</f>
        <v>38</v>
      </c>
      <c r="K11" s="50">
        <v>2</v>
      </c>
      <c r="L11" s="240"/>
      <c r="M11" s="30" t="str">
        <f>IF($J$13&lt;"2","",IF(AD17="Tie","Tie",AD17))</f>
        <v>2nd</v>
      </c>
      <c r="N11" s="20" t="str">
        <f>IF(M11="","",'Open 1'!AE17)</f>
        <v xml:space="preserve">SIERRA DARRAH </v>
      </c>
      <c r="O11" s="20" t="str">
        <f>IF(N11="","",'Open 1'!AF17)</f>
        <v xml:space="preserve">DASH </v>
      </c>
      <c r="P11" s="41">
        <f>IF(O11="","",'Open 1'!AG17)</f>
        <v>18.893000043000001</v>
      </c>
      <c r="Q11" s="156">
        <f>AH17</f>
        <v>135.28799999999998</v>
      </c>
      <c r="R11" s="185" t="str">
        <f>IF(M11="Tie",AK18,"")</f>
        <v/>
      </c>
      <c r="S11" s="17" t="e">
        <f t="shared" ca="1" si="1"/>
        <v>#NAME?</v>
      </c>
      <c r="T11" s="93">
        <f t="shared" si="2"/>
        <v>20.47</v>
      </c>
      <c r="V11" s="3" t="str">
        <f>IFERROR(VLOOKUP('Open 1'!F11,$AC$3:$AD$7,2,TRUE),"")</f>
        <v>4D</v>
      </c>
      <c r="W11" s="7" t="str">
        <f>IFERROR(IF(V11=$W$1,'Open 1'!F11,""),"")</f>
        <v/>
      </c>
      <c r="X11" s="7" t="str">
        <f>IFERROR(IF(V11=$X$1,'Open 1'!F11,""),"")</f>
        <v/>
      </c>
      <c r="Y11" s="7" t="str">
        <f>IFERROR(IF(V11=$Y$1,'Open 1'!F11,""),"")</f>
        <v/>
      </c>
      <c r="Z11" s="7">
        <f>IFERROR(IF($V11=$Z$1,'Open 1'!F11,""),"")</f>
        <v>20.47000001</v>
      </c>
      <c r="AA11" s="7" t="str">
        <f>IFERROR(IF(V11=$AA$1,'Open 1'!F11,""),"")</f>
        <v/>
      </c>
      <c r="AB11" s="3" t="s">
        <v>21</v>
      </c>
      <c r="AC11" s="219"/>
      <c r="AD11" s="64" t="str">
        <f t="shared" si="3"/>
        <v>2nd</v>
      </c>
      <c r="AE11" s="64" t="str">
        <f>IFERROR(INDEX('Open 1'!B:F,MATCH(AG11,'Open 1'!$F:$F,0),1),"-")</f>
        <v xml:space="preserve">PAM EKERN </v>
      </c>
      <c r="AF11" s="64" t="str">
        <f>IFERROR(INDEX('Open 1'!$B:$F,MATCH(AG11,'Open 1'!$F:$F,0),2),"-")</f>
        <v>RAZ</v>
      </c>
      <c r="AG11" s="7">
        <f t="shared" si="4"/>
        <v>18.565000038000001</v>
      </c>
      <c r="AH11" s="182">
        <f>IF(AQ6&gt;0,AQ6,"")</f>
        <v>157.83599999999998</v>
      </c>
      <c r="AI11">
        <v>2</v>
      </c>
      <c r="AJ11" t="b">
        <f>OR(IFERROR((AG12-AG11)&lt;0.00001,"False"),IFERROR((AG11-AG10)&lt;0.00001,"False"))</f>
        <v>0</v>
      </c>
      <c r="AK11" s="186" t="str">
        <f>IF(AD10="Tie",(AQ5+AQ6)/2,"")</f>
        <v/>
      </c>
      <c r="AL11" s="230" t="s">
        <v>75</v>
      </c>
      <c r="AM11" s="230"/>
      <c r="AN11" s="230"/>
      <c r="AO11" s="17">
        <f>J11</f>
        <v>38</v>
      </c>
    </row>
    <row r="12" spans="1:50" ht="16.5" thickBot="1">
      <c r="A12" s="18">
        <f>IF(B12="","",Draw!A12)</f>
        <v>10</v>
      </c>
      <c r="B12" s="19" t="str">
        <f>IFERROR(Draw!B12,"")</f>
        <v xml:space="preserve">Anna Rathe </v>
      </c>
      <c r="C12" s="19" t="str">
        <f>IFERROR(Draw!C12,"")</f>
        <v xml:space="preserve">Pearl </v>
      </c>
      <c r="D12" s="54">
        <v>20.119</v>
      </c>
      <c r="E12" s="92">
        <v>1.0999999999999999E-8</v>
      </c>
      <c r="F12" s="93">
        <f t="shared" si="0"/>
        <v>20.119000011000001</v>
      </c>
      <c r="G12" s="62" t="str">
        <f>IF(A12="yco",VLOOKUP(_xlfn.CONCAT(B12,C12),Youth!S:T,2,FALSE),IF(OR(AND(D12&gt;1,D12&lt;1050),D12="nt",D12="",D12="scratch"),"","Not valid"))</f>
        <v/>
      </c>
      <c r="K12" s="50">
        <v>3</v>
      </c>
      <c r="L12" s="240"/>
      <c r="M12" s="30" t="str">
        <f>IF($J$13&lt;"3","",IF(AD18="Tie","Tie",AD18))</f>
        <v>3rd</v>
      </c>
      <c r="N12" s="20" t="str">
        <f>IF(M12="","",'Open 1'!AE18)</f>
        <v>ISABELLA VANLITCH</v>
      </c>
      <c r="O12" s="20" t="str">
        <f>IF(N12="","",'Open 1'!AF18)</f>
        <v xml:space="preserve">DUTCH WAGON </v>
      </c>
      <c r="P12" s="41">
        <f>IF(O12="","",'Open 1'!AG18)</f>
        <v>18.994000032999999</v>
      </c>
      <c r="Q12" s="156">
        <f>AH18</f>
        <v>90.192000000000007</v>
      </c>
      <c r="R12" s="185" t="str">
        <f>IF(M12="Tie",AK19,"")</f>
        <v/>
      </c>
      <c r="S12" s="17" t="e">
        <f t="shared" ca="1" si="1"/>
        <v>#NAME?</v>
      </c>
      <c r="T12" s="93">
        <f t="shared" si="2"/>
        <v>20.119</v>
      </c>
      <c r="V12" s="3" t="str">
        <f>IFERROR(VLOOKUP('Open 1'!F12,$AC$3:$AD$7,2,TRUE),"")</f>
        <v>3D</v>
      </c>
      <c r="W12" s="7" t="str">
        <f>IFERROR(IF(V12=$W$1,'Open 1'!F12,""),"")</f>
        <v/>
      </c>
      <c r="X12" s="7" t="str">
        <f>IFERROR(IF(V12=$X$1,'Open 1'!F12,""),"")</f>
        <v/>
      </c>
      <c r="Y12" s="7">
        <f>IFERROR(IF(V12=$Y$1,'Open 1'!F12,""),"")</f>
        <v>20.119000011000001</v>
      </c>
      <c r="Z12" s="7" t="str">
        <f>IFERROR(IF($V12=$Z$1,'Open 1'!F12,""),"")</f>
        <v/>
      </c>
      <c r="AA12" s="7" t="str">
        <f>IFERROR(IF(V12=$AA$1,'Open 1'!F12,""),"")</f>
        <v/>
      </c>
      <c r="AB12" s="3" t="s">
        <v>24</v>
      </c>
      <c r="AC12" s="219"/>
      <c r="AD12" s="64" t="str">
        <f t="shared" si="3"/>
        <v>3rd</v>
      </c>
      <c r="AE12" s="64" t="str">
        <f>IFERROR(INDEX('Open 1'!B:F,MATCH(AG12,'Open 1'!$F:$F,0),1),"-")</f>
        <v xml:space="preserve">Lacey Gorder </v>
      </c>
      <c r="AF12" s="64" t="str">
        <f>IFERROR(INDEX('Open 1'!$B:$F,MATCH(AG12,'Open 1'!$F:$F,0),2),"-")</f>
        <v xml:space="preserve">Tinyspapermoney aka Penny </v>
      </c>
      <c r="AG12" s="7">
        <f t="shared" si="4"/>
        <v>18.570000003000001</v>
      </c>
      <c r="AH12" s="182">
        <f>IF(AQ7&gt;0,AQ7,"")</f>
        <v>105.224</v>
      </c>
      <c r="AI12">
        <v>3</v>
      </c>
      <c r="AJ12" t="b">
        <f>OR(IFERROR((AG13-AG12)&lt;0.00001,"False"),IFERROR((AG12-AG11)&lt;0.00001,"False"))</f>
        <v>0</v>
      </c>
      <c r="AK12" s="186" t="str">
        <f>IF(AD11="Tie",IF((AG11-AG10)&lt;0.00001,(AQ5+AQ6)/2,IF((AG12-AG11)&lt;0.00001,(AQ6+AQ7)/2,"")),"")</f>
        <v/>
      </c>
      <c r="AL12" s="230" t="s">
        <v>76</v>
      </c>
      <c r="AM12" s="230"/>
      <c r="AN12" s="230"/>
      <c r="AO12" s="150">
        <f>0.8*$J$2</f>
        <v>26.400000000000002</v>
      </c>
      <c r="AQ12" s="151"/>
      <c r="AR12" s="145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4"/>
      <c r="E13" s="92">
        <v>1.2E-8</v>
      </c>
      <c r="F13" s="93" t="str">
        <f t="shared" si="0"/>
        <v/>
      </c>
      <c r="G13" s="62" t="str">
        <f>IF(A13="yco",VLOOKUP(_xlfn.CONCAT(B13,C13),Youth!S:T,2,FALSE),IF(OR(AND(D13&gt;1,D13&lt;1050),D13="nt",D13="",D13="scratch"),"","Not valid"))</f>
        <v/>
      </c>
      <c r="I13" s="147" t="s">
        <v>12</v>
      </c>
      <c r="J13" s="149" t="str">
        <f>IF(J11&lt;=12,"1",IF(AND(J11&gt;12,J11&lt;=20),"2",IF(AND(J11&gt;20,J11&lt;=40),"3",IF(AND(J11&gt;40,J11&lt;=80),"4",IF(J11&gt;80,"5")))))</f>
        <v>3</v>
      </c>
      <c r="K13" s="50">
        <v>4</v>
      </c>
      <c r="L13" s="240"/>
      <c r="M13" s="30" t="str">
        <f>IF($J$13&lt;"4","",IF(AD19="Tie","Tie",AD19))</f>
        <v/>
      </c>
      <c r="N13" s="20" t="str">
        <f>IF(M13="","",'Open 1'!AE19)</f>
        <v/>
      </c>
      <c r="O13" s="20" t="str">
        <f>IF(N13="","",'Open 1'!AF19)</f>
        <v/>
      </c>
      <c r="P13" s="41" t="str">
        <f>IF(O13="","",'Open 1'!AG19)</f>
        <v/>
      </c>
      <c r="Q13" s="156" t="str">
        <f>AH19</f>
        <v/>
      </c>
      <c r="R13" s="185" t="str">
        <f>IF(M13="Tie",AK20,"")</f>
        <v/>
      </c>
      <c r="S13" s="17" t="e">
        <f t="shared" ca="1" si="1"/>
        <v>#NAME?</v>
      </c>
      <c r="T13" s="93">
        <f t="shared" si="2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19"/>
      <c r="AD13" s="64" t="str">
        <f t="shared" si="3"/>
        <v>4th</v>
      </c>
      <c r="AE13" s="64" t="str">
        <f>IFERROR(INDEX('Open 1'!B:F,MATCH(AG13,'Open 1'!$F:$F,0),1),"-")</f>
        <v xml:space="preserve">olivia Selleck </v>
      </c>
      <c r="AF13" s="64" t="str">
        <f>IFERROR(INDEX('Open 1'!$B:$F,MATCH(AG13,'Open 1'!$F:$F,0),2),"-")</f>
        <v xml:space="preserve">Dynamic French Bully </v>
      </c>
      <c r="AG13" s="7">
        <f t="shared" si="4"/>
        <v>18.616000007</v>
      </c>
      <c r="AH13" s="182" t="str">
        <f>IF(AQ8&gt;0,AQ8,"")</f>
        <v/>
      </c>
      <c r="AI13">
        <v>4</v>
      </c>
      <c r="AJ13" t="b">
        <f>OR(IFERROR((AG14-AG13)&lt;0.00001,"False"),IFERROR((AG13-AG12)&lt;0.00001,"False"))</f>
        <v>0</v>
      </c>
      <c r="AK13" s="186" t="str">
        <f>IF(AD12="Tie",IF((AG12-AG11)&lt;0.00001,(AQ6+AQ7)/2,IF((AG13-AG12)&lt;0.00001,(AQ7+AQ8)/2,"")),"")</f>
        <v/>
      </c>
      <c r="AL13" s="230" t="s">
        <v>79</v>
      </c>
      <c r="AM13" s="230"/>
      <c r="AN13" s="230"/>
      <c r="AO13" s="150">
        <f>(AO11*AO12)+J3</f>
        <v>1503.2</v>
      </c>
      <c r="AQ13" s="145"/>
      <c r="AR13" s="145"/>
      <c r="AW13" s="145"/>
      <c r="AX13" s="145"/>
    </row>
    <row r="14" spans="1:50" ht="16.5" thickBot="1">
      <c r="A14" s="18">
        <f>IF(B14="","",Draw!A14)</f>
        <v>11</v>
      </c>
      <c r="B14" s="19" t="str">
        <f>IFERROR(Draw!B14,"")</f>
        <v xml:space="preserve">Jessica Woods </v>
      </c>
      <c r="C14" s="19" t="str">
        <f>IFERROR(Draw!C14,"")</f>
        <v xml:space="preserve">Cashn&amp;Driftin </v>
      </c>
      <c r="D14" s="51">
        <v>999.98699999999997</v>
      </c>
      <c r="E14" s="92">
        <v>1.3000000000000001E-8</v>
      </c>
      <c r="F14" s="93">
        <f t="shared" si="0"/>
        <v>999.98700001299994</v>
      </c>
      <c r="G14" s="62" t="str">
        <f>IF(A14="yco",VLOOKUP(_xlfn.CONCAT(B14,C14),Youth!S:T,2,FALSE),IF(OR(AND(D14&gt;1,D14&lt;1050),D14="nt",D14="",D14="scratch"),"","Not valid"))</f>
        <v/>
      </c>
      <c r="K14" s="50">
        <v>5</v>
      </c>
      <c r="L14" s="241"/>
      <c r="M14" s="45" t="str">
        <f>IF($J$13&lt;"5","",IF(AD20="Tie","Tie",AD20))</f>
        <v/>
      </c>
      <c r="N14" s="20" t="str">
        <f>IF(M14="","",'Open 1'!AE20)</f>
        <v/>
      </c>
      <c r="O14" s="20" t="str">
        <f>IF(N14="","",'Open 1'!AF20)</f>
        <v/>
      </c>
      <c r="P14" s="41" t="str">
        <f>IF(O14="","",'Open 1'!AG20)</f>
        <v/>
      </c>
      <c r="Q14" s="159" t="str">
        <f>AH20</f>
        <v/>
      </c>
      <c r="R14" s="185" t="str">
        <f>IF(M14="Tie",AK21,"")</f>
        <v/>
      </c>
      <c r="S14" s="17" t="e">
        <f t="shared" ca="1" si="1"/>
        <v>#NAME?</v>
      </c>
      <c r="T14" s="93">
        <f t="shared" si="2"/>
        <v>999.98699999999997</v>
      </c>
      <c r="V14" s="3" t="str">
        <f>IFERROR(VLOOKUP('Open 1'!F14,$AC$3:$AD$7,2,TRUE),"")</f>
        <v>4D</v>
      </c>
      <c r="W14" s="7" t="str">
        <f>IFERROR(IF(V14=$W$1,'Open 1'!F14,""),"")</f>
        <v/>
      </c>
      <c r="X14" s="7" t="str">
        <f>IFERROR(IF(V14=$X$1,'Open 1'!F14,""),"")</f>
        <v/>
      </c>
      <c r="Y14" s="7" t="str">
        <f>IFERROR(IF(V14=$Y$1,'Open 1'!F14,""),"")</f>
        <v/>
      </c>
      <c r="Z14" s="7">
        <f>IFERROR(IF($V14=$Z$1,'Open 1'!F14,""),"")</f>
        <v>999.98700001299994</v>
      </c>
      <c r="AA14" s="7" t="str">
        <f>IFERROR(IF(V14=$AA$1,'Open 1'!F14,""),"")</f>
        <v/>
      </c>
      <c r="AB14" s="3" t="s">
        <v>26</v>
      </c>
      <c r="AC14" s="219"/>
      <c r="AD14" s="64" t="str">
        <f t="shared" si="3"/>
        <v>5th</v>
      </c>
      <c r="AE14" s="64" t="str">
        <f>IFERROR(INDEX('Open 1'!B:F,MATCH(AG14,'Open 1'!$F:$F,0),1),"-")</f>
        <v xml:space="preserve">NICOLE VANWELL </v>
      </c>
      <c r="AF14" s="64" t="str">
        <f>IFERROR(INDEX('Open 1'!$B:$F,MATCH(AG14,'Open 1'!$F:$F,0),2),"-")</f>
        <v>SKYY</v>
      </c>
      <c r="AG14" s="7">
        <f t="shared" si="4"/>
        <v>18.769000043999998</v>
      </c>
      <c r="AH14" s="182" t="str">
        <f>IF(AQ9&gt;0,AQ9,"")</f>
        <v/>
      </c>
      <c r="AI14">
        <v>5</v>
      </c>
      <c r="AJ14" t="b">
        <f>OR(IFERROR((AG15-AG14)&lt;0.00001,"False"),IFERROR((AG14-AG13)&lt;0.00001,"False"))</f>
        <v>0</v>
      </c>
      <c r="AK14" s="186" t="str">
        <f>IF(AD13="Tie",IF((AG13-AG12)&lt;0.00001,(AQ7+AQ8)/2,IF((AG14-AG13)&lt;0.00001,(AQ8+AQ9)/2,"")),"")</f>
        <v/>
      </c>
      <c r="AL14" s="230" t="s">
        <v>10</v>
      </c>
      <c r="AM14" s="230"/>
      <c r="AN14" s="230"/>
      <c r="AO14" s="150">
        <f>AO13*AV3</f>
        <v>1503.2</v>
      </c>
      <c r="AQ14" s="145"/>
      <c r="AS14" s="145"/>
      <c r="AT14" s="145"/>
      <c r="AU14" s="145"/>
      <c r="AV14" s="145"/>
      <c r="AW14" s="145"/>
      <c r="AX14" s="145"/>
    </row>
    <row r="15" spans="1:50" ht="16.5" thickBot="1">
      <c r="A15" s="18">
        <f>IF(B15="","",Draw!A15)</f>
        <v>12</v>
      </c>
      <c r="B15" s="19" t="str">
        <f>IFERROR(Draw!B15,"")</f>
        <v xml:space="preserve">Debbie Mccutheon </v>
      </c>
      <c r="C15" s="19" t="str">
        <f>IFERROR(Draw!C15,"")</f>
        <v>JR</v>
      </c>
      <c r="D15" s="56">
        <v>19.861000000000001</v>
      </c>
      <c r="E15" s="92">
        <v>1.4E-8</v>
      </c>
      <c r="F15" s="93">
        <f t="shared" si="0"/>
        <v>19.861000014000002</v>
      </c>
      <c r="G15" s="62" t="str">
        <f>IF(A15="yco",VLOOKUP(_xlfn.CONCAT(B15,C15),Youth!S:T,2,FALSE),IF(OR(AND(D15&gt;1,D15&lt;1050),D15="nt",D15="",D15="scratch"),"","Not valid"))</f>
        <v/>
      </c>
      <c r="I15" s="234" t="s">
        <v>27</v>
      </c>
      <c r="J15" s="235"/>
      <c r="K15" s="50"/>
      <c r="L15" s="34"/>
      <c r="M15" s="43"/>
      <c r="N15" s="22"/>
      <c r="O15" s="22"/>
      <c r="P15" s="44"/>
      <c r="Q15" s="158"/>
      <c r="R15" s="185"/>
      <c r="S15" s="17" t="e">
        <f t="shared" ca="1" si="1"/>
        <v>#NAME?</v>
      </c>
      <c r="T15" s="93">
        <f t="shared" si="2"/>
        <v>19.861000000000001</v>
      </c>
      <c r="V15" s="3" t="str">
        <f>IFERROR(VLOOKUP('Open 1'!F15,$AC$3:$AD$7,2,TRUE),"")</f>
        <v>3D</v>
      </c>
      <c r="W15" s="7" t="str">
        <f>IFERROR(IF(V15=$W$1,'Open 1'!F15,""),"")</f>
        <v/>
      </c>
      <c r="X15" s="7" t="str">
        <f>IFERROR(IF(V15=$X$1,'Open 1'!F15,""),"")</f>
        <v/>
      </c>
      <c r="Y15" s="7">
        <f>IFERROR(IF(V15=$Y$1,'Open 1'!F15,""),"")</f>
        <v>19.861000014000002</v>
      </c>
      <c r="Z15" s="7" t="str">
        <f>IFERROR(IF($V15=$Z$1,'Open 1'!F15,""),"")</f>
        <v/>
      </c>
      <c r="AA15" s="7" t="str">
        <f>IFERROR(IF(V15=$AA$1,'Open 1'!F15,""),"")</f>
        <v/>
      </c>
      <c r="AB15" s="3" t="s">
        <v>83</v>
      </c>
      <c r="AC15" s="6"/>
      <c r="AD15" s="64" t="str">
        <f t="shared" si="3"/>
        <v>6th</v>
      </c>
      <c r="AE15" s="64" t="str">
        <f>IFERROR(INDEX('Open 1'!B:F,MATCH(AG15,'Open 1'!$F:$F,0),1),"-")</f>
        <v>ISABELLA VANLITCH</v>
      </c>
      <c r="AF15" s="64" t="str">
        <f>IFERROR(INDEX('Open 1'!$B:$F,MATCH(AG15,'Open 1'!$F:$F,0),2),"-")</f>
        <v>FOXY TOO SUEN MC</v>
      </c>
      <c r="AG15" s="7">
        <f t="shared" si="4"/>
        <v>18.796000040999999</v>
      </c>
      <c r="AH15" s="153"/>
      <c r="AI15">
        <v>6</v>
      </c>
      <c r="AJ15"/>
      <c r="AK15" s="186" t="str">
        <f>IF(AD14="Tie",IF((AG14-AG13)&lt;0.00001,(AQ8+AQ9)/2,IF((AG15-AG14)&lt;0.00001,AQ9/2,"")),"")</f>
        <v/>
      </c>
      <c r="AS15" s="145"/>
      <c r="AT15" s="145"/>
      <c r="AU15" s="145"/>
      <c r="AV15" s="145"/>
      <c r="AW15" s="145"/>
      <c r="AX15" s="145"/>
    </row>
    <row r="16" spans="1:50">
      <c r="A16" s="18">
        <f>IF(B16="","",Draw!A16)</f>
        <v>13</v>
      </c>
      <c r="B16" s="19" t="str">
        <f>IFERROR(Draw!B16,"")</f>
        <v xml:space="preserve">Marda Olson </v>
      </c>
      <c r="C16" s="19" t="str">
        <f>IFERROR(Draw!C16,"")</f>
        <v xml:space="preserve">Gus </v>
      </c>
      <c r="D16" s="57">
        <v>19.654</v>
      </c>
      <c r="E16" s="92">
        <v>1.4999999999999999E-8</v>
      </c>
      <c r="F16" s="93">
        <f t="shared" si="0"/>
        <v>19.654000015000001</v>
      </c>
      <c r="G16" s="62" t="str">
        <f>IF(A16="yco",VLOOKUP(_xlfn.CONCAT(B16,C16),Youth!S:T,2,FALSE),IF(OR(AND(D16&gt;1,D16&lt;1050),D16="nt",D16="",D16="scratch"),"","Not valid"))</f>
        <v/>
      </c>
      <c r="I16" s="118" t="s">
        <v>30</v>
      </c>
      <c r="J16" s="116" t="s">
        <v>28</v>
      </c>
      <c r="L16" s="224" t="s">
        <v>5</v>
      </c>
      <c r="M16" s="39" t="str">
        <f>'Open 1'!AD22</f>
        <v>1st</v>
      </c>
      <c r="N16" s="18" t="str">
        <f>'Open 1'!AE22</f>
        <v xml:space="preserve">Lacey Gorder </v>
      </c>
      <c r="O16" s="18" t="str">
        <f>'Open 1'!AF22</f>
        <v xml:space="preserve">Illuminated Paris aka Paris </v>
      </c>
      <c r="P16" s="40">
        <f>'Open 1'!AG22</f>
        <v>19.362000028999997</v>
      </c>
      <c r="Q16" s="155">
        <f>AH22</f>
        <v>150.32000000000002</v>
      </c>
      <c r="R16" s="185" t="str">
        <f>IF(M16="Tie",AK23,"")</f>
        <v/>
      </c>
      <c r="S16" s="17" t="e">
        <f t="shared" ca="1" si="1"/>
        <v>#NAME?</v>
      </c>
      <c r="T16" s="93">
        <f t="shared" si="2"/>
        <v>19.654</v>
      </c>
      <c r="V16" s="3" t="str">
        <f>IFERROR(VLOOKUP('Open 1'!F16,$AC$3:$AD$7,2,TRUE),"")</f>
        <v>3D</v>
      </c>
      <c r="W16" s="7" t="str">
        <f>IFERROR(IF(V16=$W$1,'Open 1'!F16,""),"")</f>
        <v/>
      </c>
      <c r="X16" s="7" t="str">
        <f>IFERROR(IF(V16=$X$1,'Open 1'!F16,""),"")</f>
        <v/>
      </c>
      <c r="Y16" s="7">
        <f>IFERROR(IF(V16=$Y$1,'Open 1'!F16,""),"")</f>
        <v>19.654000015000001</v>
      </c>
      <c r="Z16" s="7" t="str">
        <f>IFERROR(IF($V16=$Z$1,'Open 1'!F16,""),"")</f>
        <v/>
      </c>
      <c r="AA16" s="7" t="str">
        <f>IFERROR(IF(V16=$AA$1,'Open 1'!F16,""),"")</f>
        <v/>
      </c>
      <c r="AB16" s="3" t="s">
        <v>20</v>
      </c>
      <c r="AC16" s="219" t="s">
        <v>4</v>
      </c>
      <c r="AD16" s="64" t="str">
        <f t="shared" si="3"/>
        <v>1st</v>
      </c>
      <c r="AE16" s="16" t="str">
        <f>IFERROR(INDEX('Open 1'!B:F,MATCH(AG16,'Open 1'!F:F,0),1),"-")</f>
        <v xml:space="preserve">Sarah Rose </v>
      </c>
      <c r="AF16" s="16" t="str">
        <f>IFERROR(INDEX('Open 1'!B:F,MATCH(AG16,'Open 1'!F:F,0),2),"-")</f>
        <v>TBR Call 911</v>
      </c>
      <c r="AG16" s="4">
        <f t="shared" ref="AG16:AG21" si="5">IFERROR(SMALL($X$2:$X$286,AI16),"-")</f>
        <v>18.844000009000002</v>
      </c>
      <c r="AH16" s="183">
        <f>IF(AR5&gt;0,AR5,"")</f>
        <v>225.48</v>
      </c>
      <c r="AI16">
        <v>1</v>
      </c>
      <c r="AJ16" t="b">
        <f>IFERROR((AG17-AG16)&lt;0.00001,"False")</f>
        <v>0</v>
      </c>
      <c r="AK16" s="186" t="str">
        <f>IF(AD15="Tie",AQ9/2,"")</f>
        <v/>
      </c>
      <c r="AO16" s="145"/>
      <c r="AS16" s="145"/>
      <c r="AT16" s="145"/>
      <c r="AU16" s="145"/>
      <c r="AV16" s="145"/>
      <c r="AW16" s="145"/>
      <c r="AX16" s="145"/>
    </row>
    <row r="17" spans="1:50">
      <c r="A17" s="18">
        <f>IF(B17="","",Draw!A17)</f>
        <v>14</v>
      </c>
      <c r="B17" s="19" t="str">
        <f>IFERROR(Draw!B17,"")</f>
        <v>JODI THEISEN</v>
      </c>
      <c r="C17" s="19" t="str">
        <f>IFERROR(Draw!C17,"")</f>
        <v>COWGIRL</v>
      </c>
      <c r="D17" s="52">
        <v>999.87599999999998</v>
      </c>
      <c r="E17" s="92">
        <v>1.6000000000000001E-8</v>
      </c>
      <c r="F17" s="93">
        <f t="shared" si="0"/>
        <v>999.87600001599992</v>
      </c>
      <c r="G17" s="62" t="str">
        <f>IF(A17="yco",VLOOKUP(_xlfn.CONCAT(B17,C17),Youth!S:T,2,FALSE),IF(OR(AND(D17&gt;1,D17&lt;1050),D17="nt",D17="",D17="scratch"),"","Not valid"))</f>
        <v/>
      </c>
      <c r="I17" s="118" t="s">
        <v>31</v>
      </c>
      <c r="J17" s="116" t="s">
        <v>29</v>
      </c>
      <c r="L17" s="225"/>
      <c r="M17" s="30" t="str">
        <f>IF($J$13&lt;"2","",IF(AD23="Tie","Tie",AD23))</f>
        <v>2nd</v>
      </c>
      <c r="N17" s="20" t="str">
        <f>IF(M17="","",'Open 1'!AE23)</f>
        <v xml:space="preserve">Marda Olson </v>
      </c>
      <c r="O17" s="20" t="str">
        <f>IF(N17="","",'Open 1'!AF23)</f>
        <v xml:space="preserve">Gus </v>
      </c>
      <c r="P17" s="41">
        <f>IF(O17="","",'Open 1'!AG23)</f>
        <v>19.654000015000001</v>
      </c>
      <c r="Q17" s="156">
        <f>AH23</f>
        <v>90.192000000000007</v>
      </c>
      <c r="R17" s="185" t="str">
        <f>IF(M17="Tie",AK24,"")</f>
        <v/>
      </c>
      <c r="S17" s="17" t="e">
        <f t="shared" ca="1" si="1"/>
        <v>#NAME?</v>
      </c>
      <c r="T17" s="93">
        <f t="shared" si="2"/>
        <v>999.87599999999998</v>
      </c>
      <c r="V17" s="3" t="str">
        <f>IFERROR(VLOOKUP('Open 1'!F17,$AC$3:$AD$7,2,TRUE),"")</f>
        <v>4D</v>
      </c>
      <c r="W17" s="7" t="str">
        <f>IFERROR(IF(V17=$W$1,'Open 1'!F17,""),"")</f>
        <v/>
      </c>
      <c r="X17" s="7" t="str">
        <f>IFERROR(IF(V17=$X$1,'Open 1'!F17,""),"")</f>
        <v/>
      </c>
      <c r="Y17" s="7" t="str">
        <f>IFERROR(IF(V17=$Y$1,'Open 1'!F17,""),"")</f>
        <v/>
      </c>
      <c r="Z17" s="7">
        <f>IFERROR(IF($V17=$Z$1,'Open 1'!F17,""),"")</f>
        <v>999.87600001599992</v>
      </c>
      <c r="AA17" s="7" t="str">
        <f>IFERROR(IF(V17=$AA$1,'Open 1'!F17,""),"")</f>
        <v/>
      </c>
      <c r="AB17" s="3" t="s">
        <v>21</v>
      </c>
      <c r="AC17" s="219"/>
      <c r="AD17" s="64" t="str">
        <f t="shared" si="3"/>
        <v>2nd</v>
      </c>
      <c r="AE17" s="16" t="str">
        <f>IFERROR(INDEX('Open 1'!B:F,MATCH(AG17,'Open 1'!F:F,0),1),"-")</f>
        <v xml:space="preserve">SIERRA DARRAH </v>
      </c>
      <c r="AF17" s="16" t="str">
        <f>IFERROR(INDEX('Open 1'!B:F,MATCH(AG17,'Open 1'!F:F,0),2),"-")</f>
        <v xml:space="preserve">DASH </v>
      </c>
      <c r="AG17" s="4">
        <f t="shared" si="5"/>
        <v>18.893000043000001</v>
      </c>
      <c r="AH17" s="183">
        <f>IF(AR6&gt;0,AR6,"")</f>
        <v>135.28799999999998</v>
      </c>
      <c r="AI17">
        <v>2</v>
      </c>
      <c r="AJ17" t="b">
        <f>OR(IFERROR((AG18-AG17)&lt;0.00001,"False"),IFERROR((AG17-AG16)&lt;0.00001,"False"))</f>
        <v>0</v>
      </c>
      <c r="AK17" s="186" t="str">
        <f>IF(AD16="Tie",(AR5+AR6)/2,"")</f>
        <v/>
      </c>
      <c r="AO17" s="186"/>
      <c r="AS17" s="145"/>
      <c r="AT17" s="145"/>
      <c r="AU17" s="145"/>
      <c r="AV17" s="145"/>
      <c r="AW17" s="145"/>
      <c r="AX17" s="145"/>
    </row>
    <row r="18" spans="1:50" ht="16.5" thickBot="1">
      <c r="A18" s="18">
        <f>IF(B18="","",Draw!A18)</f>
        <v>15</v>
      </c>
      <c r="B18" s="19" t="str">
        <f>IFERROR(Draw!B18,"")</f>
        <v xml:space="preserve">Tracy Haaseth </v>
      </c>
      <c r="C18" s="19" t="str">
        <f>IFERROR(Draw!C18,"")</f>
        <v xml:space="preserve">Sophie </v>
      </c>
      <c r="D18" s="53">
        <v>24.759</v>
      </c>
      <c r="E18" s="92">
        <v>1.7E-8</v>
      </c>
      <c r="F18" s="93">
        <f t="shared" si="0"/>
        <v>24.759000017000002</v>
      </c>
      <c r="G18" s="62" t="str">
        <f>IF(A18="yco",VLOOKUP(_xlfn.CONCAT(B18,C18),Youth!S:T,2,FALSE),IF(OR(AND(D18&gt;1,D18&lt;1050),D18="nt",D18="",D18="scratch"),"","Not valid"))</f>
        <v/>
      </c>
      <c r="I18" s="119" t="s">
        <v>32</v>
      </c>
      <c r="J18" s="117" t="s">
        <v>71</v>
      </c>
      <c r="L18" s="225"/>
      <c r="M18" s="30" t="str">
        <f>IF($J$13&lt;"3","",IF(AD24="Tie","Tie",AD24))</f>
        <v>3rd</v>
      </c>
      <c r="N18" s="20" t="str">
        <f>IF(M18="","",'Open 1'!AE24)</f>
        <v xml:space="preserve">Kayce Engen </v>
      </c>
      <c r="O18" s="20" t="str">
        <f>IF(N18="","",'Open 1'!AF24)</f>
        <v xml:space="preserve">Wynn </v>
      </c>
      <c r="P18" s="41">
        <f>IF(O18="","",'Open 1'!AG24)</f>
        <v>19.725000019000003</v>
      </c>
      <c r="Q18" s="156">
        <f>AH24</f>
        <v>60.128000000000014</v>
      </c>
      <c r="R18" s="185" t="str">
        <f>IF(M18="Tie",AK25,"")</f>
        <v/>
      </c>
      <c r="S18" s="17" t="e">
        <f t="shared" ca="1" si="1"/>
        <v>#NAME?</v>
      </c>
      <c r="T18" s="93">
        <f t="shared" si="2"/>
        <v>24.759</v>
      </c>
      <c r="V18" s="3" t="str">
        <f>IFERROR(VLOOKUP('Open 1'!F18,$AC$3:$AD$7,2,TRUE),"")</f>
        <v>4D</v>
      </c>
      <c r="W18" s="7" t="str">
        <f>IFERROR(IF(V18=$W$1,'Open 1'!F18,""),"")</f>
        <v/>
      </c>
      <c r="X18" s="7" t="str">
        <f>IFERROR(IF(V18=$X$1,'Open 1'!F18,""),"")</f>
        <v/>
      </c>
      <c r="Y18" s="7" t="str">
        <f>IFERROR(IF(V18=$Y$1,'Open 1'!F18,""),"")</f>
        <v/>
      </c>
      <c r="Z18" s="7">
        <f>IFERROR(IF($V18=$Z$1,'Open 1'!F18,""),"")</f>
        <v>24.759000017000002</v>
      </c>
      <c r="AA18" s="7" t="str">
        <f>IFERROR(IF(V18=$AA$1,'Open 1'!F18,""),"")</f>
        <v/>
      </c>
      <c r="AB18" s="3" t="s">
        <v>24</v>
      </c>
      <c r="AC18" s="219"/>
      <c r="AD18" s="64" t="str">
        <f t="shared" si="3"/>
        <v>3rd</v>
      </c>
      <c r="AE18" s="16" t="str">
        <f>IFERROR(INDEX('Open 1'!B:F,MATCH(AG18,'Open 1'!F:F,0),1),"-")</f>
        <v>ISABELLA VANLITCH</v>
      </c>
      <c r="AF18" s="16" t="str">
        <f>IFERROR(INDEX('Open 1'!B:F,MATCH(AG18,'Open 1'!F:F,0),2),"-")</f>
        <v xml:space="preserve">DUTCH WAGON </v>
      </c>
      <c r="AG18" s="4">
        <f t="shared" si="5"/>
        <v>18.994000032999999</v>
      </c>
      <c r="AH18" s="183">
        <f>IF(AR7&gt;0,AR7,"")</f>
        <v>90.192000000000007</v>
      </c>
      <c r="AI18">
        <v>3</v>
      </c>
      <c r="AJ18" t="b">
        <f>OR(IFERROR((AG19-AG18)&lt;0.00001,"False"),IFERROR((AG18-AG17)&lt;0.00001,"False"))</f>
        <v>0</v>
      </c>
      <c r="AK18" s="186" t="str">
        <f>IF(AD17="Tie",IF((AG17-AG16)&lt;0.00001,(AR5+AR6)/2,IF((AG18-AG17)&lt;0.00001,(AR6+AR7)/2,"")),"")</f>
        <v/>
      </c>
      <c r="AO18" s="186"/>
      <c r="AS18" s="145"/>
      <c r="AT18" s="145"/>
      <c r="AU18" s="145"/>
      <c r="AV18" s="145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4"/>
      <c r="E19" s="92">
        <v>1.7999999999999999E-8</v>
      </c>
      <c r="F19" s="93" t="str">
        <f t="shared" si="0"/>
        <v/>
      </c>
      <c r="G19" s="62" t="str">
        <f>IF(A19="yco",VLOOKUP(_xlfn.CONCAT(B19,C19),Youth!S:T,2,FALSE),IF(OR(AND(D19&gt;1,D19&lt;1050),D19="nt",D19="",D19="scratch"),"","Not valid"))</f>
        <v/>
      </c>
      <c r="J19" s="49"/>
      <c r="L19" s="225"/>
      <c r="M19" s="30" t="str">
        <f>IF($J$13&lt;"4","",IF(AD25="Tie","Tie",AD25))</f>
        <v/>
      </c>
      <c r="N19" s="20" t="str">
        <f>IF(M19="","",'Open 1'!AE25)</f>
        <v/>
      </c>
      <c r="O19" s="20" t="str">
        <f>IF(N19="","",'Open 1'!AF25)</f>
        <v/>
      </c>
      <c r="P19" s="41" t="str">
        <f>IF(O19="","",'Open 1'!AG25)</f>
        <v/>
      </c>
      <c r="Q19" s="156" t="str">
        <f>AH25</f>
        <v/>
      </c>
      <c r="R19" s="185" t="str">
        <f>IF(M19="Tie",AK26,"")</f>
        <v/>
      </c>
      <c r="S19" s="17" t="e">
        <f t="shared" ca="1" si="1"/>
        <v>#NAME?</v>
      </c>
      <c r="T19" s="93">
        <f t="shared" si="2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19"/>
      <c r="AD19" s="64" t="str">
        <f t="shared" si="3"/>
        <v>4th</v>
      </c>
      <c r="AE19" s="16" t="str">
        <f>IFERROR(INDEX('Open 1'!B:F,MATCH(AG19,'Open 1'!F:F,0),1),"-")</f>
        <v>JODI THEISEN</v>
      </c>
      <c r="AF19" s="16" t="str">
        <f>IFERROR(INDEX('Open 1'!B:F,MATCH(AG19,'Open 1'!F:F,0),2),"-")</f>
        <v xml:space="preserve">IKE </v>
      </c>
      <c r="AG19" s="4">
        <f t="shared" si="5"/>
        <v>19.026000031999999</v>
      </c>
      <c r="AH19" s="183" t="str">
        <f>IF(AR8&gt;0,AR8,"")</f>
        <v/>
      </c>
      <c r="AI19">
        <v>4</v>
      </c>
      <c r="AJ19" t="b">
        <f>OR(IFERROR((AG20-AG19)&lt;0.00001,"False"),IFERROR((AG19-AG18)&lt;0.00001,"False"))</f>
        <v>0</v>
      </c>
      <c r="AK19" s="186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 xml:space="preserve">Kayce Engen </v>
      </c>
      <c r="C20" s="19" t="str">
        <f>IFERROR(Draw!C20,"")</f>
        <v xml:space="preserve">Wynn </v>
      </c>
      <c r="D20" s="51">
        <v>19.725000000000001</v>
      </c>
      <c r="E20" s="92">
        <v>1.9000000000000001E-8</v>
      </c>
      <c r="F20" s="93">
        <f t="shared" si="0"/>
        <v>19.725000019000003</v>
      </c>
      <c r="G20" s="62" t="str">
        <f>IF(A20="yco",VLOOKUP(_xlfn.CONCAT(B20,C20),Youth!S:T,2,FALSE),IF(OR(AND(D20&gt;1,D20&lt;1050),D20="nt",D20="",D20="scratch"),"","Not valid"))</f>
        <v/>
      </c>
      <c r="L20" s="226"/>
      <c r="M20" s="45" t="str">
        <f>IF($J$13&lt;"5","",IF(AD26="Tie","Tie",AD26))</f>
        <v/>
      </c>
      <c r="N20" s="20" t="str">
        <f>IF(M20="","",'Open 1'!AE26)</f>
        <v/>
      </c>
      <c r="O20" s="20" t="str">
        <f>IF(N20="","",'Open 1'!AF26)</f>
        <v/>
      </c>
      <c r="P20" s="41" t="str">
        <f>IF(O20="","",'Open 1'!AG26)</f>
        <v/>
      </c>
      <c r="Q20" s="159" t="str">
        <f>AH26</f>
        <v/>
      </c>
      <c r="R20" s="185" t="str">
        <f>IF(M20="Tie",AK27,"")</f>
        <v/>
      </c>
      <c r="S20" s="17" t="e">
        <f t="shared" ca="1" si="1"/>
        <v>#NAME?</v>
      </c>
      <c r="T20" s="93">
        <f t="shared" si="2"/>
        <v>19.725000000000001</v>
      </c>
      <c r="V20" s="3" t="str">
        <f>IFERROR(VLOOKUP('Open 1'!F20,$AC$3:$AD$7,2,TRUE),"")</f>
        <v>3D</v>
      </c>
      <c r="W20" s="7" t="str">
        <f>IFERROR(IF(V20=$W$1,'Open 1'!F20,""),"")</f>
        <v/>
      </c>
      <c r="X20" s="7" t="str">
        <f>IFERROR(IF(V20=$X$1,'Open 1'!F20,""),"")</f>
        <v/>
      </c>
      <c r="Y20" s="7">
        <f>IFERROR(IF(V20=$Y$1,'Open 1'!F20,""),"")</f>
        <v>19.725000019000003</v>
      </c>
      <c r="Z20" s="7" t="str">
        <f>IFERROR(IF($V20=$Z$1,'Open 1'!F20,""),"")</f>
        <v/>
      </c>
      <c r="AA20" s="7" t="str">
        <f>IFERROR(IF(V20=$AA$1,'Open 1'!F20,""),"")</f>
        <v/>
      </c>
      <c r="AB20" s="3" t="s">
        <v>26</v>
      </c>
      <c r="AC20" s="219"/>
      <c r="AD20" s="64" t="str">
        <f t="shared" si="3"/>
        <v>5th</v>
      </c>
      <c r="AE20" s="16" t="str">
        <f>IFERROR(INDEX('Open 1'!B:F,MATCH(AG20,'Open 1'!F:F,0),1),"-")</f>
        <v>MORGAN THEISEN</v>
      </c>
      <c r="AF20" s="16" t="str">
        <f>IFERROR(INDEX('Open 1'!B:F,MATCH(AG20,'Open 1'!F:F,0),2),"-")</f>
        <v xml:space="preserve">FARRIS </v>
      </c>
      <c r="AG20" s="4">
        <f t="shared" si="5"/>
        <v>19.120000025</v>
      </c>
      <c r="AH20" s="183" t="str">
        <f>IF(AR9&gt;0,AR9,"")</f>
        <v/>
      </c>
      <c r="AI20">
        <v>5</v>
      </c>
      <c r="AJ20" t="b">
        <f>OR(IFERROR((AG21-AG20)&lt;0.00001,"False"),IFERROR((AG20-AG19)&lt;0.00001,"False"))</f>
        <v>0</v>
      </c>
      <c r="AK20" s="186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 xml:space="preserve">Ashley Mersbergen </v>
      </c>
      <c r="C21" s="19" t="str">
        <f>IFERROR(Draw!C21,"")</f>
        <v>Trigger</v>
      </c>
      <c r="D21" s="52">
        <v>25.131</v>
      </c>
      <c r="E21" s="92">
        <v>2E-8</v>
      </c>
      <c r="F21" s="93">
        <f t="shared" si="0"/>
        <v>25.131000020000002</v>
      </c>
      <c r="G21" s="62" t="str">
        <f>IF(A21="yco",VLOOKUP(_xlfn.CONCAT(B21,C21),Youth!S:T,2,FALSE),IF(OR(AND(D21&gt;1,D21&lt;1050),D21="nt",D21="",D21="scratch"),"","Not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8"/>
      <c r="R21" s="185"/>
      <c r="S21" s="17" t="e">
        <f t="shared" ca="1" si="1"/>
        <v>#NAME?</v>
      </c>
      <c r="T21" s="93">
        <f t="shared" si="2"/>
        <v>25.131</v>
      </c>
      <c r="V21" s="3" t="str">
        <f>IFERROR(VLOOKUP('Open 1'!F21,$AC$3:$AD$7,2,TRUE),"")</f>
        <v>4D</v>
      </c>
      <c r="W21" s="7" t="str">
        <f>IFERROR(IF(V21=$W$1,'Open 1'!F21,""),"")</f>
        <v/>
      </c>
      <c r="X21" s="7" t="str">
        <f>IFERROR(IF(V21=$X$1,'Open 1'!F21,""),"")</f>
        <v/>
      </c>
      <c r="Y21" s="7" t="str">
        <f>IFERROR(IF(V21=$Y$1,'Open 1'!F21,""),"")</f>
        <v/>
      </c>
      <c r="Z21" s="7">
        <f>IFERROR(IF($V21=$Z$1,'Open 1'!F21,""),"")</f>
        <v>25.131000020000002</v>
      </c>
      <c r="AA21" s="7" t="str">
        <f>IFERROR(IF(V21=$AA$1,'Open 1'!F21,""),"")</f>
        <v/>
      </c>
      <c r="AB21" s="3" t="s">
        <v>83</v>
      </c>
      <c r="AC21" s="6"/>
      <c r="AD21" s="64" t="str">
        <f t="shared" si="3"/>
        <v>6th</v>
      </c>
      <c r="AE21" s="16" t="str">
        <f>IFERROR(INDEX('Open 1'!B:F,MATCH(AG21,'Open 1'!F:F,0),1),"-")</f>
        <v>Joni Boeklheide</v>
      </c>
      <c r="AF21" s="16" t="str">
        <f>IFERROR(INDEX('Open 1'!B:F,MATCH(AG21,'Open 1'!F:F,0),2),"-")</f>
        <v>runningwiththedevil</v>
      </c>
      <c r="AG21" s="4">
        <f t="shared" si="5"/>
        <v>19.280000002000001</v>
      </c>
      <c r="AH21" s="153"/>
      <c r="AI21">
        <v>6</v>
      </c>
      <c r="AJ21"/>
      <c r="AK21" s="186" t="str">
        <f>IF(AD20="Tie",IF((AG20-AG19)&lt;0.00001,(AR8+AR9)/2,IF((AG21-AG20)&lt;0.00001,AR9/2,"")),"")</f>
        <v/>
      </c>
    </row>
    <row r="22" spans="1:50">
      <c r="A22" s="18">
        <f>IF(B22="","",Draw!A22)</f>
        <v>18</v>
      </c>
      <c r="B22" s="19" t="str">
        <f>IFERROR(Draw!B22,"")</f>
        <v xml:space="preserve">Kynlee Speidel </v>
      </c>
      <c r="C22" s="19" t="str">
        <f>IFERROR(Draw!C22,"")</f>
        <v xml:space="preserve">Jalandy </v>
      </c>
      <c r="D22" s="52">
        <v>19.797000000000001</v>
      </c>
      <c r="E22" s="92">
        <v>2.0999999999999999E-8</v>
      </c>
      <c r="F22" s="93">
        <f t="shared" si="0"/>
        <v>19.797000021000002</v>
      </c>
      <c r="G22" s="62" t="str">
        <f>IF(A22="yco",VLOOKUP(_xlfn.CONCAT(B22,C22),Youth!S:T,2,FALSE),IF(OR(AND(D22&gt;1,D22&lt;1050),D22="nt",D22="",D22="scratch"),"","Not valid"))</f>
        <v/>
      </c>
      <c r="I22" s="50"/>
      <c r="L22" s="227" t="s">
        <v>6</v>
      </c>
      <c r="M22" s="39" t="str">
        <f>'Open 1'!AD28</f>
        <v>1st</v>
      </c>
      <c r="N22" s="18" t="str">
        <f>'Open 1'!AE28</f>
        <v xml:space="preserve">PAM EKERN </v>
      </c>
      <c r="O22" s="18" t="str">
        <f>'Open 1'!AF28</f>
        <v>NIKKI</v>
      </c>
      <c r="P22" s="40">
        <f>'Open 1'!AG28</f>
        <v>20.47000001</v>
      </c>
      <c r="Q22" s="156">
        <f>IF(AH28&lt;=0,"",AH28)</f>
        <v>112.74</v>
      </c>
      <c r="R22" s="185" t="str">
        <f>IF(M22="Tie",AK29,"")</f>
        <v/>
      </c>
      <c r="S22" s="17" t="e">
        <f t="shared" ca="1" si="1"/>
        <v>#NAME?</v>
      </c>
      <c r="T22" s="93">
        <f t="shared" si="2"/>
        <v>19.797000000000001</v>
      </c>
      <c r="V22" s="3" t="str">
        <f>IFERROR(VLOOKUP('Open 1'!F22,$AC$3:$AD$7,2,TRUE),"")</f>
        <v>3D</v>
      </c>
      <c r="W22" s="7" t="str">
        <f>IFERROR(IF(V22=$W$1,'Open 1'!F22,""),"")</f>
        <v/>
      </c>
      <c r="X22" s="7" t="str">
        <f>IFERROR(IF(V22=$X$1,'Open 1'!F22,""),"")</f>
        <v/>
      </c>
      <c r="Y22" s="7">
        <f>IFERROR(IF(V22=$Y$1,'Open 1'!F22,""),"")</f>
        <v>19.797000021000002</v>
      </c>
      <c r="Z22" s="7" t="str">
        <f>IFERROR(IF($V22=$Z$1,'Open 1'!F22,""),"")</f>
        <v/>
      </c>
      <c r="AA22" s="7" t="str">
        <f>IFERROR(IF(V22=$AA$1,'Open 1'!F22,""),"")</f>
        <v/>
      </c>
      <c r="AB22" s="3" t="s">
        <v>20</v>
      </c>
      <c r="AC22" s="219" t="s">
        <v>5</v>
      </c>
      <c r="AD22" s="64" t="str">
        <f t="shared" si="3"/>
        <v>1st</v>
      </c>
      <c r="AE22" s="16" t="str">
        <f>IFERROR(INDEX('Open 1'!B:F,MATCH(AG22,'Open 1'!F:F,0),1),"-")</f>
        <v xml:space="preserve">Lacey Gorder </v>
      </c>
      <c r="AF22" s="16" t="str">
        <f>IFERROR(INDEX('Open 1'!B:F,MATCH(AG22,'Open 1'!F:F,0),2),"-")</f>
        <v xml:space="preserve">Illuminated Paris aka Paris </v>
      </c>
      <c r="AG22" s="4">
        <f t="shared" ref="AG22:AG27" si="6">IFERROR(SMALL($Y$2:$Y$286,AI22),"-")</f>
        <v>19.362000028999997</v>
      </c>
      <c r="AH22" s="183">
        <f>IF(AS5&gt;0,AS5,"")</f>
        <v>150.32000000000002</v>
      </c>
      <c r="AI22">
        <v>1</v>
      </c>
      <c r="AJ22" t="b">
        <f>IFERROR((AG23-AG22)&lt;0.00001,"False")</f>
        <v>0</v>
      </c>
      <c r="AK22" s="186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 xml:space="preserve">EMILY RYMERSON </v>
      </c>
      <c r="C23" s="19" t="str">
        <f>IFERROR(Draw!C23,"")</f>
        <v xml:space="preserve">DINO </v>
      </c>
      <c r="D23" s="52">
        <v>19.957000000000001</v>
      </c>
      <c r="E23" s="92">
        <v>2.1999999999999998E-8</v>
      </c>
      <c r="F23" s="93">
        <f t="shared" si="0"/>
        <v>19.957000021999999</v>
      </c>
      <c r="G23" s="62" t="str">
        <f>IF(A23="yco",VLOOKUP(_xlfn.CONCAT(B23,C23),Youth!S:T,2,FALSE),IF(OR(AND(D23&gt;1,D23&lt;1050),D23="nt",D23="",D23="scratch"),"","Not valid"))</f>
        <v/>
      </c>
      <c r="I23" s="49"/>
      <c r="L23" s="228"/>
      <c r="M23" s="30" t="str">
        <f>IF($J$13&lt;"2","",IF(AD29="Tie","Tie",AD29))</f>
        <v>2nd</v>
      </c>
      <c r="N23" s="20" t="str">
        <f>IF(M23="","",'Open 1'!AE29)</f>
        <v xml:space="preserve">Morgan Anderson </v>
      </c>
      <c r="O23" s="20" t="str">
        <f>IF(N23="","",'Open 1'!AF29)</f>
        <v xml:space="preserve">Poptart </v>
      </c>
      <c r="P23" s="41">
        <f>IF(O23="","",'Open 1'!AG29)</f>
        <v>20.477000037</v>
      </c>
      <c r="Q23" s="156">
        <f>IF(AH29&lt;=0,"",AH29)</f>
        <v>67.643999999999991</v>
      </c>
      <c r="R23" s="185" t="str">
        <f>IF(M23="Tie",AK30,"")</f>
        <v/>
      </c>
      <c r="S23" s="17" t="e">
        <f t="shared" ca="1" si="1"/>
        <v>#NAME?</v>
      </c>
      <c r="T23" s="93">
        <f t="shared" si="2"/>
        <v>19.957000000000001</v>
      </c>
      <c r="V23" s="3" t="str">
        <f>IFERROR(VLOOKUP('Open 1'!F23,$AC$3:$AD$7,2,TRUE),"")</f>
        <v>3D</v>
      </c>
      <c r="W23" s="7" t="str">
        <f>IFERROR(IF(V23=$W$1,'Open 1'!F23,""),"")</f>
        <v/>
      </c>
      <c r="X23" s="7" t="str">
        <f>IFERROR(IF(V23=$X$1,'Open 1'!F23,""),"")</f>
        <v/>
      </c>
      <c r="Y23" s="7">
        <f>IFERROR(IF(V23=$Y$1,'Open 1'!F23,""),"")</f>
        <v>19.957000021999999</v>
      </c>
      <c r="Z23" s="7" t="str">
        <f>IFERROR(IF($V23=$Z$1,'Open 1'!F23,""),"")</f>
        <v/>
      </c>
      <c r="AA23" s="7" t="str">
        <f>IFERROR(IF(V23=$AA$1,'Open 1'!F23,""),"")</f>
        <v/>
      </c>
      <c r="AB23" s="3" t="s">
        <v>21</v>
      </c>
      <c r="AC23" s="219"/>
      <c r="AD23" s="64" t="str">
        <f t="shared" si="3"/>
        <v>2nd</v>
      </c>
      <c r="AE23" s="16" t="str">
        <f>IFERROR(INDEX('Open 1'!B:F,MATCH(AG23,'Open 1'!F:F,0),1),"-")</f>
        <v xml:space="preserve">Marda Olson </v>
      </c>
      <c r="AF23" s="16" t="str">
        <f>IFERROR(INDEX('Open 1'!B:F,MATCH(AG23,'Open 1'!F:F,0),2),"-")</f>
        <v xml:space="preserve">Gus </v>
      </c>
      <c r="AG23" s="4">
        <f t="shared" si="6"/>
        <v>19.654000015000001</v>
      </c>
      <c r="AH23" s="183">
        <f>IF(AS6&gt;0,AS6,"")</f>
        <v>90.192000000000007</v>
      </c>
      <c r="AI23">
        <v>2</v>
      </c>
      <c r="AJ23" t="b">
        <f>OR(IFERROR((AG24-AG23)&lt;0.00001,"False"),IFERROR((AG23-AG22)&lt;0.00001,"False"))</f>
        <v>0</v>
      </c>
      <c r="AK23" s="186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 xml:space="preserve">Kristen Zancanella </v>
      </c>
      <c r="C24" s="19" t="str">
        <f>IFERROR(Draw!C24,"")</f>
        <v xml:space="preserve">lion a little </v>
      </c>
      <c r="D24" s="54">
        <v>999.12300000000005</v>
      </c>
      <c r="E24" s="92">
        <v>2.3000000000000001E-8</v>
      </c>
      <c r="F24" s="93">
        <f t="shared" si="0"/>
        <v>999.12300002300003</v>
      </c>
      <c r="G24" s="62" t="str">
        <f>IF(A24="yco",VLOOKUP(_xlfn.CONCAT(B24,C24),Youth!S:T,2,FALSE),IF(OR(AND(D24&gt;1,D24&lt;1050),D24="nt",D24="",D24="scratch"),"","Not valid"))</f>
        <v/>
      </c>
      <c r="L24" s="228"/>
      <c r="M24" s="30" t="str">
        <f>IF($J$13&lt;"3","",IF(AD30="Tie","Tie",AD30))</f>
        <v>3rd</v>
      </c>
      <c r="N24" s="20" t="str">
        <f>IF(M24="","",'Open 1'!AE30)</f>
        <v>Allison Moore</v>
      </c>
      <c r="O24" s="20" t="str">
        <f>IF(N24="","",'Open 1'!AF30)</f>
        <v xml:space="preserve">Lena </v>
      </c>
      <c r="P24" s="41">
        <f>IF(O24="","",'Open 1'!AG30)</f>
        <v>20.488000008</v>
      </c>
      <c r="Q24" s="156">
        <f>IF(AH30&lt;=0,"",AH30)</f>
        <v>45.096000000000004</v>
      </c>
      <c r="R24" s="185" t="str">
        <f>IF(M24="Tie",AK31,"")</f>
        <v/>
      </c>
      <c r="S24" s="17" t="e">
        <f t="shared" ca="1" si="1"/>
        <v>#NAME?</v>
      </c>
      <c r="T24" s="93">
        <f t="shared" si="2"/>
        <v>999.12300000000005</v>
      </c>
      <c r="V24" s="3" t="str">
        <f>IFERROR(VLOOKUP('Open 1'!F24,$AC$3:$AD$7,2,TRUE),"")</f>
        <v>4D</v>
      </c>
      <c r="W24" s="7" t="str">
        <f>IFERROR(IF(V24=$W$1,'Open 1'!F24,""),"")</f>
        <v/>
      </c>
      <c r="X24" s="7" t="str">
        <f>IFERROR(IF(V24=$X$1,'Open 1'!F24,""),"")</f>
        <v/>
      </c>
      <c r="Y24" s="7" t="str">
        <f>IFERROR(IF(V24=$Y$1,'Open 1'!F24,""),"")</f>
        <v/>
      </c>
      <c r="Z24" s="7">
        <f>IFERROR(IF($V24=$Z$1,'Open 1'!F24,""),"")</f>
        <v>999.12300002300003</v>
      </c>
      <c r="AA24" s="7" t="str">
        <f>IFERROR(IF(V24=$AA$1,'Open 1'!F24,""),"")</f>
        <v/>
      </c>
      <c r="AB24" s="3" t="s">
        <v>24</v>
      </c>
      <c r="AC24" s="219"/>
      <c r="AD24" s="64" t="str">
        <f t="shared" si="3"/>
        <v>3rd</v>
      </c>
      <c r="AE24" s="16" t="str">
        <f>IFERROR(INDEX('Open 1'!B:F,MATCH(AG24,'Open 1'!F:F,0),1),"-")</f>
        <v xml:space="preserve">Kayce Engen </v>
      </c>
      <c r="AF24" s="16" t="str">
        <f>IFERROR(INDEX('Open 1'!B:F,MATCH(AG24,'Open 1'!F:F,0),2),"-")</f>
        <v xml:space="preserve">Wynn </v>
      </c>
      <c r="AG24" s="4">
        <f t="shared" si="6"/>
        <v>19.725000019000003</v>
      </c>
      <c r="AH24" s="183">
        <f>IF(AS7&gt;0,AS7,"")</f>
        <v>60.128000000000014</v>
      </c>
      <c r="AI24">
        <v>3</v>
      </c>
      <c r="AJ24" t="b">
        <f>OR(IFERROR((AG25-AG24)&lt;0.00001,"False"),IFERROR((AG24-AG23)&lt;0.00001,"False"))</f>
        <v>0</v>
      </c>
      <c r="AK24" s="186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4"/>
      <c r="E25" s="92">
        <v>2.4E-8</v>
      </c>
      <c r="F25" s="93" t="str">
        <f t="shared" si="0"/>
        <v/>
      </c>
      <c r="G25" s="62" t="str">
        <f>IF(A25="yco",VLOOKUP(_xlfn.CONCAT(B25,C25),Youth!S:T,2,FALSE),IF(OR(AND(D25&gt;1,D25&lt;1050),D25="nt",D25="",D25="scratch"),"","Not valid"))</f>
        <v/>
      </c>
      <c r="L25" s="228"/>
      <c r="M25" s="30" t="str">
        <f>IF($J$13&lt;"4","",IF(AD31="Tie","Tie",AD31))</f>
        <v/>
      </c>
      <c r="N25" s="20" t="str">
        <f>IF(M25="","",'Open 1'!AE31)</f>
        <v/>
      </c>
      <c r="O25" s="20" t="str">
        <f>IF(N25="","",'Open 1'!AF31)</f>
        <v/>
      </c>
      <c r="P25" s="41" t="str">
        <f>IF(O25="","",'Open 1'!AG31)</f>
        <v/>
      </c>
      <c r="Q25" s="156" t="str">
        <f>IF(AH31&lt;=0,"",AH31)</f>
        <v/>
      </c>
      <c r="R25" s="185" t="str">
        <f>IF(M25="Tie",AK32,"")</f>
        <v/>
      </c>
      <c r="S25" s="17" t="e">
        <f t="shared" ca="1" si="1"/>
        <v>#NAME?</v>
      </c>
      <c r="T25" s="93">
        <f t="shared" si="2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19"/>
      <c r="AD25" s="64" t="str">
        <f t="shared" si="3"/>
        <v>4th</v>
      </c>
      <c r="AE25" s="16" t="str">
        <f>IFERROR(INDEX('Open 1'!B:F,MATCH(AG25,'Open 1'!F:F,0),1),"-")</f>
        <v xml:space="preserve">Kynlee Speidel </v>
      </c>
      <c r="AF25" s="16" t="str">
        <f>IFERROR(INDEX('Open 1'!B:F,MATCH(AG25,'Open 1'!F:F,0),2),"-")</f>
        <v xml:space="preserve">Jalandy </v>
      </c>
      <c r="AG25" s="4">
        <f t="shared" si="6"/>
        <v>19.797000021000002</v>
      </c>
      <c r="AH25" s="183" t="str">
        <f>IF(AS8&gt;0,AS8,"")</f>
        <v/>
      </c>
      <c r="AI25">
        <v>4</v>
      </c>
      <c r="AJ25" t="b">
        <f>OR(IFERROR((AG26-AG25)&lt;0.00001,"False"),IFERROR((AG25-AG24)&lt;0.00001,"False"))</f>
        <v>0</v>
      </c>
      <c r="AK25" s="186" t="str">
        <f>IF(AD24="Tie",IF((AG24-AG23)&lt;0.00001,(AS6+AS7)/2,IF((AG25-AG24)&lt;0.00001,(AS7+AS8)/2,"")),"")</f>
        <v/>
      </c>
      <c r="AL25" s="150"/>
    </row>
    <row r="26" spans="1:50" ht="16.5" thickBot="1">
      <c r="A26" s="18">
        <f>IF(B26="","",Draw!A26)</f>
        <v>21</v>
      </c>
      <c r="B26" s="19" t="str">
        <f>IFERROR(Draw!B26,"")</f>
        <v>MORGAN THEISEN</v>
      </c>
      <c r="C26" s="19" t="str">
        <f>IFERROR(Draw!C26,"")</f>
        <v xml:space="preserve">FARRIS </v>
      </c>
      <c r="D26" s="142">
        <v>19.12</v>
      </c>
      <c r="E26" s="92">
        <v>2.4999999999999999E-8</v>
      </c>
      <c r="F26" s="93">
        <f t="shared" si="0"/>
        <v>19.120000025</v>
      </c>
      <c r="G26" s="62" t="str">
        <f>IF(A26="yco",VLOOKUP(_xlfn.CONCAT(B26,C26),Youth!S:T,2,FALSE),IF(OR(AND(D26&gt;1,D26&lt;1050),D26="nt",D26="",D26="scratch"),"","Not valid"))</f>
        <v/>
      </c>
      <c r="L26" s="229"/>
      <c r="M26" s="45" t="str">
        <f>IF($J$13&lt;"5","",IF(AD32="Tie","Tie",AD32))</f>
        <v/>
      </c>
      <c r="N26" s="20" t="str">
        <f>IF(M26="","",'Open 1'!AE32)</f>
        <v/>
      </c>
      <c r="O26" s="20" t="str">
        <f>IF(N26="","",'Open 1'!AF32)</f>
        <v/>
      </c>
      <c r="P26" s="41" t="str">
        <f>IF(O26="","",'Open 1'!AG32)</f>
        <v/>
      </c>
      <c r="Q26" s="156" t="str">
        <f>IF(AH32&lt;=0,"",AH32)</f>
        <v/>
      </c>
      <c r="R26" s="185" t="str">
        <f>IF(M26="Tie",AK33,"")</f>
        <v/>
      </c>
      <c r="S26" s="17" t="e">
        <f t="shared" ca="1" si="1"/>
        <v>#NAME?</v>
      </c>
      <c r="T26" s="93">
        <f t="shared" si="2"/>
        <v>19.12</v>
      </c>
      <c r="V26" s="3" t="str">
        <f>IFERROR(VLOOKUP('Open 1'!F26,$AC$3:$AD$7,2,TRUE),"")</f>
        <v>2D</v>
      </c>
      <c r="W26" s="7" t="str">
        <f>IFERROR(IF(V26=$W$1,'Open 1'!F26,""),"")</f>
        <v/>
      </c>
      <c r="X26" s="7">
        <f>IFERROR(IF(V26=$X$1,'Open 1'!F26,""),"")</f>
        <v>19.120000025</v>
      </c>
      <c r="Y26" s="7" t="str">
        <f>IFERROR(IF(V26=$Y$1,'Open 1'!F26,""),"")</f>
        <v/>
      </c>
      <c r="Z26" s="7" t="str">
        <f>IFERROR(IF($V26=$Z$1,'Open 1'!F26,""),"")</f>
        <v/>
      </c>
      <c r="AA26" s="7" t="str">
        <f>IFERROR(IF(V26=$AA$1,'Open 1'!F26,""),"")</f>
        <v/>
      </c>
      <c r="AB26" s="3" t="s">
        <v>26</v>
      </c>
      <c r="AC26" s="219"/>
      <c r="AD26" s="64" t="str">
        <f t="shared" si="3"/>
        <v>5th</v>
      </c>
      <c r="AE26" s="16" t="str">
        <f>IFERROR(INDEX('Open 1'!B:F,MATCH(AG26,'Open 1'!F:F,0),1),"-")</f>
        <v xml:space="preserve">Debbie Mccutheon </v>
      </c>
      <c r="AF26" s="16" t="str">
        <f>IFERROR(INDEX('Open 1'!B:F,MATCH(AG26,'Open 1'!F:F,0),2),"-")</f>
        <v>JR</v>
      </c>
      <c r="AG26" s="4">
        <f t="shared" si="6"/>
        <v>19.861000014000002</v>
      </c>
      <c r="AH26" s="183" t="str">
        <f>IF(AS9&gt;0,AS9,"")</f>
        <v/>
      </c>
      <c r="AI26">
        <v>5</v>
      </c>
      <c r="AJ26" t="b">
        <f>OR(IFERROR((AG27-AG26)&lt;0.00001,"False"),IFERROR((AG26-AG25)&lt;0.00001,"False"))</f>
        <v>0</v>
      </c>
      <c r="AK26" s="186" t="str">
        <f>IF(AD25="Tie",IF((AG25-AG24)&lt;0.00001,(AS7+AS8)/2,IF((AG26-AG25)&lt;0.00001,(AS8+AS9)/2,"")),"")</f>
        <v/>
      </c>
    </row>
    <row r="27" spans="1:50" ht="16.5" thickBot="1">
      <c r="A27" s="18">
        <f>IF(B27="","",Draw!A27)</f>
        <v>22</v>
      </c>
      <c r="B27" s="19" t="str">
        <f>IFERROR(Draw!B27,"")</f>
        <v xml:space="preserve">KAYLEE THEISEN </v>
      </c>
      <c r="C27" s="19" t="str">
        <f>IFERROR(Draw!C27,"")</f>
        <v xml:space="preserve">BULLY </v>
      </c>
      <c r="D27" s="52">
        <v>21.606000000000002</v>
      </c>
      <c r="E27" s="92">
        <v>2.6000000000000001E-8</v>
      </c>
      <c r="F27" s="93">
        <f t="shared" si="0"/>
        <v>21.606000026</v>
      </c>
      <c r="G27" s="62" t="str">
        <f>IF(A27="yco",VLOOKUP(_xlfn.CONCAT(B27,C27),Youth!S:T,2,FALSE),IF(OR(AND(D27&gt;1,D27&lt;1050),D27="nt",D27="",D27="scratch"),"","Not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R27" s="185"/>
      <c r="S27" s="17" t="e">
        <f t="shared" ca="1" si="1"/>
        <v>#NAME?</v>
      </c>
      <c r="T27" s="93">
        <f t="shared" si="2"/>
        <v>21.606000000000002</v>
      </c>
      <c r="V27" s="3" t="str">
        <f>IFERROR(VLOOKUP('Open 1'!F27,$AC$3:$AD$7,2,TRUE),"")</f>
        <v>4D</v>
      </c>
      <c r="W27" s="7" t="str">
        <f>IFERROR(IF(V27=$W$1,'Open 1'!F27,""),"")</f>
        <v/>
      </c>
      <c r="X27" s="7" t="str">
        <f>IFERROR(IF(V27=$X$1,'Open 1'!F27,""),"")</f>
        <v/>
      </c>
      <c r="Y27" s="7" t="str">
        <f>IFERROR(IF(V27=$Y$1,'Open 1'!F27,""),"")</f>
        <v/>
      </c>
      <c r="Z27" s="7">
        <f>IFERROR(IF($V27=$Z$1,'Open 1'!F27,""),"")</f>
        <v>21.606000026</v>
      </c>
      <c r="AA27" s="7" t="str">
        <f>IFERROR(IF(V27=$AA$1,'Open 1'!F27,""),"")</f>
        <v/>
      </c>
      <c r="AB27" s="3" t="s">
        <v>83</v>
      </c>
      <c r="AC27" s="6"/>
      <c r="AD27" s="64" t="str">
        <f t="shared" si="3"/>
        <v>6th</v>
      </c>
      <c r="AE27" s="16" t="str">
        <f>IFERROR(INDEX('Open 1'!B:F,MATCH(AG27,'Open 1'!F:F,0),1),"-")</f>
        <v xml:space="preserve">EMILY RYMERSON </v>
      </c>
      <c r="AF27" s="16" t="str">
        <f>IFERROR(INDEX('Open 1'!B:F,MATCH(AG27,'Open 1'!F:F,0),2),"-")</f>
        <v xml:space="preserve">DINO </v>
      </c>
      <c r="AG27" s="4">
        <f t="shared" si="6"/>
        <v>19.957000021999999</v>
      </c>
      <c r="AH27" s="153"/>
      <c r="AI27">
        <v>6</v>
      </c>
      <c r="AJ27"/>
      <c r="AK27" s="186" t="str">
        <f>IF(AD26="Tie",IF((AG26-AG25)&lt;0.00001,(AS8+AS9)/2,IF((AG27-AG26)&lt;0.00001,AS9/2,"")),"")</f>
        <v/>
      </c>
    </row>
    <row r="28" spans="1:50">
      <c r="A28" s="18">
        <f>IF(B28="","",Draw!A28)</f>
        <v>23</v>
      </c>
      <c r="B28" s="19" t="str">
        <f>IFERROR(Draw!B28,"")</f>
        <v xml:space="preserve">becky paczkowski </v>
      </c>
      <c r="C28" s="19" t="str">
        <f>IFERROR(Draw!C28,"")</f>
        <v xml:space="preserve">essmokenblackSPARKS </v>
      </c>
      <c r="D28" s="51">
        <v>31.466999999999999</v>
      </c>
      <c r="E28" s="92">
        <v>2.7E-8</v>
      </c>
      <c r="F28" s="93">
        <f t="shared" si="0"/>
        <v>31.467000026999997</v>
      </c>
      <c r="G28" s="62" t="str">
        <f>IF(A28="yco",VLOOKUP(_xlfn.CONCAT(B28,C28),Youth!S:T,2,FALSE),IF(OR(AND(D28&gt;1,D28&lt;1050),D28="nt",D28="",D28="scratch"),"","Not valid"))</f>
        <v/>
      </c>
      <c r="L28" s="221" t="s">
        <v>13</v>
      </c>
      <c r="M28" s="72" t="str">
        <f>'Open 1'!AD34</f>
        <v>-</v>
      </c>
      <c r="N28" s="73" t="str">
        <f>'Open 1'!AE34</f>
        <v>-</v>
      </c>
      <c r="O28" s="73" t="str">
        <f>'Open 1'!AF34</f>
        <v>-</v>
      </c>
      <c r="P28" s="74" t="str">
        <f>'Open 1'!AG34</f>
        <v>-</v>
      </c>
      <c r="Q28" s="156" t="str">
        <f>IF(AH34&lt;=0,"",AH34)</f>
        <v/>
      </c>
      <c r="R28" s="185" t="str">
        <f>IF(M28="Tie",AK35,"")</f>
        <v/>
      </c>
      <c r="S28" s="17" t="e">
        <f t="shared" ca="1" si="1"/>
        <v>#NAME?</v>
      </c>
      <c r="T28" s="93">
        <f t="shared" si="2"/>
        <v>31.466999999999999</v>
      </c>
      <c r="V28" s="3" t="str">
        <f>IFERROR(VLOOKUP('Open 1'!F28,$AC$3:$AD$7,2,TRUE),"")</f>
        <v>4D</v>
      </c>
      <c r="W28" s="7" t="str">
        <f>IFERROR(IF(V28=$W$1,'Open 1'!F28,""),"")</f>
        <v/>
      </c>
      <c r="X28" s="7" t="str">
        <f>IFERROR(IF(V28=$X$1,'Open 1'!F28,""),"")</f>
        <v/>
      </c>
      <c r="Y28" s="7" t="str">
        <f>IFERROR(IF(V28=$Y$1,'Open 1'!F28,""),"")</f>
        <v/>
      </c>
      <c r="Z28" s="7">
        <f>IFERROR(IF($V28=$Z$1,'Open 1'!F28,""),"")</f>
        <v>31.467000026999997</v>
      </c>
      <c r="AA28" s="7" t="str">
        <f>IFERROR(IF(V28=$AA$1,'Open 1'!F28,""),"")</f>
        <v/>
      </c>
      <c r="AB28" s="3" t="s">
        <v>20</v>
      </c>
      <c r="AC28" s="219" t="s">
        <v>6</v>
      </c>
      <c r="AD28" s="64" t="str">
        <f t="shared" si="3"/>
        <v>1st</v>
      </c>
      <c r="AE28" s="16" t="str">
        <f>IFERROR(INDEX('Open 1'!B:F,MATCH(AG28,'Open 1'!F:F,0),1),"-")</f>
        <v xml:space="preserve">PAM EKERN </v>
      </c>
      <c r="AF28" s="16" t="str">
        <f>IFERROR(INDEX('Open 1'!B:F,MATCH(AG28,'Open 1'!F:F,0),2),"-")</f>
        <v>NIKKI</v>
      </c>
      <c r="AG28" s="4">
        <f t="shared" ref="AG28:AG33" si="7">IFERROR(IF(SMALL($Z$2:$Z$286,AI28)&lt;900,SMALL($Z$2:$Z$286,AI28),"-"),"-")</f>
        <v>20.47000001</v>
      </c>
      <c r="AH28" s="183">
        <f>IF(AT5&gt;0,AT5,"")</f>
        <v>112.74</v>
      </c>
      <c r="AI28">
        <v>1</v>
      </c>
      <c r="AJ28" t="b">
        <f>IF(AG29="-","",(AG29-AG28)&lt;0.00001)</f>
        <v>0</v>
      </c>
      <c r="AK28" s="186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 xml:space="preserve">Kailee Rinas </v>
      </c>
      <c r="C29" s="19" t="str">
        <f>IFERROR(Draw!C29,"")</f>
        <v xml:space="preserve">Jody O' Gin </v>
      </c>
      <c r="D29" s="52">
        <v>999.45600000000002</v>
      </c>
      <c r="E29" s="92">
        <v>2.7999999999999999E-8</v>
      </c>
      <c r="F29" s="93">
        <f t="shared" si="0"/>
        <v>999.45600002800006</v>
      </c>
      <c r="G29" s="62" t="str">
        <f>IF(A29="yco",VLOOKUP(_xlfn.CONCAT(B29,C29),Youth!S:T,2,FALSE),IF(OR(AND(D29&gt;1,D29&lt;1050),D29="nt",D29="",D29="scratch"),"","Not valid"))</f>
        <v/>
      </c>
      <c r="L29" s="222"/>
      <c r="M29" s="30" t="str">
        <f>IF($J$13&lt;"2","",IF(AD35="Tie","Tie",AD35))</f>
        <v>-</v>
      </c>
      <c r="N29" s="20" t="str">
        <f>IF(M29="","",'Open 1'!AE35)</f>
        <v>-</v>
      </c>
      <c r="O29" s="20" t="str">
        <f>IF(N29="","",'Open 1'!AF35)</f>
        <v>-</v>
      </c>
      <c r="P29" s="41" t="str">
        <f>IF(O29="","",'Open 1'!AG35)</f>
        <v>-</v>
      </c>
      <c r="Q29" s="156" t="str">
        <f>IF(AH35&lt;=0,"",AH35)</f>
        <v/>
      </c>
      <c r="R29" s="185" t="str">
        <f>IF(M29="Tie",AK36,"")</f>
        <v/>
      </c>
      <c r="S29" s="17" t="e">
        <f t="shared" ca="1" si="1"/>
        <v>#NAME?</v>
      </c>
      <c r="T29" s="93">
        <f t="shared" si="2"/>
        <v>999.45600000000002</v>
      </c>
      <c r="V29" s="3" t="str">
        <f>IFERROR(VLOOKUP('Open 1'!F29,$AC$3:$AD$7,2,TRUE),"")</f>
        <v>4D</v>
      </c>
      <c r="W29" s="7" t="str">
        <f>IFERROR(IF(V29=$W$1,'Open 1'!F29,""),"")</f>
        <v/>
      </c>
      <c r="X29" s="7" t="str">
        <f>IFERROR(IF(V29=$X$1,'Open 1'!F29,""),"")</f>
        <v/>
      </c>
      <c r="Y29" s="7" t="str">
        <f>IFERROR(IF(V29=$Y$1,'Open 1'!F29,""),"")</f>
        <v/>
      </c>
      <c r="Z29" s="7">
        <f>IFERROR(IF($V29=$Z$1,'Open 1'!F29,""),"")</f>
        <v>999.45600002800006</v>
      </c>
      <c r="AA29" s="7" t="str">
        <f>IFERROR(IF(V29=$AA$1,'Open 1'!F29,""),"")</f>
        <v/>
      </c>
      <c r="AB29" s="3" t="s">
        <v>21</v>
      </c>
      <c r="AC29" s="219"/>
      <c r="AD29" s="64" t="str">
        <f t="shared" si="3"/>
        <v>2nd</v>
      </c>
      <c r="AE29" s="16" t="str">
        <f>IFERROR(INDEX('Open 1'!B:F,MATCH(AG29,'Open 1'!F:F,0),1),"-")</f>
        <v xml:space="preserve">Morgan Anderson </v>
      </c>
      <c r="AF29" s="16" t="str">
        <f>IFERROR(INDEX('Open 1'!B:F,MATCH(AG29,'Open 1'!F:F,0),2),"-")</f>
        <v xml:space="preserve">Poptart </v>
      </c>
      <c r="AG29" s="4">
        <f t="shared" si="7"/>
        <v>20.477000037</v>
      </c>
      <c r="AH29" s="183">
        <f>IF(AT6&gt;0,AT6,"")</f>
        <v>67.643999999999991</v>
      </c>
      <c r="AI29">
        <v>2</v>
      </c>
      <c r="AJ29" t="b">
        <f>OR(IFERROR((AG30-AG29)&lt;0.00001,"False"),IFERROR((AG29-AG28)&lt;0.00001,"False"))</f>
        <v>0</v>
      </c>
      <c r="AK29" s="186" t="str">
        <f>IF(AD28="Tie",(AT5+AT6)/2,"")</f>
        <v/>
      </c>
      <c r="AL29"/>
    </row>
    <row r="30" spans="1:50">
      <c r="A30" s="18">
        <f>IF(B30="","",Draw!A30)</f>
        <v>25</v>
      </c>
      <c r="B30" s="19" t="str">
        <f>IFERROR(Draw!B30,"")</f>
        <v xml:space="preserve">Lacey Gorder </v>
      </c>
      <c r="C30" s="19" t="str">
        <f>IFERROR(Draw!C30,"")</f>
        <v xml:space="preserve">Illuminated Paris aka Paris </v>
      </c>
      <c r="D30" s="54">
        <v>19.361999999999998</v>
      </c>
      <c r="E30" s="92">
        <v>2.9000000000000002E-8</v>
      </c>
      <c r="F30" s="93">
        <f t="shared" si="0"/>
        <v>19.362000028999997</v>
      </c>
      <c r="G30" s="62" t="str">
        <f>IF(A30="yco",VLOOKUP(_xlfn.CONCAT(B30,C30),Youth!S:T,2,FALSE),IF(OR(AND(D30&gt;1,D30&lt;1050),D30="nt",D30="",D30="scratch"),"","Not valid"))</f>
        <v/>
      </c>
      <c r="L30" s="222"/>
      <c r="M30" s="30" t="str">
        <f>IF($J$13&lt;"3","",IF(AD36="Tie","Tie",AD36))</f>
        <v>-</v>
      </c>
      <c r="N30" s="20" t="str">
        <f>IF(M30="","",'Open 1'!AE36)</f>
        <v>-</v>
      </c>
      <c r="O30" s="20" t="str">
        <f>IF(N30="","",'Open 1'!AF36)</f>
        <v>-</v>
      </c>
      <c r="P30" s="41" t="str">
        <f>IF(O30="","",'Open 1'!AG36)</f>
        <v>-</v>
      </c>
      <c r="Q30" s="156" t="str">
        <f>IF(AH36&lt;=0,"",AH36)</f>
        <v/>
      </c>
      <c r="R30" s="185" t="str">
        <f>IF(M30="Tie",AK37,"")</f>
        <v/>
      </c>
      <c r="S30" s="17" t="e">
        <f t="shared" ca="1" si="1"/>
        <v>#NAME?</v>
      </c>
      <c r="T30" s="93">
        <f t="shared" si="2"/>
        <v>19.361999999999998</v>
      </c>
      <c r="V30" s="3" t="str">
        <f>IFERROR(VLOOKUP('Open 1'!F30,$AC$3:$AD$7,2,TRUE),"")</f>
        <v>3D</v>
      </c>
      <c r="W30" s="7" t="str">
        <f>IFERROR(IF(V30=$W$1,'Open 1'!F30,""),"")</f>
        <v/>
      </c>
      <c r="X30" s="7" t="str">
        <f>IFERROR(IF(V30=$X$1,'Open 1'!F30,""),"")</f>
        <v/>
      </c>
      <c r="Y30" s="7">
        <f>IFERROR(IF(V30=$Y$1,'Open 1'!F30,""),"")</f>
        <v>19.362000028999997</v>
      </c>
      <c r="Z30" s="7" t="str">
        <f>IFERROR(IF($V30=$Z$1,'Open 1'!F30,""),"")</f>
        <v/>
      </c>
      <c r="AA30" s="7" t="str">
        <f>IFERROR(IF(V30=$AA$1,'Open 1'!F30,""),"")</f>
        <v/>
      </c>
      <c r="AB30" s="3" t="s">
        <v>24</v>
      </c>
      <c r="AC30" s="219"/>
      <c r="AD30" s="64" t="str">
        <f t="shared" si="3"/>
        <v>3rd</v>
      </c>
      <c r="AE30" s="16" t="str">
        <f>IFERROR(INDEX('Open 1'!B:F,MATCH(AG30,'Open 1'!F:F,0),1),"-")</f>
        <v>Allison Moore</v>
      </c>
      <c r="AF30" s="16" t="str">
        <f>IFERROR(INDEX('Open 1'!B:F,MATCH(AG30,'Open 1'!F:F,0),2),"-")</f>
        <v xml:space="preserve">Lena </v>
      </c>
      <c r="AG30" s="4">
        <f t="shared" si="7"/>
        <v>20.488000008</v>
      </c>
      <c r="AH30" s="183">
        <f>IF(AT7&gt;0,AT7,"")</f>
        <v>45.096000000000004</v>
      </c>
      <c r="AI30">
        <v>3</v>
      </c>
      <c r="AJ30" t="b">
        <f>OR(IFERROR((AG31-AG30)&lt;0.00001,"False"),IFERROR((AG30-AG29)&lt;0.00001,"False"))</f>
        <v>0</v>
      </c>
      <c r="AK30" s="186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4"/>
      <c r="E31" s="92">
        <v>2.9999999999999997E-8</v>
      </c>
      <c r="F31" s="93" t="str">
        <f t="shared" si="0"/>
        <v/>
      </c>
      <c r="G31" s="62" t="str">
        <f>IF(A31="yco",VLOOKUP(_xlfn.CONCAT(B31,C31),Youth!S:T,2,FALSE),IF(OR(AND(D31&gt;1,D31&lt;1050),D31="nt",D31="",D31="scratch"),"","Not valid"))</f>
        <v/>
      </c>
      <c r="L31" s="222"/>
      <c r="M31" s="30" t="str">
        <f>IF($J$13&lt;"4","",IF(AD37="Tie","Tie",AD37))</f>
        <v/>
      </c>
      <c r="N31" s="20" t="str">
        <f>IF(M31="","",'Open 1'!AE37)</f>
        <v/>
      </c>
      <c r="O31" s="20" t="str">
        <f>IF(N31="","",'Open 1'!AF37)</f>
        <v/>
      </c>
      <c r="P31" s="41" t="str">
        <f>IF(O31="","",'Open 1'!AG37)</f>
        <v/>
      </c>
      <c r="Q31" s="156" t="str">
        <f>IF(AH37&lt;=0,"",AH37)</f>
        <v/>
      </c>
      <c r="R31" s="185" t="str">
        <f>IF(M31="Tie",AK38,"")</f>
        <v/>
      </c>
      <c r="S31" s="17" t="e">
        <f t="shared" ca="1" si="1"/>
        <v>#NAME?</v>
      </c>
      <c r="T31" s="93">
        <f t="shared" si="2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19"/>
      <c r="AD31" s="64" t="str">
        <f t="shared" si="3"/>
        <v>4th</v>
      </c>
      <c r="AE31" s="16" t="str">
        <f>IFERROR(INDEX('Open 1'!B:F,MATCH(AG31,'Open 1'!F:F,0),1),"-")</f>
        <v xml:space="preserve">EMILY RYMERSON </v>
      </c>
      <c r="AF31" s="16" t="str">
        <f>IFERROR(INDEX('Open 1'!B:F,MATCH(AG31,'Open 1'!F:F,0),2),"-")</f>
        <v xml:space="preserve">BIRDIE </v>
      </c>
      <c r="AG31" s="4">
        <f t="shared" si="7"/>
        <v>20.733000045000001</v>
      </c>
      <c r="AH31" s="183" t="str">
        <f>IF(AT8&gt;0,AT8,"")</f>
        <v/>
      </c>
      <c r="AI31">
        <v>4</v>
      </c>
      <c r="AJ31" t="b">
        <f>OR(IFERROR((AG32-AG31)&lt;0.00001,"False"),IFERROR((AG31-AG30)&lt;0.00001,"False"))</f>
        <v>0</v>
      </c>
      <c r="AK31" s="186" t="str">
        <f>IF(AD30="Tie",IF((AG30-AG29)&lt;0.00001,(AT6+AT7)/2,IF((AG31-AG30)&lt;0.00001,(AT7+AT8)/2,"")),"")</f>
        <v/>
      </c>
      <c r="AL31" s="181"/>
    </row>
    <row r="32" spans="1:50" ht="16.5" thickBot="1">
      <c r="A32" s="18">
        <f>IF(B32="","",Draw!A32)</f>
        <v>26</v>
      </c>
      <c r="B32" s="19" t="str">
        <f>IFERROR(Draw!B32,"")</f>
        <v>Joni Boeklheide</v>
      </c>
      <c r="C32" s="19" t="str">
        <f>IFERROR(Draw!C32,"")</f>
        <v>Jet</v>
      </c>
      <c r="D32" s="53">
        <v>21.337</v>
      </c>
      <c r="E32" s="92">
        <v>3.1E-8</v>
      </c>
      <c r="F32" s="93">
        <f t="shared" si="0"/>
        <v>21.337000030999999</v>
      </c>
      <c r="G32" s="62" t="str">
        <f>IF(A32="yco",VLOOKUP(_xlfn.CONCAT(B32,C32),Youth!S:T,2,FALSE),IF(OR(AND(D32&gt;1,D32&lt;1050),D32="nt",D32="",D32="scratch"),"","Not valid"))</f>
        <v/>
      </c>
      <c r="L32" s="223"/>
      <c r="M32" s="45" t="str">
        <f>IF($J$13&lt;"5","",IF(AD38="Tie","Tie",AD38))</f>
        <v/>
      </c>
      <c r="N32" s="23" t="str">
        <f>IF(M32="","",'Open 1'!AE38)</f>
        <v/>
      </c>
      <c r="O32" s="23" t="str">
        <f>IF(N32="","",'Open 1'!AF38)</f>
        <v/>
      </c>
      <c r="P32" s="46" t="str">
        <f>IF(O32="","",'Open 1'!AG38)</f>
        <v/>
      </c>
      <c r="Q32" s="165" t="str">
        <f>IF(AH38&lt;=0,"",AH38)</f>
        <v/>
      </c>
      <c r="R32" s="185" t="str">
        <f>IF(M32="Tie",AK39,"")</f>
        <v/>
      </c>
      <c r="S32" s="17" t="e">
        <f t="shared" ca="1" si="1"/>
        <v>#NAME?</v>
      </c>
      <c r="T32" s="93">
        <f t="shared" si="2"/>
        <v>21.337</v>
      </c>
      <c r="V32" s="3" t="str">
        <f>IFERROR(VLOOKUP('Open 1'!F32,$AC$3:$AD$7,2,TRUE),"")</f>
        <v>4D</v>
      </c>
      <c r="W32" s="7" t="str">
        <f>IFERROR(IF(V32=$W$1,'Open 1'!F32,""),"")</f>
        <v/>
      </c>
      <c r="X32" s="7" t="str">
        <f>IFERROR(IF(V32=$X$1,'Open 1'!F32,""),"")</f>
        <v/>
      </c>
      <c r="Y32" s="7" t="str">
        <f>IFERROR(IF(V32=$Y$1,'Open 1'!F32,""),"")</f>
        <v/>
      </c>
      <c r="Z32" s="7">
        <f>IFERROR(IF($V32=$Z$1,'Open 1'!F32,""),"")</f>
        <v>21.337000030999999</v>
      </c>
      <c r="AA32" s="7" t="str">
        <f>IFERROR(IF(V32=$AA$1,'Open 1'!F32,""),"")</f>
        <v/>
      </c>
      <c r="AB32" s="3" t="s">
        <v>26</v>
      </c>
      <c r="AC32" s="219"/>
      <c r="AD32" s="64" t="str">
        <f t="shared" si="3"/>
        <v>5th</v>
      </c>
      <c r="AE32" s="16" t="str">
        <f>IFERROR(INDEX('Open 1'!B:F,MATCH(AG32,'Open 1'!F:F,0),1),"-")</f>
        <v xml:space="preserve">SAMANTHA PETERSEN </v>
      </c>
      <c r="AF32" s="16" t="str">
        <f>IFERROR(INDEX('Open 1'!B:F,MATCH(AG32,'Open 1'!F:F,0),2),"-")</f>
        <v>TOLLHOUSE</v>
      </c>
      <c r="AG32" s="4">
        <f t="shared" si="7"/>
        <v>21.215000039</v>
      </c>
      <c r="AH32" s="183" t="str">
        <f>IF(AT9&gt;0,AT9,"")</f>
        <v/>
      </c>
      <c r="AI32">
        <v>5</v>
      </c>
      <c r="AJ32" t="b">
        <f>OR(IFERROR((AG33-AG32)&lt;0.00001,"False"),IFERROR((AG32-AG31)&lt;0.00001,"False"))</f>
        <v>0</v>
      </c>
      <c r="AK32" s="186" t="str">
        <f>IF(AD31="Tie",IF((AG31-AG30)&lt;0.00001,(AT7+AT8)/2,IF((AG32-AG31)&lt;0.00001,(AT8+AT9)/2,"")),"")</f>
        <v/>
      </c>
      <c r="AL32" s="93"/>
    </row>
    <row r="33" spans="1:37">
      <c r="A33" s="18">
        <f>IF(B33="","",Draw!A33)</f>
        <v>27</v>
      </c>
      <c r="B33" s="19" t="str">
        <f>IFERROR(Draw!B33,"")</f>
        <v>JODI THEISEN</v>
      </c>
      <c r="C33" s="19" t="str">
        <f>IFERROR(Draw!C33,"")</f>
        <v xml:space="preserve">IKE </v>
      </c>
      <c r="D33" s="52">
        <v>19.026</v>
      </c>
      <c r="E33" s="92">
        <v>3.2000000000000002E-8</v>
      </c>
      <c r="F33" s="93">
        <f t="shared" si="0"/>
        <v>19.026000031999999</v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19.026</v>
      </c>
      <c r="V33" s="3" t="str">
        <f>IFERROR(VLOOKUP('Open 1'!F33,$AC$3:$AD$7,2,TRUE),"")</f>
        <v>2D</v>
      </c>
      <c r="W33" s="7" t="str">
        <f>IFERROR(IF(V33=$W$1,'Open 1'!F33,""),"")</f>
        <v/>
      </c>
      <c r="X33" s="7">
        <f>IFERROR(IF(V33=$X$1,'Open 1'!F33,""),"")</f>
        <v>19.026000031999999</v>
      </c>
      <c r="Y33" s="7" t="str">
        <f>IFERROR(IF(V33=$Y$1,'Open 1'!F33,""),"")</f>
        <v/>
      </c>
      <c r="Z33" s="7" t="str">
        <f>IFERROR(IF($V33=$Z$1,'Open 1'!F33,""),"")</f>
        <v/>
      </c>
      <c r="AA33" s="7" t="str">
        <f>IFERROR(IF(V33=$AA$1,'Open 1'!F33,""),"")</f>
        <v/>
      </c>
      <c r="AB33" s="3" t="s">
        <v>83</v>
      </c>
      <c r="AC33" s="6"/>
      <c r="AD33" s="64" t="str">
        <f t="shared" si="3"/>
        <v>6th</v>
      </c>
      <c r="AE33" s="16" t="str">
        <f>IFERROR(INDEX('Open 1'!B:F,MATCH(AG33,'Open 1'!F:F,0),1),"-")</f>
        <v>Joni Boeklheide</v>
      </c>
      <c r="AF33" s="16" t="str">
        <f>IFERROR(INDEX('Open 1'!B:F,MATCH(AG33,'Open 1'!F:F,0),2),"-")</f>
        <v>Jet</v>
      </c>
      <c r="AG33" s="4">
        <f t="shared" si="7"/>
        <v>21.337000030999999</v>
      </c>
      <c r="AH33" s="153"/>
      <c r="AI33">
        <v>6</v>
      </c>
      <c r="AJ33"/>
      <c r="AK33" s="186" t="str">
        <f>IF(AD32="Tie",IF((AG32-AG31)&lt;0.00001,(AT8+AT9)/2,IF((AG33-AG32)&lt;0.00001,AT9/2,"")),"")</f>
        <v/>
      </c>
    </row>
    <row r="34" spans="1:37">
      <c r="A34" s="18">
        <f>IF(B34="","",Draw!A34)</f>
        <v>28</v>
      </c>
      <c r="B34" s="19" t="str">
        <f>IFERROR(Draw!B34,"")</f>
        <v>ISABELLA VANLITCH</v>
      </c>
      <c r="C34" s="19" t="str">
        <f>IFERROR(Draw!C34,"")</f>
        <v xml:space="preserve">DUTCH WAGON </v>
      </c>
      <c r="D34" s="52">
        <v>18.994</v>
      </c>
      <c r="E34" s="92">
        <v>3.2999999999999998E-8</v>
      </c>
      <c r="F34" s="93">
        <f t="shared" si="0"/>
        <v>18.994000032999999</v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18.994</v>
      </c>
      <c r="V34" s="3" t="str">
        <f>IFERROR(VLOOKUP('Open 1'!F34,$AC$3:$AD$7,2,TRUE),"")</f>
        <v>2D</v>
      </c>
      <c r="W34" s="7" t="str">
        <f>IFERROR(IF(V34=$W$1,'Open 1'!F34,""),"")</f>
        <v/>
      </c>
      <c r="X34" s="7">
        <f>IFERROR(IF(V34=$X$1,'Open 1'!F34,""),"")</f>
        <v>18.994000032999999</v>
      </c>
      <c r="Y34" s="7" t="str">
        <f>IFERROR(IF(V34=$Y$1,'Open 1'!F34,""),"")</f>
        <v/>
      </c>
      <c r="Z34" s="7" t="str">
        <f>IFERROR(IF($V34=$Z$1,'Open 1'!F34,""),"")</f>
        <v/>
      </c>
      <c r="AA34" s="7" t="str">
        <f>IFERROR(IF(V34=$AA$1,'Open 1'!F34,""),"")</f>
        <v/>
      </c>
      <c r="AB34" s="3" t="s">
        <v>20</v>
      </c>
      <c r="AC34" s="219" t="s">
        <v>13</v>
      </c>
      <c r="AD34" s="64" t="str">
        <f t="shared" si="3"/>
        <v>-</v>
      </c>
      <c r="AE34" s="16" t="str">
        <f>IFERROR(INDEX('Open 1'!B:F,MATCH(AG34,'Open 1'!F:F,0),1),"-")</f>
        <v>-</v>
      </c>
      <c r="AF34" s="16" t="str">
        <f>IFERROR(INDEX('Open 1'!B:F,MATCH(AG34,'Open 1'!F:F,0),2),"-")</f>
        <v>-</v>
      </c>
      <c r="AG34" s="4" t="str">
        <f t="shared" ref="AG34:AG39" si="8">IFERROR(IF(SMALL($AA$2:$AA$286,AI34)&lt;900,SMALL($AA$2:$AA$286,AI34),"-"),"-")</f>
        <v>-</v>
      </c>
      <c r="AH34" s="183" t="str">
        <f>IF(AU5&gt;0,AU5,"")</f>
        <v/>
      </c>
      <c r="AI34">
        <v>1</v>
      </c>
      <c r="AJ34" t="str">
        <f>IF(AG35="-","",(AG35-AG34)&lt;0.00001)</f>
        <v/>
      </c>
      <c r="AK34" s="186" t="str">
        <f>IF(AD33="Tie",AT9/2,"")</f>
        <v/>
      </c>
    </row>
    <row r="35" spans="1:37">
      <c r="A35" s="18">
        <f>IF(B35="","",Draw!A35)</f>
        <v>29</v>
      </c>
      <c r="B35" s="19" t="str">
        <f>IFERROR(Draw!B35,"")</f>
        <v xml:space="preserve">Sarah Rose </v>
      </c>
      <c r="C35" s="19" t="str">
        <f>IFERROR(Draw!C35,"")</f>
        <v xml:space="preserve">Horse 2 </v>
      </c>
      <c r="D35" s="52">
        <v>18.303999999999998</v>
      </c>
      <c r="E35" s="92">
        <v>3.4E-8</v>
      </c>
      <c r="F35" s="93">
        <f t="shared" si="0"/>
        <v>18.304000033999998</v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18.303999999999998</v>
      </c>
      <c r="V35" s="3" t="str">
        <f>IFERROR(VLOOKUP('Open 1'!F35,$AC$3:$AD$7,2,TRUE),"")</f>
        <v>1D</v>
      </c>
      <c r="W35" s="7">
        <f>IFERROR(IF(V35=$W$1,'Open 1'!F35,""),"")</f>
        <v>18.304000033999998</v>
      </c>
      <c r="X35" s="7" t="str">
        <f>IFERROR(IF(V35=$X$1,'Open 1'!F35,""),"")</f>
        <v/>
      </c>
      <c r="Y35" s="7" t="str">
        <f>IFERROR(IF(V35=$Y$1,'Open 1'!F35,""),"")</f>
        <v/>
      </c>
      <c r="Z35" s="7" t="str">
        <f>IFERROR(IF($V35=$Z$1,'Open 1'!F35,""),"")</f>
        <v/>
      </c>
      <c r="AA35" s="7" t="str">
        <f>IFERROR(IF(V35=$AA$1,'Open 1'!F35,""),"")</f>
        <v/>
      </c>
      <c r="AB35" s="3" t="s">
        <v>21</v>
      </c>
      <c r="AC35" s="219"/>
      <c r="AD35" s="64" t="str">
        <f t="shared" si="3"/>
        <v>-</v>
      </c>
      <c r="AE35" s="16" t="str">
        <f>IFERROR(INDEX('Open 1'!B:F,MATCH(AG35,'Open 1'!F:F,0),1),"-")</f>
        <v>-</v>
      </c>
      <c r="AF35" s="16" t="str">
        <f>IFERROR(INDEX('Open 1'!B:F,MATCH(AG35,'Open 1'!F:F,0),2),"-")</f>
        <v>-</v>
      </c>
      <c r="AG35" s="4" t="str">
        <f t="shared" si="8"/>
        <v>-</v>
      </c>
      <c r="AH35" s="183" t="str">
        <f>IF(AU6&gt;0,AU6,"")</f>
        <v/>
      </c>
      <c r="AI35">
        <v>2</v>
      </c>
      <c r="AJ35" t="b">
        <f>OR(IFERROR((AG36-AG35)&lt;0.00001,"False"),IFERROR((AG35-AG34)&lt;0.00001,"False"))</f>
        <v>0</v>
      </c>
      <c r="AK35" s="186" t="str">
        <f>IF(AD34="Tie",(AU5+AU6)/2,"")</f>
        <v/>
      </c>
    </row>
    <row r="36" spans="1:37">
      <c r="A36" s="18">
        <f>IF(B36="","",Draw!A36)</f>
        <v>30</v>
      </c>
      <c r="B36" s="19" t="str">
        <f>IFERROR(Draw!B36,"")</f>
        <v>LAYNE MANSON</v>
      </c>
      <c r="C36" s="19" t="str">
        <f>IFERROR(Draw!C36,"")</f>
        <v xml:space="preserve">SADIE </v>
      </c>
      <c r="D36" s="54">
        <v>22.06</v>
      </c>
      <c r="E36" s="92">
        <v>3.5000000000000002E-8</v>
      </c>
      <c r="F36" s="93">
        <f t="shared" si="0"/>
        <v>22.060000034999998</v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22.06</v>
      </c>
      <c r="V36" s="3" t="str">
        <f>IFERROR(VLOOKUP('Open 1'!F36,$AC$3:$AD$7,2,TRUE),"")</f>
        <v>4D</v>
      </c>
      <c r="W36" s="7" t="str">
        <f>IFERROR(IF(V36=$W$1,'Open 1'!F36,""),"")</f>
        <v/>
      </c>
      <c r="X36" s="7" t="str">
        <f>IFERROR(IF(V36=$X$1,'Open 1'!F36,""),"")</f>
        <v/>
      </c>
      <c r="Y36" s="7" t="str">
        <f>IFERROR(IF(V36=$Y$1,'Open 1'!F36,""),"")</f>
        <v/>
      </c>
      <c r="Z36" s="7">
        <f>IFERROR(IF($V36=$Z$1,'Open 1'!F36,""),"")</f>
        <v>22.060000034999998</v>
      </c>
      <c r="AA36" s="7" t="str">
        <f>IFERROR(IF(V36=$AA$1,'Open 1'!F36,""),"")</f>
        <v/>
      </c>
      <c r="AB36" s="3" t="s">
        <v>24</v>
      </c>
      <c r="AC36" s="219"/>
      <c r="AD36" s="64" t="str">
        <f t="shared" si="3"/>
        <v>-</v>
      </c>
      <c r="AE36" s="16" t="str">
        <f>IFERROR(INDEX('Open 1'!B:F,MATCH(AG36,'Open 1'!F:F,0),1),"-")</f>
        <v>-</v>
      </c>
      <c r="AF36" s="16" t="str">
        <f>IFERROR(INDEX('Open 1'!B:F,MATCH(AG36,'Open 1'!F:F,0),2),"-")</f>
        <v>-</v>
      </c>
      <c r="AG36" s="4" t="str">
        <f t="shared" si="8"/>
        <v>-</v>
      </c>
      <c r="AH36" s="183" t="str">
        <f>IF(AU7&gt;0,AU7,"")</f>
        <v/>
      </c>
      <c r="AI36">
        <v>3</v>
      </c>
      <c r="AJ36" t="b">
        <f>OR(IFERROR((AG37-AG36)&lt;0.00001,"False"),IFERROR((AG36-AG35)&lt;0.00001,"False"))</f>
        <v>0</v>
      </c>
      <c r="AK36" s="186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4"/>
      <c r="E37" s="92">
        <v>3.5999999999999998E-8</v>
      </c>
      <c r="F37" s="93" t="str">
        <f t="shared" si="0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19"/>
      <c r="AD37" s="64" t="str">
        <f t="shared" si="3"/>
        <v>-</v>
      </c>
      <c r="AE37" s="16" t="str">
        <f>IFERROR(INDEX('Open 1'!B:F,MATCH(AG37,'Open 1'!F:F,0),1),"-")</f>
        <v>-</v>
      </c>
      <c r="AF37" s="16" t="str">
        <f>IFERROR(INDEX('Open 1'!B:F,MATCH(AG37,'Open 1'!F:F,0),2),"-")</f>
        <v>-</v>
      </c>
      <c r="AG37" s="4" t="str">
        <f t="shared" si="8"/>
        <v>-</v>
      </c>
      <c r="AH37" s="183" t="str">
        <f>IF(AU8&gt;0,AU8,"")</f>
        <v/>
      </c>
      <c r="AI37">
        <v>4</v>
      </c>
      <c r="AJ37" t="b">
        <f>OR(IFERROR((AG38-AG37)&lt;0.00001,"False"),IFERROR((AG37-AG36)&lt;0.00001,"False"))</f>
        <v>0</v>
      </c>
      <c r="AK37" s="186" t="str">
        <f>IF(AD36="Tie",IF((AG36-AG35)&lt;0.00001,(AU6+AU7)/2,IF((AG37-AG36)&lt;0.00001,(AU7+AU8)/2,"")),"")</f>
        <v/>
      </c>
    </row>
    <row r="38" spans="1:37" ht="16.5" thickBot="1">
      <c r="A38" s="18">
        <f>IF(B38="","",Draw!A38)</f>
        <v>31</v>
      </c>
      <c r="B38" s="19" t="str">
        <f>IFERROR(Draw!B38,"")</f>
        <v xml:space="preserve">Morgan Anderson </v>
      </c>
      <c r="C38" s="19" t="str">
        <f>IFERROR(Draw!C38,"")</f>
        <v xml:space="preserve">Poptart </v>
      </c>
      <c r="D38" s="51">
        <v>20.477</v>
      </c>
      <c r="E38" s="92">
        <v>3.7E-8</v>
      </c>
      <c r="F38" s="93">
        <f t="shared" si="0"/>
        <v>20.477000037</v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20.477</v>
      </c>
      <c r="V38" s="3" t="str">
        <f>IFERROR(VLOOKUP('Open 1'!F38,$AC$3:$AD$7,2,TRUE),"")</f>
        <v>4D</v>
      </c>
      <c r="W38" s="7" t="str">
        <f>IFERROR(IF(V38=$W$1,'Open 1'!F38,""),"")</f>
        <v/>
      </c>
      <c r="X38" s="7" t="str">
        <f>IFERROR(IF(V38=$X$1,'Open 1'!F38,""),"")</f>
        <v/>
      </c>
      <c r="Y38" s="7" t="str">
        <f>IFERROR(IF(V38=$Y$1,'Open 1'!F38,""),"")</f>
        <v/>
      </c>
      <c r="Z38" s="7">
        <f>IFERROR(IF($V38=$Z$1,'Open 1'!F38,""),"")</f>
        <v>20.477000037</v>
      </c>
      <c r="AA38" s="7" t="str">
        <f>IFERROR(IF(V38=$AA$1,'Open 1'!F38,""),"")</f>
        <v/>
      </c>
      <c r="AB38" s="3" t="s">
        <v>26</v>
      </c>
      <c r="AC38" s="220"/>
      <c r="AD38" s="179" t="str">
        <f t="shared" si="3"/>
        <v>-</v>
      </c>
      <c r="AE38" s="15" t="str">
        <f>IFERROR(INDEX('Open 1'!B:F,MATCH(AG38,'Open 1'!F:F,0),1),"-")</f>
        <v>-</v>
      </c>
      <c r="AF38" s="15" t="str">
        <f>IFERROR(INDEX('Open 1'!B:F,MATCH(AG38,'Open 1'!F:F,0),2),"-")</f>
        <v>-</v>
      </c>
      <c r="AG38" s="69" t="str">
        <f t="shared" si="8"/>
        <v>-</v>
      </c>
      <c r="AH38" s="188" t="str">
        <f>IF(AU9&gt;0,AU9,"")</f>
        <v/>
      </c>
      <c r="AI38">
        <v>5</v>
      </c>
      <c r="AJ38" t="b">
        <f>OR(IFERROR((AG39-AG38)&lt;0.00001,"False"),IFERROR((AG38-AG37)&lt;0.00001,"False"))</f>
        <v>0</v>
      </c>
      <c r="AK38" s="186" t="str">
        <f>IF(AD37="Tie",IF((AG37-AG36)&lt;0.00001,(AU7+AU8)/2,IF((AG38-AG37)&lt;0.00001,(AU8+AU9)/2,"")),"")</f>
        <v/>
      </c>
    </row>
    <row r="39" spans="1:37" ht="16.5" thickBot="1">
      <c r="A39" s="18">
        <f>IF(B39="","",Draw!A39)</f>
        <v>32</v>
      </c>
      <c r="B39" s="19" t="str">
        <f>IFERROR(Draw!B39,"")</f>
        <v xml:space="preserve">PAM EKERN </v>
      </c>
      <c r="C39" s="19" t="str">
        <f>IFERROR(Draw!C39,"")</f>
        <v>RAZ</v>
      </c>
      <c r="D39" s="52">
        <v>18.565000000000001</v>
      </c>
      <c r="E39" s="92">
        <v>3.8000000000000003E-8</v>
      </c>
      <c r="F39" s="93">
        <f t="shared" si="0"/>
        <v>18.565000038000001</v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18.565000000000001</v>
      </c>
      <c r="V39" s="3" t="str">
        <f>IFERROR(VLOOKUP('Open 1'!F39,$AC$3:$AD$7,2,TRUE),"")</f>
        <v>1D</v>
      </c>
      <c r="W39" s="7">
        <f>IFERROR(IF(V39=$W$1,'Open 1'!F39,""),"")</f>
        <v>18.565000038000001</v>
      </c>
      <c r="X39" s="7" t="str">
        <f>IFERROR(IF(V39=$X$1,'Open 1'!F39,""),"")</f>
        <v/>
      </c>
      <c r="Y39" s="7" t="str">
        <f>IFERROR(IF(V39=$Y$1,'Open 1'!F39,""),"")</f>
        <v/>
      </c>
      <c r="Z39" s="7" t="str">
        <f>IFERROR(IF($V39=$Z$1,'Open 1'!F39,""),"")</f>
        <v/>
      </c>
      <c r="AA39" s="7" t="str">
        <f>IFERROR(IF(V39=$AA$1,'Open 1'!F39,""),"")</f>
        <v/>
      </c>
      <c r="AB39" s="3" t="s">
        <v>83</v>
      </c>
      <c r="AC39"/>
      <c r="AD39" s="179" t="str">
        <f t="shared" si="3"/>
        <v>-</v>
      </c>
      <c r="AE39" s="15" t="str">
        <f>IFERROR(INDEX('Open 1'!B:F,MATCH(AG39,'Open 1'!F:F,0),1),"-")</f>
        <v>-</v>
      </c>
      <c r="AF39" s="15" t="str">
        <f>IFERROR(INDEX('Open 1'!B:F,MATCH(AG39,'Open 1'!F:F,0),2),"-")</f>
        <v>-</v>
      </c>
      <c r="AG39" s="69" t="str">
        <f t="shared" si="8"/>
        <v>-</v>
      </c>
      <c r="AH39"/>
      <c r="AI39">
        <v>6</v>
      </c>
      <c r="AJ39"/>
      <c r="AK39" s="186" t="str">
        <f>IF(AD38="Tie",IF((AG38-AG37)&lt;0.00001,(AU8+AU9)/2,IF((AG39-AG38)&lt;0.00001,AU9/2,"")),"")</f>
        <v/>
      </c>
    </row>
    <row r="40" spans="1:37">
      <c r="A40" s="18">
        <f>IF(B40="","",Draw!A40)</f>
        <v>33</v>
      </c>
      <c r="B40" s="19" t="str">
        <f>IFERROR(Draw!B40,"")</f>
        <v xml:space="preserve">SAMANTHA PETERSEN </v>
      </c>
      <c r="C40" s="19" t="str">
        <f>IFERROR(Draw!C40,"")</f>
        <v>TOLLHOUSE</v>
      </c>
      <c r="D40" s="54">
        <v>21.215</v>
      </c>
      <c r="E40" s="92">
        <v>3.8999999999999998E-8</v>
      </c>
      <c r="F40" s="93">
        <f t="shared" si="0"/>
        <v>21.215000039</v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21.215</v>
      </c>
      <c r="V40" s="3" t="str">
        <f>IFERROR(VLOOKUP('Open 1'!F40,$AC$3:$AD$7,2,TRUE),"")</f>
        <v>4D</v>
      </c>
      <c r="W40" s="7" t="str">
        <f>IFERROR(IF(V40=$W$1,'Open 1'!F40,""),"")</f>
        <v/>
      </c>
      <c r="X40" s="7" t="str">
        <f>IFERROR(IF(V40=$X$1,'Open 1'!F40,""),"")</f>
        <v/>
      </c>
      <c r="Y40" s="7" t="str">
        <f>IFERROR(IF(V40=$Y$1,'Open 1'!F40,""),"")</f>
        <v/>
      </c>
      <c r="Z40" s="7">
        <f>IFERROR(IF($V40=$Z$1,'Open 1'!F40,""),"")</f>
        <v>21.215000039</v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6" t="str">
        <f>IF(AD39="Tie",AU9/2,"")</f>
        <v/>
      </c>
    </row>
    <row r="41" spans="1:37">
      <c r="A41" s="18">
        <f>IF(B41="","",Draw!A41)</f>
        <v>34</v>
      </c>
      <c r="B41" s="19" t="str">
        <f>IFERROR(Draw!B41,"")</f>
        <v xml:space="preserve">Melissa Anderson </v>
      </c>
      <c r="C41" s="19" t="str">
        <f>IFERROR(Draw!C41,"")</f>
        <v xml:space="preserve">Lucy </v>
      </c>
      <c r="D41" s="52">
        <v>24.867000000000001</v>
      </c>
      <c r="E41" s="92">
        <v>4.0000000000000001E-8</v>
      </c>
      <c r="F41" s="93">
        <f t="shared" si="0"/>
        <v>24.867000040000001</v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24.867000000000001</v>
      </c>
      <c r="V41" s="3" t="str">
        <f>IFERROR(VLOOKUP('Open 1'!F41,$AC$3:$AD$7,2,TRUE),"")</f>
        <v>4D</v>
      </c>
      <c r="W41" s="7" t="str">
        <f>IFERROR(IF(V41=$W$1,'Open 1'!F41,""),"")</f>
        <v/>
      </c>
      <c r="X41" s="7" t="str">
        <f>IFERROR(IF(V41=$X$1,'Open 1'!F41,""),"")</f>
        <v/>
      </c>
      <c r="Y41" s="7" t="str">
        <f>IFERROR(IF(V41=$Y$1,'Open 1'!F41,""),"")</f>
        <v/>
      </c>
      <c r="Z41" s="7">
        <f>IFERROR(IF($V41=$Z$1,'Open 1'!F41,""),"")</f>
        <v>24.867000040000001</v>
      </c>
      <c r="AA41" s="7" t="str">
        <f>IFERROR(IF(V41=$AA$1,'Open 1'!F41,""),"")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>
        <f>IF(B42="","",Draw!A42)</f>
        <v>35</v>
      </c>
      <c r="B42" s="19" t="str">
        <f>IFERROR(Draw!B42,"")</f>
        <v>ISABELLA VANLITCH</v>
      </c>
      <c r="C42" s="19" t="str">
        <f>IFERROR(Draw!C42,"")</f>
        <v>FOXY TOO SUEN MC</v>
      </c>
      <c r="D42" s="53">
        <v>18.795999999999999</v>
      </c>
      <c r="E42" s="92">
        <v>4.1000000000000003E-8</v>
      </c>
      <c r="F42" s="93">
        <f t="shared" si="0"/>
        <v>18.796000040999999</v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18.795999999999999</v>
      </c>
      <c r="V42" s="3" t="str">
        <f>IFERROR(VLOOKUP('Open 1'!F42,$AC$3:$AD$7,2,TRUE),"")</f>
        <v>1D</v>
      </c>
      <c r="W42" s="7">
        <f>IFERROR(IF(V42=$W$1,'Open 1'!F42,""),"")</f>
        <v>18.796000040999999</v>
      </c>
      <c r="X42" s="7" t="str">
        <f>IFERROR(IF(V42=$X$1,'Open 1'!F42,""),"")</f>
        <v/>
      </c>
      <c r="Y42" s="7" t="str">
        <f>IFERROR(IF(V42=$Y$1,'Open 1'!F42,""),"")</f>
        <v/>
      </c>
      <c r="Z42" s="7" t="str">
        <f>IFERROR(IF($V42=$Z$1,'Open 1'!F42,""),"")</f>
        <v/>
      </c>
      <c r="AA42" s="7" t="str">
        <f>IFERROR(IF(V42=$AA$1,'Open 1'!F42,""),"")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4"/>
      <c r="E43" s="92">
        <v>4.1999999999999999E-8</v>
      </c>
      <c r="F43" s="93" t="str">
        <f t="shared" si="0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>
        <f>IF(B44="","",Draw!A44)</f>
        <v>36</v>
      </c>
      <c r="B44" s="19" t="str">
        <f>IFERROR(Draw!B44,"")</f>
        <v xml:space="preserve">SIERRA DARRAH </v>
      </c>
      <c r="C44" s="19" t="str">
        <f>IFERROR(Draw!C44,"")</f>
        <v xml:space="preserve">DASH </v>
      </c>
      <c r="D44" s="51">
        <v>18.893000000000001</v>
      </c>
      <c r="E44" s="92">
        <v>4.3000000000000001E-8</v>
      </c>
      <c r="F44" s="93">
        <f t="shared" si="0"/>
        <v>18.893000043000001</v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18.893000000000001</v>
      </c>
      <c r="V44" s="3" t="str">
        <f>IFERROR(VLOOKUP('Open 1'!F44,$AC$3:$AD$7,2,TRUE),"")</f>
        <v>2D</v>
      </c>
      <c r="W44" s="7" t="str">
        <f>IFERROR(IF(V44=$W$1,'Open 1'!F44,""),"")</f>
        <v/>
      </c>
      <c r="X44" s="7">
        <f>IFERROR(IF(V44=$X$1,'Open 1'!F44,""),"")</f>
        <v>18.893000043000001</v>
      </c>
      <c r="Y44" s="7" t="str">
        <f>IFERROR(IF(V44=$Y$1,'Open 1'!F44,""),"")</f>
        <v/>
      </c>
      <c r="Z44" s="7" t="str">
        <f>IFERROR(IF($V44=$Z$1,'Open 1'!F44,""),"")</f>
        <v/>
      </c>
      <c r="AA44" s="7" t="str">
        <f>IFERROR(IF(V44=$AA$1,'Open 1'!F44,""),"")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>
        <f>IF(B45="","",Draw!A45)</f>
        <v>37</v>
      </c>
      <c r="B45" s="19" t="str">
        <f>IFERROR(Draw!B45,"")</f>
        <v xml:space="preserve">NICOLE VANWELL </v>
      </c>
      <c r="C45" s="19" t="str">
        <f>IFERROR(Draw!C45,"")</f>
        <v>SKYY</v>
      </c>
      <c r="D45" s="52">
        <v>18.768999999999998</v>
      </c>
      <c r="E45" s="92">
        <v>4.3999999999999997E-8</v>
      </c>
      <c r="F45" s="93">
        <f t="shared" si="0"/>
        <v>18.769000043999998</v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18.768999999999998</v>
      </c>
      <c r="V45" s="3" t="str">
        <f>IFERROR(VLOOKUP('Open 1'!F45,$AC$3:$AD$7,2,TRUE),"")</f>
        <v>1D</v>
      </c>
      <c r="W45" s="7">
        <f>IFERROR(IF(V45=$W$1,'Open 1'!F45,""),"")</f>
        <v>18.769000043999998</v>
      </c>
      <c r="X45" s="7" t="str">
        <f>IFERROR(IF(V45=$X$1,'Open 1'!F45,""),"")</f>
        <v/>
      </c>
      <c r="Y45" s="7" t="str">
        <f>IFERROR(IF(V45=$Y$1,'Open 1'!F45,""),"")</f>
        <v/>
      </c>
      <c r="Z45" s="7" t="str">
        <f>IFERROR(IF($V45=$Z$1,'Open 1'!F45,""),"")</f>
        <v/>
      </c>
      <c r="AA45" s="7" t="str">
        <f>IFERROR(IF(V45=$AA$1,'Open 1'!F45,""),"")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>
        <f>IF(B46="","",Draw!A46)</f>
        <v>38</v>
      </c>
      <c r="B46" s="19" t="str">
        <f>IFERROR(Draw!B46,"")</f>
        <v xml:space="preserve">EMILY RYMERSON </v>
      </c>
      <c r="C46" s="19" t="str">
        <f>IFERROR(Draw!C46,"")</f>
        <v xml:space="preserve">BIRDIE </v>
      </c>
      <c r="D46" s="52">
        <v>20.733000000000001</v>
      </c>
      <c r="E46" s="92">
        <v>4.4999999999999999E-8</v>
      </c>
      <c r="F46" s="93">
        <f t="shared" si="0"/>
        <v>20.733000045000001</v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20.733000000000001</v>
      </c>
      <c r="V46" s="3" t="str">
        <f>IFERROR(VLOOKUP('Open 1'!F46,$AC$3:$AD$7,2,TRUE),"")</f>
        <v>4D</v>
      </c>
      <c r="W46" s="7" t="str">
        <f>IFERROR(IF(V46=$W$1,'Open 1'!F46,""),"")</f>
        <v/>
      </c>
      <c r="X46" s="7" t="str">
        <f>IFERROR(IF(V46=$X$1,'Open 1'!F46,""),"")</f>
        <v/>
      </c>
      <c r="Y46" s="7" t="str">
        <f>IFERROR(IF(V46=$Y$1,'Open 1'!F46,""),"")</f>
        <v/>
      </c>
      <c r="Z46" s="7">
        <f>IFERROR(IF($V46=$Z$1,'Open 1'!F46,""),"")</f>
        <v>20.733000045000001</v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 t="str">
        <f>IF(B47="","",Draw!A47)</f>
        <v/>
      </c>
      <c r="B47" s="19" t="str">
        <f>IFERROR(Draw!B47,"")</f>
        <v/>
      </c>
      <c r="C47" s="19" t="str">
        <f>IFERROR(Draw!C47,"")</f>
        <v/>
      </c>
      <c r="D47" s="52"/>
      <c r="E47" s="92">
        <v>4.6000000000000002E-8</v>
      </c>
      <c r="F47" s="93" t="str">
        <f t="shared" si="0"/>
        <v/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IFERROR(VLOOKUP('Open 1'!F47,$AC$3:$AD$7,2,TRUE),"")</f>
        <v/>
      </c>
      <c r="W47" s="7" t="str">
        <f>IFERROR(IF(V47=$W$1,'Open 1'!F47,""),"")</f>
        <v/>
      </c>
      <c r="X47" s="7" t="str">
        <f>IFERROR(IF(V47=$X$1,'Open 1'!F47,""),"")</f>
        <v/>
      </c>
      <c r="Y47" s="7" t="str">
        <f>IFERROR(IF(V47=$Y$1,'Open 1'!F47,""),"")</f>
        <v/>
      </c>
      <c r="Z47" s="7" t="str">
        <f>IFERROR(IF($V47=$Z$1,'Open 1'!F47,""),"")</f>
        <v/>
      </c>
      <c r="AA47" s="7" t="str">
        <f>IFERROR(IF(V47=$AA$1,'Open 1'!F47,""),"")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 t="str">
        <f>IF(B48="","",Draw!A48)</f>
        <v/>
      </c>
      <c r="B48" s="19" t="str">
        <f>IFERROR(Draw!B48,"")</f>
        <v/>
      </c>
      <c r="C48" s="19" t="str">
        <f>IFERROR(Draw!C48,"")</f>
        <v/>
      </c>
      <c r="D48" s="54"/>
      <c r="E48" s="92">
        <v>4.6999999999999997E-8</v>
      </c>
      <c r="F48" s="93" t="str">
        <f t="shared" si="0"/>
        <v/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IFERROR(VLOOKUP('Open 1'!F48,$AC$3:$AD$7,2,TRUE),"")</f>
        <v/>
      </c>
      <c r="W48" s="7" t="str">
        <f>IFERROR(IF(V48=$W$1,'Open 1'!F48,""),"")</f>
        <v/>
      </c>
      <c r="X48" s="7" t="str">
        <f>IFERROR(IF(V48=$X$1,'Open 1'!F48,""),"")</f>
        <v/>
      </c>
      <c r="Y48" s="7" t="str">
        <f>IFERROR(IF(V48=$Y$1,'Open 1'!F48,""),"")</f>
        <v/>
      </c>
      <c r="Z48" s="7" t="str">
        <f>IFERROR(IF($V48=$Z$1,'Open 1'!F48,""),"")</f>
        <v/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4"/>
      <c r="E49" s="92">
        <v>4.8E-8</v>
      </c>
      <c r="F49" s="93" t="str">
        <f t="shared" si="0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 t="str">
        <f>IF(B50="","",Draw!A50)</f>
        <v/>
      </c>
      <c r="B50" s="19" t="str">
        <f>IFERROR(Draw!B50,"")</f>
        <v/>
      </c>
      <c r="C50" s="19" t="str">
        <f>IFERROR(Draw!C50,"")</f>
        <v/>
      </c>
      <c r="D50" s="51"/>
      <c r="E50" s="92">
        <v>4.9000000000000002E-8</v>
      </c>
      <c r="F50" s="93" t="str">
        <f t="shared" si="0"/>
        <v/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IFERROR(VLOOKUP('Open 1'!F50,$AC$3:$AD$7,2,TRUE),"")</f>
        <v/>
      </c>
      <c r="W50" s="7" t="str">
        <f>IFERROR(IF(V50=$W$1,'Open 1'!F50,""),"")</f>
        <v/>
      </c>
      <c r="X50" s="7" t="str">
        <f>IFERROR(IF(V50=$X$1,'Open 1'!F50,""),"")</f>
        <v/>
      </c>
      <c r="Y50" s="7" t="str">
        <f>IFERROR(IF(V50=$Y$1,'Open 1'!F50,""),"")</f>
        <v/>
      </c>
      <c r="Z50" s="7" t="str">
        <f>IFERROR(IF($V50=$Z$1,'Open 1'!F50,""),"")</f>
        <v/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 t="str">
        <f>IF(B51="","",Draw!A51)</f>
        <v/>
      </c>
      <c r="B51" s="19" t="str">
        <f>IFERROR(Draw!B51,"")</f>
        <v/>
      </c>
      <c r="C51" s="19" t="str">
        <f>IFERROR(Draw!C51,"")</f>
        <v/>
      </c>
      <c r="D51" s="52"/>
      <c r="E51" s="92">
        <v>4.9999999999999998E-8</v>
      </c>
      <c r="F51" s="93" t="str">
        <f t="shared" si="0"/>
        <v/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IFERROR(VLOOKUP('Open 1'!F51,$AC$3:$AD$7,2,TRUE),"")</f>
        <v/>
      </c>
      <c r="W51" s="7" t="str">
        <f>IFERROR(IF(V51=$W$1,'Open 1'!F51,""),"")</f>
        <v/>
      </c>
      <c r="X51" s="7" t="str">
        <f>IFERROR(IF(V51=$X$1,'Open 1'!F51,""),"")</f>
        <v/>
      </c>
      <c r="Y51" s="7" t="str">
        <f>IFERROR(IF(V51=$Y$1,'Open 1'!F51,""),"")</f>
        <v/>
      </c>
      <c r="Z51" s="7" t="str">
        <f>IFERROR(IF($V51=$Z$1,'Open 1'!F51,""),"")</f>
        <v/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 t="str">
        <f>IF(B52="","",Draw!A52)</f>
        <v/>
      </c>
      <c r="B52" s="19" t="str">
        <f>IFERROR(Draw!B52,"")</f>
        <v/>
      </c>
      <c r="C52" s="19" t="str">
        <f>IFERROR(Draw!C52,"")</f>
        <v/>
      </c>
      <c r="D52" s="52"/>
      <c r="E52" s="92">
        <v>5.1E-8</v>
      </c>
      <c r="F52" s="93" t="str">
        <f t="shared" si="0"/>
        <v/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IFERROR(VLOOKUP('Open 1'!F52,$AC$3:$AD$7,2,TRUE),"")</f>
        <v/>
      </c>
      <c r="W52" s="7" t="str">
        <f>IFERROR(IF(V52=$W$1,'Open 1'!F52,""),"")</f>
        <v/>
      </c>
      <c r="X52" s="7" t="str">
        <f>IFERROR(IF(V52=$X$1,'Open 1'!F52,""),"")</f>
        <v/>
      </c>
      <c r="Y52" s="7" t="str">
        <f>IFERROR(IF(V52=$Y$1,'Open 1'!F52,""),"")</f>
        <v/>
      </c>
      <c r="Z52" s="7" t="str">
        <f>IFERROR(IF($V52=$Z$1,'Open 1'!F52,""),"")</f>
        <v/>
      </c>
      <c r="AA52" s="7" t="str">
        <f>IFERROR(IF(V52=$AA$1,'Open 1'!F52,""),"")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 t="str">
        <f>IF(B53="","",Draw!A53)</f>
        <v/>
      </c>
      <c r="B53" s="19" t="str">
        <f>IFERROR(Draw!B53,"")</f>
        <v/>
      </c>
      <c r="C53" s="19" t="str">
        <f>IFERROR(Draw!C53,"")</f>
        <v/>
      </c>
      <c r="D53" s="52"/>
      <c r="E53" s="92">
        <v>5.2000000000000002E-8</v>
      </c>
      <c r="F53" s="93" t="str">
        <f t="shared" si="0"/>
        <v/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IFERROR(VLOOKUP('Open 1'!F53,$AC$3:$AD$7,2,TRUE),"")</f>
        <v/>
      </c>
      <c r="W53" s="7" t="str">
        <f>IFERROR(IF(V53=$W$1,'Open 1'!F53,""),"")</f>
        <v/>
      </c>
      <c r="X53" s="7" t="str">
        <f>IFERROR(IF(V53=$X$1,'Open 1'!F53,""),"")</f>
        <v/>
      </c>
      <c r="Y53" s="7" t="str">
        <f>IFERROR(IF(V53=$Y$1,'Open 1'!F53,""),"")</f>
        <v/>
      </c>
      <c r="Z53" s="7" t="str">
        <f>IFERROR(IF($V53=$Z$1,'Open 1'!F53,""),"")</f>
        <v/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 t="str">
        <f>IF(B54="","",Draw!A54)</f>
        <v/>
      </c>
      <c r="B54" s="19" t="str">
        <f>IFERROR(Draw!B54,"")</f>
        <v/>
      </c>
      <c r="C54" s="19" t="str">
        <f>IFERROR(Draw!C54,"")</f>
        <v/>
      </c>
      <c r="D54" s="54"/>
      <c r="E54" s="92">
        <v>5.2999999999999998E-8</v>
      </c>
      <c r="F54" s="93" t="str">
        <f t="shared" si="0"/>
        <v/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IFERROR(VLOOKUP('Open 1'!F54,$AC$3:$AD$7,2,TRUE),"")</f>
        <v/>
      </c>
      <c r="W54" s="7" t="str">
        <f>IFERROR(IF(V54=$W$1,'Open 1'!F54,""),"")</f>
        <v/>
      </c>
      <c r="X54" s="7" t="str">
        <f>IFERROR(IF(V54=$X$1,'Open 1'!F54,""),"")</f>
        <v/>
      </c>
      <c r="Y54" s="7" t="str">
        <f>IFERROR(IF(V54=$Y$1,'Open 1'!F54,""),"")</f>
        <v/>
      </c>
      <c r="Z54" s="7" t="str">
        <f>IFERROR(IF($V54=$Z$1,'Open 1'!F54,""),"")</f>
        <v/>
      </c>
      <c r="AA54" s="7" t="str">
        <f>IFERROR(IF(V54=$AA$1,'Open 1'!F54,""),"")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4"/>
      <c r="E55" s="92">
        <v>5.4E-8</v>
      </c>
      <c r="F55" s="93" t="str">
        <f t="shared" si="0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 t="str">
        <f>IF(B56="","",Draw!A56)</f>
        <v/>
      </c>
      <c r="B56" s="19" t="str">
        <f>IFERROR(Draw!B56,"")</f>
        <v/>
      </c>
      <c r="C56" s="19" t="str">
        <f>IFERROR(Draw!C56,"")</f>
        <v/>
      </c>
      <c r="D56" s="53"/>
      <c r="E56" s="92">
        <v>5.5000000000000003E-8</v>
      </c>
      <c r="F56" s="93" t="str">
        <f t="shared" si="0"/>
        <v/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IFERROR(VLOOKUP('Open 1'!F56,$AC$3:$AD$7,2,TRUE),"")</f>
        <v/>
      </c>
      <c r="W56" s="7" t="str">
        <f>IFERROR(IF(V56=$W$1,'Open 1'!F56,""),"")</f>
        <v/>
      </c>
      <c r="X56" s="7" t="str">
        <f>IFERROR(IF(V56=$X$1,'Open 1'!F56,""),"")</f>
        <v/>
      </c>
      <c r="Y56" s="7" t="str">
        <f>IFERROR(IF(V56=$Y$1,'Open 1'!F56,""),"")</f>
        <v/>
      </c>
      <c r="Z56" s="7" t="str">
        <f>IFERROR(IF($V56=$Z$1,'Open 1'!F56,""),"")</f>
        <v/>
      </c>
      <c r="AA56" s="7" t="str">
        <f>IFERROR(IF(V56=$AA$1,'Open 1'!F56,""),"")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 t="str">
        <f>IF(B57="","",Draw!A57)</f>
        <v/>
      </c>
      <c r="B57" s="19" t="str">
        <f>IFERROR(Draw!B57,"")</f>
        <v/>
      </c>
      <c r="C57" s="19" t="str">
        <f>IFERROR(Draw!C57,"")</f>
        <v/>
      </c>
      <c r="D57" s="52"/>
      <c r="E57" s="92">
        <v>5.5999999999999999E-8</v>
      </c>
      <c r="F57" s="93" t="str">
        <f t="shared" si="0"/>
        <v/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IFERROR(VLOOKUP('Open 1'!F57,$AC$3:$AD$7,2,TRUE),"")</f>
        <v/>
      </c>
      <c r="W57" s="7" t="str">
        <f>IFERROR(IF(V57=$W$1,'Open 1'!F57,""),"")</f>
        <v/>
      </c>
      <c r="X57" s="7" t="str">
        <f>IFERROR(IF(V57=$X$1,'Open 1'!F57,""),"")</f>
        <v/>
      </c>
      <c r="Y57" s="7" t="str">
        <f>IFERROR(IF(V57=$Y$1,'Open 1'!F57,""),"")</f>
        <v/>
      </c>
      <c r="Z57" s="7" t="str">
        <f>IFERROR(IF($V57=$Z$1,'Open 1'!F57,""),"")</f>
        <v/>
      </c>
      <c r="AA57" s="7" t="str">
        <f>IFERROR(IF(V57=$AA$1,'Open 1'!F57,""),"")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 t="str">
        <f>IF(B58="","",Draw!A58)</f>
        <v/>
      </c>
      <c r="B58" s="19" t="str">
        <f>IFERROR(Draw!B58,"")</f>
        <v/>
      </c>
      <c r="C58" s="19" t="str">
        <f>IFERROR(Draw!C58,"")</f>
        <v/>
      </c>
      <c r="D58" s="51"/>
      <c r="E58" s="92">
        <v>5.7000000000000001E-8</v>
      </c>
      <c r="F58" s="93" t="str">
        <f t="shared" si="0"/>
        <v/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IFERROR(VLOOKUP('Open 1'!F58,$AC$3:$AD$7,2,TRUE),"")</f>
        <v/>
      </c>
      <c r="W58" s="7" t="str">
        <f>IFERROR(IF(V58=$W$1,'Open 1'!F58,""),"")</f>
        <v/>
      </c>
      <c r="X58" s="7" t="str">
        <f>IFERROR(IF(V58=$X$1,'Open 1'!F58,""),"")</f>
        <v/>
      </c>
      <c r="Y58" s="7" t="str">
        <f>IFERROR(IF(V58=$Y$1,'Open 1'!F58,""),"")</f>
        <v/>
      </c>
      <c r="Z58" s="7" t="str">
        <f>IFERROR(IF($V58=$Z$1,'Open 1'!F58,""),"")</f>
        <v/>
      </c>
      <c r="AA58" s="7" t="str">
        <f>IFERROR(IF(V58=$AA$1,'Open 1'!F58,""),"")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 t="str">
        <f>IF(B59="","",Draw!A59)</f>
        <v/>
      </c>
      <c r="B59" s="19" t="str">
        <f>IFERROR(Draw!B59,"")</f>
        <v/>
      </c>
      <c r="C59" s="19" t="str">
        <f>IFERROR(Draw!C59,"")</f>
        <v/>
      </c>
      <c r="D59" s="52"/>
      <c r="E59" s="92">
        <v>5.8000000000000003E-8</v>
      </c>
      <c r="F59" s="93" t="str">
        <f t="shared" si="0"/>
        <v/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IFERROR(VLOOKUP('Open 1'!F59,$AC$3:$AD$7,2,TRUE),"")</f>
        <v/>
      </c>
      <c r="W59" s="7" t="str">
        <f>IFERROR(IF(V59=$W$1,'Open 1'!F59,""),"")</f>
        <v/>
      </c>
      <c r="X59" s="7" t="str">
        <f>IFERROR(IF(V59=$X$1,'Open 1'!F59,""),"")</f>
        <v/>
      </c>
      <c r="Y59" s="7" t="str">
        <f>IFERROR(IF(V59=$Y$1,'Open 1'!F59,""),"")</f>
        <v/>
      </c>
      <c r="Z59" s="7" t="str">
        <f>IFERROR(IF($V59=$Z$1,'Open 1'!F59,""),"")</f>
        <v/>
      </c>
      <c r="AA59" s="7" t="str">
        <f>IFERROR(IF(V59=$AA$1,'Open 1'!F59,""),"")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 t="str">
        <f>IF(B60="","",Draw!A60)</f>
        <v/>
      </c>
      <c r="B60" s="19" t="str">
        <f>IFERROR(Draw!B60,"")</f>
        <v/>
      </c>
      <c r="C60" s="19" t="str">
        <f>IFERROR(Draw!C60,"")</f>
        <v/>
      </c>
      <c r="D60" s="54"/>
      <c r="E60" s="92">
        <v>5.8999999999999999E-8</v>
      </c>
      <c r="F60" s="93" t="str">
        <f t="shared" si="0"/>
        <v/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IFERROR(VLOOKUP('Open 1'!F60,$AC$3:$AD$7,2,TRUE),"")</f>
        <v/>
      </c>
      <c r="W60" s="7" t="str">
        <f>IFERROR(IF(V60=$W$1,'Open 1'!F60,""),"")</f>
        <v/>
      </c>
      <c r="X60" s="7" t="str">
        <f>IFERROR(IF(V60=$X$1,'Open 1'!F60,""),"")</f>
        <v/>
      </c>
      <c r="Y60" s="7" t="str">
        <f>IFERROR(IF(V60=$Y$1,'Open 1'!F60,""),"")</f>
        <v/>
      </c>
      <c r="Z60" s="7" t="str">
        <f>IFERROR(IF($V60=$Z$1,'Open 1'!F60,""),"")</f>
        <v/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4"/>
      <c r="E61" s="92">
        <v>5.9999999999999995E-8</v>
      </c>
      <c r="F61" s="93" t="str">
        <f t="shared" si="0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 t="str">
        <f>IF(B62="","",Draw!A62)</f>
        <v/>
      </c>
      <c r="B62" s="19" t="str">
        <f>IFERROR(Draw!B62,"")</f>
        <v/>
      </c>
      <c r="C62" s="19" t="str">
        <f>IFERROR(Draw!C62,"")</f>
        <v/>
      </c>
      <c r="D62" s="51"/>
      <c r="E62" s="92">
        <v>6.1000000000000004E-8</v>
      </c>
      <c r="F62" s="93" t="str">
        <f t="shared" si="0"/>
        <v/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IFERROR(VLOOKUP('Open 1'!F62,$AC$3:$AD$7,2,TRUE),"")</f>
        <v/>
      </c>
      <c r="W62" s="7" t="str">
        <f>IFERROR(IF(V62=$W$1,'Open 1'!F62,""),"")</f>
        <v/>
      </c>
      <c r="X62" s="7" t="str">
        <f>IFERROR(IF(V62=$X$1,'Open 1'!F62,""),"")</f>
        <v/>
      </c>
      <c r="Y62" s="7" t="str">
        <f>IFERROR(IF(V62=$Y$1,'Open 1'!F62,""),"")</f>
        <v/>
      </c>
      <c r="Z62" s="7" t="str">
        <f>IFERROR(IF($V62=$Z$1,'Open 1'!F62,""),"")</f>
        <v/>
      </c>
      <c r="AA62" s="7" t="str">
        <f>IFERROR(IF(V62=$AA$1,'Open 1'!F62,""),"")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 t="str">
        <f>IF(B63="","",Draw!A63)</f>
        <v/>
      </c>
      <c r="B63" s="19" t="str">
        <f>IFERROR(Draw!B63,"")</f>
        <v/>
      </c>
      <c r="C63" s="19" t="str">
        <f>IFERROR(Draw!C63,"")</f>
        <v/>
      </c>
      <c r="D63" s="52"/>
      <c r="E63" s="92">
        <v>6.1999999999999999E-8</v>
      </c>
      <c r="F63" s="93" t="str">
        <f t="shared" si="0"/>
        <v/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IFERROR(VLOOKUP('Open 1'!F63,$AC$3:$AD$7,2,TRUE),"")</f>
        <v/>
      </c>
      <c r="W63" s="7" t="str">
        <f>IFERROR(IF(V63=$W$1,'Open 1'!F63,""),"")</f>
        <v/>
      </c>
      <c r="X63" s="7" t="str">
        <f>IFERROR(IF(V63=$X$1,'Open 1'!F63,""),"")</f>
        <v/>
      </c>
      <c r="Y63" s="7" t="str">
        <f>IFERROR(IF(V63=$Y$1,'Open 1'!F63,""),"")</f>
        <v/>
      </c>
      <c r="Z63" s="7" t="str">
        <f>IFERROR(IF($V63=$Z$1,'Open 1'!F63,""),"")</f>
        <v/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 t="str">
        <f>IF(B64="","",Draw!A64)</f>
        <v/>
      </c>
      <c r="B64" s="19" t="str">
        <f>IFERROR(Draw!B64,"")</f>
        <v/>
      </c>
      <c r="C64" s="19" t="str">
        <f>IFERROR(Draw!C64,"")</f>
        <v/>
      </c>
      <c r="D64" s="52"/>
      <c r="E64" s="92">
        <v>6.2999999999999995E-8</v>
      </c>
      <c r="F64" s="93" t="str">
        <f t="shared" si="0"/>
        <v/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IFERROR(VLOOKUP('Open 1'!F64,$AC$3:$AD$7,2,TRUE),"")</f>
        <v/>
      </c>
      <c r="W64" s="7" t="str">
        <f>IFERROR(IF(V64=$W$1,'Open 1'!F64,""),"")</f>
        <v/>
      </c>
      <c r="X64" s="7" t="str">
        <f>IFERROR(IF(V64=$X$1,'Open 1'!F64,""),"")</f>
        <v/>
      </c>
      <c r="Y64" s="7" t="str">
        <f>IFERROR(IF(V64=$Y$1,'Open 1'!F64,""),"")</f>
        <v/>
      </c>
      <c r="Z64" s="7" t="str">
        <f>IFERROR(IF($V64=$Z$1,'Open 1'!F64,""),"")</f>
        <v/>
      </c>
      <c r="AA64" s="7" t="str">
        <f>IFERROR(IF(V64=$AA$1,'Open 1'!F64,""),"")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 t="str">
        <f>IF(B65="","",Draw!A65)</f>
        <v/>
      </c>
      <c r="B65" s="19" t="str">
        <f>IFERROR(Draw!B65,"")</f>
        <v/>
      </c>
      <c r="C65" s="19" t="str">
        <f>IFERROR(Draw!C65,"")</f>
        <v/>
      </c>
      <c r="D65" s="52"/>
      <c r="E65" s="92">
        <v>6.4000000000000004E-8</v>
      </c>
      <c r="F65" s="93" t="str">
        <f t="shared" si="0"/>
        <v/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IFERROR(VLOOKUP('Open 1'!F65,$AC$3:$AD$7,2,TRUE),"")</f>
        <v/>
      </c>
      <c r="W65" s="7" t="str">
        <f>IFERROR(IF(V65=$W$1,'Open 1'!F65,""),"")</f>
        <v/>
      </c>
      <c r="X65" s="7" t="str">
        <f>IFERROR(IF(V65=$X$1,'Open 1'!F65,""),"")</f>
        <v/>
      </c>
      <c r="Y65" s="7" t="str">
        <f>IFERROR(IF(V65=$Y$1,'Open 1'!F65,""),"")</f>
        <v/>
      </c>
      <c r="Z65" s="7" t="str">
        <f>IFERROR(IF($V65=$Z$1,'Open 1'!F65,""),"")</f>
        <v/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 t="str">
        <f>IF(B66="","",Draw!A66)</f>
        <v/>
      </c>
      <c r="B66" s="19" t="str">
        <f>IFERROR(Draw!B66,"")</f>
        <v/>
      </c>
      <c r="C66" s="19" t="str">
        <f>IFERROR(Draw!C66,"")</f>
        <v/>
      </c>
      <c r="D66" s="53"/>
      <c r="E66" s="92">
        <v>6.5E-8</v>
      </c>
      <c r="F66" s="93" t="str">
        <f t="shared" si="0"/>
        <v/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IFERROR(VLOOKUP('Open 1'!F66,$AC$3:$AD$7,2,TRUE),"")</f>
        <v/>
      </c>
      <c r="W66" s="7" t="str">
        <f>IFERROR(IF(V66=$W$1,'Open 1'!F66,""),"")</f>
        <v/>
      </c>
      <c r="X66" s="7" t="str">
        <f>IFERROR(IF(V66=$X$1,'Open 1'!F66,""),"")</f>
        <v/>
      </c>
      <c r="Y66" s="7" t="str">
        <f>IFERROR(IF(V66=$Y$1,'Open 1'!F66,""),"")</f>
        <v/>
      </c>
      <c r="Z66" s="7" t="str">
        <f>IFERROR(IF($V66=$Z$1,'Open 1'!F66,""),"")</f>
        <v/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4"/>
      <c r="E67" s="92">
        <v>6.5999999999999995E-8</v>
      </c>
      <c r="F67" s="93" t="str">
        <f t="shared" ref="F67:F130" si="9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0">_xlfn.CONCAT(B67,C67)</f>
        <v>#NAME?</v>
      </c>
      <c r="T67" s="93">
        <f t="shared" ref="T67:T130" si="11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 t="str">
        <f>IF(B68="","",Draw!A68)</f>
        <v/>
      </c>
      <c r="B68" s="19" t="str">
        <f>IFERROR(Draw!B68,"")</f>
        <v/>
      </c>
      <c r="C68" s="19" t="str">
        <f>IFERROR(Draw!C68,"")</f>
        <v/>
      </c>
      <c r="D68" s="51"/>
      <c r="E68" s="92">
        <v>6.7000000000000004E-8</v>
      </c>
      <c r="F68" s="93" t="str">
        <f t="shared" si="9"/>
        <v/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0"/>
        <v>#NAME?</v>
      </c>
      <c r="T68" s="93">
        <f t="shared" si="11"/>
        <v>0</v>
      </c>
      <c r="V68" s="3" t="str">
        <f>IFERROR(VLOOKUP('Open 1'!F68,$AC$3:$AD$7,2,TRUE),"")</f>
        <v/>
      </c>
      <c r="W68" s="7" t="str">
        <f>IFERROR(IF(V68=$W$1,'Open 1'!F68,""),"")</f>
        <v/>
      </c>
      <c r="X68" s="7" t="str">
        <f>IFERROR(IF(V68=$X$1,'Open 1'!F68,""),"")</f>
        <v/>
      </c>
      <c r="Y68" s="7" t="str">
        <f>IFERROR(IF(V68=$Y$1,'Open 1'!F68,""),"")</f>
        <v/>
      </c>
      <c r="Z68" s="7" t="str">
        <f>IFERROR(IF($V68=$Z$1,'Open 1'!F68,""),"")</f>
        <v/>
      </c>
      <c r="AA68" s="7" t="str">
        <f>IFERROR(IF(V68=$AA$1,'Open 1'!F68,""),"")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 t="str">
        <f>IF(B69="","",Draw!A69)</f>
        <v/>
      </c>
      <c r="B69" s="19" t="str">
        <f>IFERROR(Draw!B69,"")</f>
        <v/>
      </c>
      <c r="C69" s="19" t="str">
        <f>IFERROR(Draw!C69,"")</f>
        <v/>
      </c>
      <c r="D69" s="52"/>
      <c r="E69" s="92">
        <v>6.8E-8</v>
      </c>
      <c r="F69" s="93" t="str">
        <f t="shared" si="9"/>
        <v/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0"/>
        <v>#NAME?</v>
      </c>
      <c r="T69" s="93">
        <f t="shared" si="11"/>
        <v>0</v>
      </c>
      <c r="V69" s="3" t="str">
        <f>IFERROR(VLOOKUP('Open 1'!F69,$AC$3:$AD$7,2,TRUE),"")</f>
        <v/>
      </c>
      <c r="W69" s="7" t="str">
        <f>IFERROR(IF(V69=$W$1,'Open 1'!F69,""),"")</f>
        <v/>
      </c>
      <c r="X69" s="7" t="str">
        <f>IFERROR(IF(V69=$X$1,'Open 1'!F69,""),"")</f>
        <v/>
      </c>
      <c r="Y69" s="7" t="str">
        <f>IFERROR(IF(V69=$Y$1,'Open 1'!F69,""),"")</f>
        <v/>
      </c>
      <c r="Z69" s="7" t="str">
        <f>IFERROR(IF($V69=$Z$1,'Open 1'!F69,""),"")</f>
        <v/>
      </c>
      <c r="AA69" s="7" t="str">
        <f>IFERROR(IF(V69=$AA$1,'Open 1'!F69,""),"")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 t="str">
        <f>IF(B70="","",Draw!A70)</f>
        <v/>
      </c>
      <c r="B70" s="19" t="str">
        <f>IFERROR(Draw!B70,"")</f>
        <v/>
      </c>
      <c r="C70" s="19" t="str">
        <f>IFERROR(Draw!C70,"")</f>
        <v/>
      </c>
      <c r="D70" s="52"/>
      <c r="E70" s="92">
        <v>6.8999999999999996E-8</v>
      </c>
      <c r="F70" s="93" t="str">
        <f t="shared" si="9"/>
        <v/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0"/>
        <v>#NAME?</v>
      </c>
      <c r="T70" s="93">
        <f t="shared" si="11"/>
        <v>0</v>
      </c>
      <c r="V70" s="3" t="str">
        <f>IFERROR(VLOOKUP('Open 1'!F70,$AC$3:$AD$7,2,TRUE),"")</f>
        <v/>
      </c>
      <c r="W70" s="7" t="str">
        <f>IFERROR(IF(V70=$W$1,'Open 1'!F70,""),"")</f>
        <v/>
      </c>
      <c r="X70" s="7" t="str">
        <f>IFERROR(IF(V70=$X$1,'Open 1'!F70,""),"")</f>
        <v/>
      </c>
      <c r="Y70" s="7" t="str">
        <f>IFERROR(IF(V70=$Y$1,'Open 1'!F70,""),"")</f>
        <v/>
      </c>
      <c r="Z70" s="7" t="str">
        <f>IFERROR(IF($V70=$Z$1,'Open 1'!F70,""),"")</f>
        <v/>
      </c>
      <c r="AA70" s="7" t="str">
        <f>IFERROR(IF(V70=$AA$1,'Open 1'!F70,""),"")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 t="str">
        <f>IF(B71="","",Draw!A71)</f>
        <v/>
      </c>
      <c r="B71" s="19" t="str">
        <f>IFERROR(Draw!B71,"")</f>
        <v/>
      </c>
      <c r="C71" s="19" t="str">
        <f>IFERROR(Draw!C71,"")</f>
        <v/>
      </c>
      <c r="D71" s="52"/>
      <c r="E71" s="92">
        <v>7.0000000000000005E-8</v>
      </c>
      <c r="F71" s="93" t="str">
        <f t="shared" si="9"/>
        <v/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0"/>
        <v>#NAME?</v>
      </c>
      <c r="T71" s="93">
        <f t="shared" si="11"/>
        <v>0</v>
      </c>
      <c r="V71" s="3" t="str">
        <f>IFERROR(VLOOKUP('Open 1'!F71,$AC$3:$AD$7,2,TRUE),"")</f>
        <v/>
      </c>
      <c r="W71" s="7" t="str">
        <f>IFERROR(IF(V71=$W$1,'Open 1'!F71,""),"")</f>
        <v/>
      </c>
      <c r="X71" s="7" t="str">
        <f>IFERROR(IF(V71=$X$1,'Open 1'!F71,""),"")</f>
        <v/>
      </c>
      <c r="Y71" s="7" t="str">
        <f>IFERROR(IF(V71=$Y$1,'Open 1'!F71,""),"")</f>
        <v/>
      </c>
      <c r="Z71" s="7" t="str">
        <f>IFERROR(IF($V71=$Z$1,'Open 1'!F71,""),"")</f>
        <v/>
      </c>
      <c r="AA71" s="7" t="str">
        <f>IFERROR(IF(V71=$AA$1,'Open 1'!F71,""),"")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 t="str">
        <f>IF(B72="","",Draw!A72)</f>
        <v/>
      </c>
      <c r="B72" s="19" t="str">
        <f>IFERROR(Draw!B72,"")</f>
        <v/>
      </c>
      <c r="C72" s="19" t="str">
        <f>IFERROR(Draw!C72,"")</f>
        <v/>
      </c>
      <c r="D72" s="54"/>
      <c r="E72" s="92">
        <v>7.1E-8</v>
      </c>
      <c r="F72" s="93" t="str">
        <f t="shared" si="9"/>
        <v/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0"/>
        <v>#NAME?</v>
      </c>
      <c r="T72" s="93">
        <f t="shared" si="11"/>
        <v>0</v>
      </c>
      <c r="V72" s="3" t="str">
        <f>IFERROR(VLOOKUP('Open 1'!F72,$AC$3:$AD$7,2,TRUE),"")</f>
        <v/>
      </c>
      <c r="W72" s="7" t="str">
        <f>IFERROR(IF(V72=$W$1,'Open 1'!F72,""),"")</f>
        <v/>
      </c>
      <c r="X72" s="7" t="str">
        <f>IFERROR(IF(V72=$X$1,'Open 1'!F72,""),"")</f>
        <v/>
      </c>
      <c r="Y72" s="7" t="str">
        <f>IFERROR(IF(V72=$Y$1,'Open 1'!F72,""),"")</f>
        <v/>
      </c>
      <c r="Z72" s="7" t="str">
        <f>IFERROR(IF($V72=$Z$1,'Open 1'!F72,""),"")</f>
        <v/>
      </c>
      <c r="AA72" s="7" t="str">
        <f>IFERROR(IF(V72=$AA$1,'Open 1'!F72,""),"")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4"/>
      <c r="E73" s="92">
        <v>7.1999999999999996E-8</v>
      </c>
      <c r="F73" s="93" t="str">
        <f t="shared" si="9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0"/>
        <v>#NAME?</v>
      </c>
      <c r="T73" s="93">
        <f t="shared" si="11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 t="str">
        <f>IF(B74="","",Draw!A74)</f>
        <v/>
      </c>
      <c r="B74" s="19" t="str">
        <f>IFERROR(Draw!B74,"")</f>
        <v/>
      </c>
      <c r="C74" s="19" t="str">
        <f>IFERROR(Draw!C74,"")</f>
        <v/>
      </c>
      <c r="D74" s="51"/>
      <c r="E74" s="92">
        <v>7.3000000000000005E-8</v>
      </c>
      <c r="F74" s="93" t="str">
        <f t="shared" si="9"/>
        <v/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0"/>
        <v>#NAME?</v>
      </c>
      <c r="T74" s="93">
        <f t="shared" si="11"/>
        <v>0</v>
      </c>
      <c r="V74" s="3" t="str">
        <f>IFERROR(VLOOKUP('Open 1'!F74,$AC$3:$AD$7,2,TRUE),"")</f>
        <v/>
      </c>
      <c r="W74" s="7" t="str">
        <f>IFERROR(IF(V74=$W$1,'Open 1'!F74,""),"")</f>
        <v/>
      </c>
      <c r="X74" s="7" t="str">
        <f>IFERROR(IF(V74=$X$1,'Open 1'!F74,""),"")</f>
        <v/>
      </c>
      <c r="Y74" s="7" t="str">
        <f>IFERROR(IF(V74=$Y$1,'Open 1'!F74,""),"")</f>
        <v/>
      </c>
      <c r="Z74" s="7" t="str">
        <f>IFERROR(IF($V74=$Z$1,'Open 1'!F74,""),"")</f>
        <v/>
      </c>
      <c r="AA74" s="7" t="str">
        <f>IFERROR(IF(V74=$AA$1,'Open 1'!F74,""),"")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 t="str">
        <f>IF(B75="","",Draw!A75)</f>
        <v/>
      </c>
      <c r="B75" s="19" t="str">
        <f>IFERROR(Draw!B75,"")</f>
        <v/>
      </c>
      <c r="C75" s="19" t="str">
        <f>IFERROR(Draw!C75,"")</f>
        <v/>
      </c>
      <c r="D75" s="52"/>
      <c r="E75" s="92">
        <v>7.4000000000000001E-8</v>
      </c>
      <c r="F75" s="93" t="str">
        <f t="shared" si="9"/>
        <v/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0"/>
        <v>#NAME?</v>
      </c>
      <c r="T75" s="93">
        <f t="shared" si="11"/>
        <v>0</v>
      </c>
      <c r="V75" s="3" t="str">
        <f>IFERROR(VLOOKUP('Open 1'!F75,$AC$3:$AD$7,2,TRUE),"")</f>
        <v/>
      </c>
      <c r="W75" s="7" t="str">
        <f>IFERROR(IF(V75=$W$1,'Open 1'!F75,""),"")</f>
        <v/>
      </c>
      <c r="X75" s="7" t="str">
        <f>IFERROR(IF(V75=$X$1,'Open 1'!F75,""),"")</f>
        <v/>
      </c>
      <c r="Y75" s="7" t="str">
        <f>IFERROR(IF(V75=$Y$1,'Open 1'!F75,""),"")</f>
        <v/>
      </c>
      <c r="Z75" s="7" t="str">
        <f>IFERROR(IF($V75=$Z$1,'Open 1'!F75,""),"")</f>
        <v/>
      </c>
      <c r="AA75" s="7" t="str">
        <f>IFERROR(IF(V75=$AA$1,'Open 1'!F75,""),"")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 t="str">
        <f>IF(B76="","",Draw!A76)</f>
        <v/>
      </c>
      <c r="B76" s="19" t="str">
        <f>IFERROR(Draw!B76,"")</f>
        <v/>
      </c>
      <c r="C76" s="19" t="str">
        <f>IFERROR(Draw!C76,"")</f>
        <v/>
      </c>
      <c r="D76" s="52"/>
      <c r="E76" s="92">
        <v>7.4999999999999997E-8</v>
      </c>
      <c r="F76" s="93" t="str">
        <f t="shared" si="9"/>
        <v/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0"/>
        <v>#NAME?</v>
      </c>
      <c r="T76" s="93">
        <f t="shared" si="11"/>
        <v>0</v>
      </c>
      <c r="V76" s="3" t="str">
        <f>IFERROR(VLOOKUP('Open 1'!F76,$AC$3:$AD$7,2,TRUE),"")</f>
        <v/>
      </c>
      <c r="W76" s="7" t="str">
        <f>IFERROR(IF(V76=$W$1,'Open 1'!F76,""),"")</f>
        <v/>
      </c>
      <c r="X76" s="7" t="str">
        <f>IFERROR(IF(V76=$X$1,'Open 1'!F76,""),"")</f>
        <v/>
      </c>
      <c r="Y76" s="7" t="str">
        <f>IFERROR(IF(V76=$Y$1,'Open 1'!F76,""),"")</f>
        <v/>
      </c>
      <c r="Z76" s="7" t="str">
        <f>IFERROR(IF($V76=$Z$1,'Open 1'!F76,""),"")</f>
        <v/>
      </c>
      <c r="AA76" s="7" t="str">
        <f>IFERROR(IF(V76=$AA$1,'Open 1'!F76,""),"")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 t="str">
        <f>IF(B77="","",Draw!A77)</f>
        <v/>
      </c>
      <c r="B77" s="19" t="str">
        <f>IFERROR(Draw!B77,"")</f>
        <v/>
      </c>
      <c r="C77" s="19" t="str">
        <f>IFERROR(Draw!C77,"")</f>
        <v/>
      </c>
      <c r="D77" s="52"/>
      <c r="E77" s="92">
        <v>7.6000000000000006E-8</v>
      </c>
      <c r="F77" s="93" t="str">
        <f t="shared" si="9"/>
        <v/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0"/>
        <v>#NAME?</v>
      </c>
      <c r="T77" s="93">
        <f t="shared" si="11"/>
        <v>0</v>
      </c>
      <c r="V77" s="3" t="str">
        <f>IFERROR(VLOOKUP('Open 1'!F77,$AC$3:$AD$7,2,TRUE),"")</f>
        <v/>
      </c>
      <c r="W77" s="7" t="str">
        <f>IFERROR(IF(V77=$W$1,'Open 1'!F77,""),"")</f>
        <v/>
      </c>
      <c r="X77" s="7" t="str">
        <f>IFERROR(IF(V77=$X$1,'Open 1'!F77,""),"")</f>
        <v/>
      </c>
      <c r="Y77" s="7" t="str">
        <f>IFERROR(IF(V77=$Y$1,'Open 1'!F77,""),"")</f>
        <v/>
      </c>
      <c r="Z77" s="7" t="str">
        <f>IFERROR(IF($V77=$Z$1,'Open 1'!F77,""),"")</f>
        <v/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 t="str">
        <f>IF(B78="","",Draw!A78)</f>
        <v/>
      </c>
      <c r="B78" s="19" t="str">
        <f>IFERROR(Draw!B78,"")</f>
        <v/>
      </c>
      <c r="C78" s="19" t="str">
        <f>IFERROR(Draw!C78,"")</f>
        <v/>
      </c>
      <c r="D78" s="54"/>
      <c r="E78" s="92">
        <v>7.7000000000000001E-8</v>
      </c>
      <c r="F78" s="93" t="str">
        <f t="shared" si="9"/>
        <v/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0"/>
        <v>#NAME?</v>
      </c>
      <c r="T78" s="93">
        <f t="shared" si="11"/>
        <v>0</v>
      </c>
      <c r="V78" s="3" t="str">
        <f>IFERROR(VLOOKUP('Open 1'!F78,$AC$3:$AD$7,2,TRUE),"")</f>
        <v/>
      </c>
      <c r="W78" s="7" t="str">
        <f>IFERROR(IF(V78=$W$1,'Open 1'!F78,""),"")</f>
        <v/>
      </c>
      <c r="X78" s="7" t="str">
        <f>IFERROR(IF(V78=$X$1,'Open 1'!F78,""),"")</f>
        <v/>
      </c>
      <c r="Y78" s="7" t="str">
        <f>IFERROR(IF(V78=$Y$1,'Open 1'!F78,""),"")</f>
        <v/>
      </c>
      <c r="Z78" s="7" t="str">
        <f>IFERROR(IF($V78=$Z$1,'Open 1'!F78,""),"")</f>
        <v/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4"/>
      <c r="E79" s="92">
        <v>7.7999999999999997E-8</v>
      </c>
      <c r="F79" s="93" t="str">
        <f t="shared" si="9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0"/>
        <v>#NAME?</v>
      </c>
      <c r="T79" s="93">
        <f t="shared" si="11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 t="str">
        <f>IF(B80="","",Draw!A80)</f>
        <v/>
      </c>
      <c r="B80" s="19" t="str">
        <f>IFERROR(Draw!B80,"")</f>
        <v/>
      </c>
      <c r="C80" s="19" t="str">
        <f>IFERROR(Draw!C80,"")</f>
        <v/>
      </c>
      <c r="D80" s="142"/>
      <c r="E80" s="92">
        <v>7.9000000000000006E-8</v>
      </c>
      <c r="F80" s="93" t="str">
        <f t="shared" si="9"/>
        <v/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0"/>
        <v>#NAME?</v>
      </c>
      <c r="T80" s="93">
        <f t="shared" si="11"/>
        <v>0</v>
      </c>
      <c r="V80" s="3" t="str">
        <f>IFERROR(VLOOKUP('Open 1'!F80,$AC$3:$AD$7,2,TRUE),"")</f>
        <v/>
      </c>
      <c r="W80" s="7" t="str">
        <f>IFERROR(IF(V80=$W$1,'Open 1'!F80,""),"")</f>
        <v/>
      </c>
      <c r="X80" s="7" t="str">
        <f>IFERROR(IF(V80=$X$1,'Open 1'!F80,""),"")</f>
        <v/>
      </c>
      <c r="Y80" s="7" t="str">
        <f>IFERROR(IF(V80=$Y$1,'Open 1'!F80,""),"")</f>
        <v/>
      </c>
      <c r="Z80" s="7" t="str">
        <f>IFERROR(IF($V80=$Z$1,'Open 1'!F80,""),"")</f>
        <v/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 t="str">
        <f>IF(B81="","",Draw!A81)</f>
        <v/>
      </c>
      <c r="B81" s="19" t="str">
        <f>IFERROR(Draw!B81,"")</f>
        <v/>
      </c>
      <c r="C81" s="19" t="str">
        <f>IFERROR(Draw!C81,"")</f>
        <v/>
      </c>
      <c r="D81" s="52"/>
      <c r="E81" s="92">
        <v>8.0000000000000002E-8</v>
      </c>
      <c r="F81" s="93" t="str">
        <f t="shared" si="9"/>
        <v/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0"/>
        <v>#NAME?</v>
      </c>
      <c r="T81" s="93">
        <f t="shared" si="11"/>
        <v>0</v>
      </c>
      <c r="V81" s="3" t="str">
        <f>IFERROR(VLOOKUP('Open 1'!F81,$AC$3:$AD$7,2,TRUE),"")</f>
        <v/>
      </c>
      <c r="W81" s="7" t="str">
        <f>IFERROR(IF(V81=$W$1,'Open 1'!F81,""),"")</f>
        <v/>
      </c>
      <c r="X81" s="7" t="str">
        <f>IFERROR(IF(V81=$X$1,'Open 1'!F81,""),"")</f>
        <v/>
      </c>
      <c r="Y81" s="7" t="str">
        <f>IFERROR(IF(V81=$Y$1,'Open 1'!F81,""),"")</f>
        <v/>
      </c>
      <c r="Z81" s="7" t="str">
        <f>IFERROR(IF($V81=$Z$1,'Open 1'!F81,""),"")</f>
        <v/>
      </c>
      <c r="AA81" s="7" t="str">
        <f>IFERROR(IF(V81=$AA$1,'Open 1'!F81,""),"")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 t="str">
        <f>IF(B82="","",Draw!A82)</f>
        <v/>
      </c>
      <c r="B82" s="19" t="str">
        <f>IFERROR(Draw!B82,"")</f>
        <v/>
      </c>
      <c r="C82" s="19" t="str">
        <f>IFERROR(Draw!C82,"")</f>
        <v/>
      </c>
      <c r="D82" s="52"/>
      <c r="E82" s="92">
        <v>8.0999999999999997E-8</v>
      </c>
      <c r="F82" s="93" t="str">
        <f t="shared" si="9"/>
        <v/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0"/>
        <v>#NAME?</v>
      </c>
      <c r="T82" s="93">
        <f t="shared" si="11"/>
        <v>0</v>
      </c>
      <c r="V82" s="3" t="str">
        <f>IFERROR(VLOOKUP('Open 1'!F82,$AC$3:$AD$7,2,TRUE),"")</f>
        <v/>
      </c>
      <c r="W82" s="7" t="str">
        <f>IFERROR(IF(V82=$W$1,'Open 1'!F82,""),"")</f>
        <v/>
      </c>
      <c r="X82" s="7" t="str">
        <f>IFERROR(IF(V82=$X$1,'Open 1'!F82,""),"")</f>
        <v/>
      </c>
      <c r="Y82" s="7" t="str">
        <f>IFERROR(IF(V82=$Y$1,'Open 1'!F82,""),"")</f>
        <v/>
      </c>
      <c r="Z82" s="7" t="str">
        <f>IFERROR(IF($V82=$Z$1,'Open 1'!F82,""),"")</f>
        <v/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 t="str">
        <f>IF(B83="","",Draw!A83)</f>
        <v/>
      </c>
      <c r="B83" s="19" t="str">
        <f>IFERROR(Draw!B83,"")</f>
        <v/>
      </c>
      <c r="C83" s="19" t="str">
        <f>IFERROR(Draw!C83,"")</f>
        <v/>
      </c>
      <c r="D83" s="52"/>
      <c r="E83" s="92">
        <v>8.2000000000000006E-8</v>
      </c>
      <c r="F83" s="93" t="str">
        <f t="shared" si="9"/>
        <v/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0"/>
        <v>#NAME?</v>
      </c>
      <c r="T83" s="93">
        <f t="shared" si="11"/>
        <v>0</v>
      </c>
      <c r="V83" s="3" t="str">
        <f>IFERROR(VLOOKUP('Open 1'!F83,$AC$3:$AD$7,2,TRUE),"")</f>
        <v/>
      </c>
      <c r="W83" s="7" t="str">
        <f>IFERROR(IF(V83=$W$1,'Open 1'!F83,""),"")</f>
        <v/>
      </c>
      <c r="X83" s="7" t="str">
        <f>IFERROR(IF(V83=$X$1,'Open 1'!F83,""),"")</f>
        <v/>
      </c>
      <c r="Y83" s="7" t="str">
        <f>IFERROR(IF(V83=$Y$1,'Open 1'!F83,""),"")</f>
        <v/>
      </c>
      <c r="Z83" s="7" t="str">
        <f>IFERROR(IF($V83=$Z$1,'Open 1'!F83,""),"")</f>
        <v/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 t="str">
        <f>IF(B84="","",Draw!A84)</f>
        <v/>
      </c>
      <c r="B84" s="19" t="str">
        <f>IFERROR(Draw!B84,"")</f>
        <v/>
      </c>
      <c r="C84" s="19" t="str">
        <f>IFERROR(Draw!C84,"")</f>
        <v/>
      </c>
      <c r="D84" s="54"/>
      <c r="E84" s="92">
        <v>8.3000000000000002E-8</v>
      </c>
      <c r="F84" s="93" t="str">
        <f t="shared" si="9"/>
        <v/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0"/>
        <v>#NAME?</v>
      </c>
      <c r="T84" s="93">
        <f t="shared" si="11"/>
        <v>0</v>
      </c>
      <c r="V84" s="3" t="str">
        <f>IFERROR(VLOOKUP('Open 1'!F84,$AC$3:$AD$7,2,TRUE),"")</f>
        <v/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 t="str">
        <f>IFERROR(IF($V84=$Z$1,'Open 1'!F84,""),"")</f>
        <v/>
      </c>
      <c r="AA84" s="7" t="str">
        <f>IFERROR(IF(V84=$AA$1,'Open 1'!F84,""),"")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4"/>
      <c r="E85" s="92">
        <v>8.3999999999999998E-8</v>
      </c>
      <c r="F85" s="93" t="str">
        <f t="shared" si="9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0"/>
        <v>#NAME?</v>
      </c>
      <c r="T85" s="93">
        <f t="shared" si="11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 t="str">
        <f>IF(B86="","",Draw!A86)</f>
        <v/>
      </c>
      <c r="B86" s="19" t="str">
        <f>IFERROR(Draw!B86,"")</f>
        <v/>
      </c>
      <c r="C86" s="19" t="str">
        <f>IFERROR(Draw!C86,"")</f>
        <v/>
      </c>
      <c r="D86" s="51"/>
      <c r="E86" s="92">
        <v>8.4999999999999994E-8</v>
      </c>
      <c r="F86" s="93" t="str">
        <f t="shared" si="9"/>
        <v/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0"/>
        <v>#NAME?</v>
      </c>
      <c r="T86" s="93">
        <f t="shared" si="11"/>
        <v>0</v>
      </c>
      <c r="V86" s="3" t="str">
        <f>IFERROR(VLOOKUP('Open 1'!F86,$AC$3:$AD$7,2,TRUE),"")</f>
        <v/>
      </c>
      <c r="W86" s="7" t="str">
        <f>IFERROR(IF(V86=$W$1,'Open 1'!F86,""),"")</f>
        <v/>
      </c>
      <c r="X86" s="7" t="str">
        <f>IFERROR(IF(V86=$X$1,'Open 1'!F86,""),"")</f>
        <v/>
      </c>
      <c r="Y86" s="7" t="str">
        <f>IFERROR(IF(V86=$Y$1,'Open 1'!F86,""),"")</f>
        <v/>
      </c>
      <c r="Z86" s="7" t="str">
        <f>IFERROR(IF($V86=$Z$1,'Open 1'!F86,""),"")</f>
        <v/>
      </c>
      <c r="AA86" s="7" t="str">
        <f>IFERROR(IF(V86=$AA$1,'Open 1'!F86,""),"")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 t="str">
        <f>IF(B87="","",Draw!A87)</f>
        <v/>
      </c>
      <c r="B87" s="19" t="str">
        <f>IFERROR(Draw!B87,"")</f>
        <v/>
      </c>
      <c r="C87" s="19" t="str">
        <f>IFERROR(Draw!C87,"")</f>
        <v/>
      </c>
      <c r="D87" s="52"/>
      <c r="E87" s="92">
        <v>8.6000000000000002E-8</v>
      </c>
      <c r="F87" s="93" t="str">
        <f t="shared" si="9"/>
        <v/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0"/>
        <v>#NAME?</v>
      </c>
      <c r="T87" s="93">
        <f t="shared" si="11"/>
        <v>0</v>
      </c>
      <c r="V87" s="3" t="str">
        <f>IFERROR(VLOOKUP('Open 1'!F87,$AC$3:$AD$7,2,TRUE),"")</f>
        <v/>
      </c>
      <c r="W87" s="7" t="str">
        <f>IFERROR(IF(V87=$W$1,'Open 1'!F87,""),"")</f>
        <v/>
      </c>
      <c r="X87" s="7" t="str">
        <f>IFERROR(IF(V87=$X$1,'Open 1'!F87,""),"")</f>
        <v/>
      </c>
      <c r="Y87" s="7" t="str">
        <f>IFERROR(IF(V87=$Y$1,'Open 1'!F87,""),"")</f>
        <v/>
      </c>
      <c r="Z87" s="7" t="str">
        <f>IFERROR(IF($V87=$Z$1,'Open 1'!F87,""),"")</f>
        <v/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 t="str">
        <f>IF(B88="","",Draw!A88)</f>
        <v/>
      </c>
      <c r="B88" s="19" t="str">
        <f>IFERROR(Draw!B88,"")</f>
        <v/>
      </c>
      <c r="C88" s="19" t="str">
        <f>IFERROR(Draw!C88,"")</f>
        <v/>
      </c>
      <c r="D88" s="54"/>
      <c r="E88" s="92">
        <v>8.6999999999999998E-8</v>
      </c>
      <c r="F88" s="93" t="str">
        <f t="shared" si="9"/>
        <v/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0"/>
        <v>#NAME?</v>
      </c>
      <c r="T88" s="93">
        <f t="shared" si="11"/>
        <v>0</v>
      </c>
      <c r="V88" s="3" t="str">
        <f>IFERROR(VLOOKUP('Open 1'!F88,$AC$3:$AD$7,2,TRUE),"")</f>
        <v/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 t="str">
        <f>IFERROR(IF($V88=$Z$1,'Open 1'!F88,""),"")</f>
        <v/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 t="str">
        <f>IF(B89="","",Draw!A89)</f>
        <v/>
      </c>
      <c r="B89" s="19" t="str">
        <f>IFERROR(Draw!B89,"")</f>
        <v/>
      </c>
      <c r="C89" s="19" t="str">
        <f>IFERROR(Draw!C89,"")</f>
        <v/>
      </c>
      <c r="D89" s="52"/>
      <c r="E89" s="92">
        <v>8.7999999999999994E-8</v>
      </c>
      <c r="F89" s="93" t="str">
        <f t="shared" si="9"/>
        <v/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0"/>
        <v>#NAME?</v>
      </c>
      <c r="T89" s="93">
        <f t="shared" si="11"/>
        <v>0</v>
      </c>
      <c r="V89" s="3" t="str">
        <f>IFERROR(VLOOKUP('Open 1'!F89,$AC$3:$AD$7,2,TRUE),"")</f>
        <v/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 t="str">
        <f>IFERROR(IF(V89=$AA$1,'Open 1'!F89,""),"")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 t="str">
        <f>IF(B90="","",Draw!A90)</f>
        <v/>
      </c>
      <c r="B90" s="19" t="str">
        <f>IFERROR(Draw!B90,"")</f>
        <v/>
      </c>
      <c r="C90" s="19" t="str">
        <f>IFERROR(Draw!C90,"")</f>
        <v/>
      </c>
      <c r="D90" s="55"/>
      <c r="E90" s="92">
        <v>8.9000000000000003E-8</v>
      </c>
      <c r="F90" s="93" t="str">
        <f t="shared" si="9"/>
        <v/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0"/>
        <v>#NAME?</v>
      </c>
      <c r="T90" s="93">
        <f t="shared" si="11"/>
        <v>0</v>
      </c>
      <c r="V90" s="3" t="str">
        <f>IFERROR(VLOOKUP('Open 1'!F90,$AC$3:$AD$7,2,TRUE),"")</f>
        <v/>
      </c>
      <c r="W90" s="7" t="str">
        <f>IFERROR(IF(V90=$W$1,'Open 1'!F90,""),"")</f>
        <v/>
      </c>
      <c r="X90" s="7" t="str">
        <f>IFERROR(IF(V90=$X$1,'Open 1'!F90,""),"")</f>
        <v/>
      </c>
      <c r="Y90" s="7" t="str">
        <f>IFERROR(IF(V90=$Y$1,'Open 1'!F90,""),"")</f>
        <v/>
      </c>
      <c r="Z90" s="7" t="str">
        <f>IFERROR(IF($V90=$Z$1,'Open 1'!F90,""),"")</f>
        <v/>
      </c>
      <c r="AA90" s="7" t="str">
        <f>IFERROR(IF(V90=$AA$1,'Open 1'!F90,""),"")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4"/>
      <c r="E91" s="92">
        <v>8.9999999999999999E-8</v>
      </c>
      <c r="F91" s="93" t="str">
        <f t="shared" si="9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0"/>
        <v>#NAME?</v>
      </c>
      <c r="T91" s="93">
        <f t="shared" si="11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 t="str">
        <f>IF(B92="","",Draw!A92)</f>
        <v/>
      </c>
      <c r="B92" s="19" t="str">
        <f>IFERROR(Draw!B92,"")</f>
        <v/>
      </c>
      <c r="C92" s="19" t="str">
        <f>IFERROR(Draw!C92,"")</f>
        <v/>
      </c>
      <c r="D92" s="51"/>
      <c r="E92" s="92">
        <v>9.0999999999999994E-8</v>
      </c>
      <c r="F92" s="93" t="str">
        <f t="shared" si="9"/>
        <v/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0"/>
        <v>#NAME?</v>
      </c>
      <c r="T92" s="93">
        <f t="shared" si="11"/>
        <v>0</v>
      </c>
      <c r="V92" s="3" t="str">
        <f>IFERROR(VLOOKUP('Open 1'!F92,$AC$3:$AD$7,2,TRUE),"")</f>
        <v/>
      </c>
      <c r="W92" s="7" t="str">
        <f>IFERROR(IF(V92=$W$1,'Open 1'!F92,""),"")</f>
        <v/>
      </c>
      <c r="X92" s="7" t="str">
        <f>IFERROR(IF(V92=$X$1,'Open 1'!F92,""),"")</f>
        <v/>
      </c>
      <c r="Y92" s="7" t="str">
        <f>IFERROR(IF(V92=$Y$1,'Open 1'!F92,""),"")</f>
        <v/>
      </c>
      <c r="Z92" s="7" t="str">
        <f>IFERROR(IF($V92=$Z$1,'Open 1'!F92,""),"")</f>
        <v/>
      </c>
      <c r="AA92" s="7" t="str">
        <f>IFERROR(IF(V92=$AA$1,'Open 1'!F92,""),"")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 t="str">
        <f>IF(B93="","",Draw!A93)</f>
        <v/>
      </c>
      <c r="B93" s="19" t="str">
        <f>IFERROR(Draw!B93,"")</f>
        <v/>
      </c>
      <c r="C93" s="19" t="str">
        <f>IFERROR(Draw!C93,"")</f>
        <v/>
      </c>
      <c r="D93" s="52"/>
      <c r="E93" s="92">
        <v>9.2000000000000003E-8</v>
      </c>
      <c r="F93" s="93" t="str">
        <f t="shared" si="9"/>
        <v/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0"/>
        <v>#NAME?</v>
      </c>
      <c r="T93" s="93">
        <f t="shared" si="11"/>
        <v>0</v>
      </c>
      <c r="V93" s="3" t="str">
        <f>IFERROR(VLOOKUP('Open 1'!F93,$AC$3:$AD$7,2,TRUE),"")</f>
        <v/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 t="str">
        <f>IFERROR(IF(V93=$AA$1,'Open 1'!F93,""),"")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 t="str">
        <f>IF(B94="","",Draw!A94)</f>
        <v/>
      </c>
      <c r="B94" s="19" t="str">
        <f>IFERROR(Draw!B94,"")</f>
        <v/>
      </c>
      <c r="C94" s="19" t="str">
        <f>IFERROR(Draw!C94,"")</f>
        <v/>
      </c>
      <c r="D94" s="52"/>
      <c r="E94" s="92">
        <v>9.2999999999999999E-8</v>
      </c>
      <c r="F94" s="93" t="str">
        <f t="shared" si="9"/>
        <v/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0"/>
        <v>#NAME?</v>
      </c>
      <c r="T94" s="93">
        <f t="shared" si="11"/>
        <v>0</v>
      </c>
      <c r="V94" s="3" t="str">
        <f>IFERROR(VLOOKUP('Open 1'!F94,$AC$3:$AD$7,2,TRUE),"")</f>
        <v/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 t="str">
        <f>IFERROR(IF(V94=$AA$1,'Open 1'!F94,""),"")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 t="str">
        <f>IF(B95="","",Draw!A95)</f>
        <v/>
      </c>
      <c r="B95" s="19" t="str">
        <f>IFERROR(Draw!B95,"")</f>
        <v/>
      </c>
      <c r="C95" s="19" t="str">
        <f>IFERROR(Draw!C95,"")</f>
        <v/>
      </c>
      <c r="D95" s="52"/>
      <c r="E95" s="92">
        <v>9.3999999999999995E-8</v>
      </c>
      <c r="F95" s="93" t="str">
        <f t="shared" si="9"/>
        <v/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0"/>
        <v>#NAME?</v>
      </c>
      <c r="T95" s="93">
        <f t="shared" si="11"/>
        <v>0</v>
      </c>
      <c r="V95" s="3" t="str">
        <f>IFERROR(VLOOKUP('Open 1'!F95,$AC$3:$AD$7,2,TRUE),"")</f>
        <v/>
      </c>
      <c r="W95" s="7" t="str">
        <f>IFERROR(IF(V95=$W$1,'Open 1'!F95,""),"")</f>
        <v/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 t="str">
        <f>IFERROR(IF(V95=$AA$1,'Open 1'!F95,""),"")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 t="str">
        <f>IF(B96="","",Draw!A96)</f>
        <v/>
      </c>
      <c r="B96" s="19" t="str">
        <f>IFERROR(Draw!B96,"")</f>
        <v/>
      </c>
      <c r="C96" s="19" t="str">
        <f>IFERROR(Draw!C96,"")</f>
        <v/>
      </c>
      <c r="D96" s="54"/>
      <c r="E96" s="92">
        <v>9.5000000000000004E-8</v>
      </c>
      <c r="F96" s="93" t="str">
        <f t="shared" si="9"/>
        <v/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0"/>
        <v>#NAME?</v>
      </c>
      <c r="T96" s="93">
        <f t="shared" si="11"/>
        <v>0</v>
      </c>
      <c r="V96" s="3" t="str">
        <f>IFERROR(VLOOKUP('Open 1'!F96,$AC$3:$AD$7,2,TRUE),"")</f>
        <v/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 t="str">
        <f>IFERROR(IF($V96=$Z$1,'Open 1'!F96,""),"")</f>
        <v/>
      </c>
      <c r="AA96" s="7" t="str">
        <f>IFERROR(IF(V96=$AA$1,'Open 1'!F96,""),"")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4"/>
      <c r="E97" s="92">
        <v>9.5999999999999999E-8</v>
      </c>
      <c r="F97" s="93" t="str">
        <f t="shared" si="9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0"/>
        <v>#NAME?</v>
      </c>
      <c r="T97" s="93">
        <f t="shared" si="11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 t="str">
        <f>IF(B98="","",Draw!A98)</f>
        <v/>
      </c>
      <c r="B98" s="19" t="str">
        <f>IFERROR(Draw!B98,"")</f>
        <v/>
      </c>
      <c r="C98" s="19" t="str">
        <f>IFERROR(Draw!C98,"")</f>
        <v/>
      </c>
      <c r="D98" s="51"/>
      <c r="E98" s="92">
        <v>9.6999999999999995E-8</v>
      </c>
      <c r="F98" s="93" t="str">
        <f t="shared" si="9"/>
        <v/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0"/>
        <v>#NAME?</v>
      </c>
      <c r="T98" s="93">
        <f t="shared" si="11"/>
        <v>0</v>
      </c>
      <c r="V98" s="3" t="str">
        <f>IFERROR(VLOOKUP('Open 1'!F98,$AC$3:$AD$7,2,TRUE),"")</f>
        <v/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 t="str">
        <f>IFERROR(IF(V98=$AA$1,'Open 1'!F98,""),"")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 t="str">
        <f>IF(B99="","",Draw!A99)</f>
        <v/>
      </c>
      <c r="B99" s="19" t="str">
        <f>IFERROR(Draw!B99,"")</f>
        <v/>
      </c>
      <c r="C99" s="19" t="str">
        <f>IFERROR(Draw!C99,"")</f>
        <v/>
      </c>
      <c r="D99" s="52"/>
      <c r="E99" s="92">
        <v>9.8000000000000004E-8</v>
      </c>
      <c r="F99" s="93" t="str">
        <f t="shared" si="9"/>
        <v/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0"/>
        <v>#NAME?</v>
      </c>
      <c r="T99" s="93">
        <f t="shared" si="11"/>
        <v>0</v>
      </c>
      <c r="V99" s="3" t="str">
        <f>IFERROR(VLOOKUP('Open 1'!F99,$AC$3:$AD$7,2,TRUE),"")</f>
        <v/>
      </c>
      <c r="W99" s="7" t="str">
        <f>IFERROR(IF(V99=$W$1,'Open 1'!F99,""),"")</f>
        <v/>
      </c>
      <c r="X99" s="7" t="str">
        <f>IFERROR(IF(V99=$X$1,'Open 1'!F99,""),"")</f>
        <v/>
      </c>
      <c r="Y99" s="7" t="str">
        <f>IFERROR(IF(V99=$Y$1,'Open 1'!F99,""),"")</f>
        <v/>
      </c>
      <c r="Z99" s="7" t="str">
        <f>IFERROR(IF($V99=$Z$1,'Open 1'!F99,""),"")</f>
        <v/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 t="str">
        <f>IF(B100="","",Draw!A100)</f>
        <v/>
      </c>
      <c r="B100" s="19" t="str">
        <f>IFERROR(Draw!B100,"")</f>
        <v/>
      </c>
      <c r="C100" s="19" t="str">
        <f>IFERROR(Draw!C100,"")</f>
        <v/>
      </c>
      <c r="D100" s="52"/>
      <c r="E100" s="92">
        <v>9.9E-8</v>
      </c>
      <c r="F100" s="93" t="str">
        <f t="shared" si="9"/>
        <v/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0"/>
        <v>#NAME?</v>
      </c>
      <c r="T100" s="93">
        <f t="shared" si="11"/>
        <v>0</v>
      </c>
      <c r="V100" s="3" t="str">
        <f>IFERROR(VLOOKUP('Open 1'!F100,$AC$3:$AD$7,2,TRUE),"")</f>
        <v/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 t="str">
        <f>IFERROR(IF($V100=$Z$1,'Open 1'!F100,""),"")</f>
        <v/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 t="str">
        <f>IF(B101="","",Draw!A101)</f>
        <v/>
      </c>
      <c r="B101" s="19" t="str">
        <f>IFERROR(Draw!B101,"")</f>
        <v/>
      </c>
      <c r="C101" s="19" t="str">
        <f>IFERROR(Draw!C101,"")</f>
        <v/>
      </c>
      <c r="D101" s="52"/>
      <c r="E101" s="92">
        <v>9.9999999999999995E-8</v>
      </c>
      <c r="F101" s="93" t="str">
        <f t="shared" si="9"/>
        <v/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0"/>
        <v>#NAME?</v>
      </c>
      <c r="T101" s="93">
        <f t="shared" si="11"/>
        <v>0</v>
      </c>
      <c r="V101" s="3" t="str">
        <f>IFERROR(VLOOKUP('Open 1'!F101,$AC$3:$AD$7,2,TRUE),"")</f>
        <v/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 t="str">
        <f>IFERROR(IF($V101=$Z$1,'Open 1'!F101,""),"")</f>
        <v/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 t="str">
        <f>IF(B102="","",Draw!A102)</f>
        <v/>
      </c>
      <c r="B102" s="19" t="str">
        <f>IFERROR(Draw!B102,"")</f>
        <v/>
      </c>
      <c r="C102" s="19" t="str">
        <f>IFERROR(Draw!C102,"")</f>
        <v/>
      </c>
      <c r="D102" s="54"/>
      <c r="E102" s="92">
        <v>1.01E-7</v>
      </c>
      <c r="F102" s="93" t="str">
        <f t="shared" si="9"/>
        <v/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0"/>
        <v>#NAME?</v>
      </c>
      <c r="T102" s="93">
        <f t="shared" si="11"/>
        <v>0</v>
      </c>
      <c r="V102" s="3" t="str">
        <f>IFERROR(VLOOKUP('Open 1'!F102,$AC$3:$AD$7,2,TRUE),"")</f>
        <v/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 t="str">
        <f>IFERROR(IF($V102=$Z$1,'Open 1'!F102,""),"")</f>
        <v/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4"/>
      <c r="E103" s="92">
        <v>1.02E-7</v>
      </c>
      <c r="F103" s="93" t="str">
        <f t="shared" si="9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0"/>
        <v>#NAME?</v>
      </c>
      <c r="T103" s="93">
        <f t="shared" si="11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 t="str">
        <f>IF(B104="","",Draw!A104)</f>
        <v/>
      </c>
      <c r="B104" s="19" t="str">
        <f>IFERROR(Draw!B104,"")</f>
        <v/>
      </c>
      <c r="C104" s="19" t="str">
        <f>IFERROR(Draw!C104,"")</f>
        <v/>
      </c>
      <c r="D104" s="53"/>
      <c r="E104" s="92">
        <v>1.03E-7</v>
      </c>
      <c r="F104" s="93" t="str">
        <f t="shared" si="9"/>
        <v/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0"/>
        <v>#NAME?</v>
      </c>
      <c r="T104" s="93">
        <f t="shared" si="11"/>
        <v>0</v>
      </c>
      <c r="V104" s="3" t="str">
        <f>IFERROR(VLOOKUP('Open 1'!F104,$AC$3:$AD$7,2,TRUE),"")</f>
        <v/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 t="str">
        <f>IFERROR(IF($V104=$Z$1,'Open 1'!F104,""),"")</f>
        <v/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 t="str">
        <f>IF(B105="","",Draw!A105)</f>
        <v/>
      </c>
      <c r="B105" s="19" t="str">
        <f>IFERROR(Draw!B105,"")</f>
        <v/>
      </c>
      <c r="C105" s="19" t="str">
        <f>IFERROR(Draw!C105,"")</f>
        <v/>
      </c>
      <c r="D105" s="52"/>
      <c r="E105" s="92">
        <v>1.04E-7</v>
      </c>
      <c r="F105" s="93" t="str">
        <f t="shared" si="9"/>
        <v/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0"/>
        <v>#NAME?</v>
      </c>
      <c r="T105" s="93">
        <f t="shared" si="11"/>
        <v>0</v>
      </c>
      <c r="V105" s="3" t="str">
        <f>IFERROR(VLOOKUP('Open 1'!F105,$AC$3:$AD$7,2,TRUE),"")</f>
        <v/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 t="str">
        <f>IFERROR(IF(V105=$AA$1,'Open 1'!F105,""),"")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 t="str">
        <f>IF(B106="","",Draw!A106)</f>
        <v/>
      </c>
      <c r="B106" s="19" t="str">
        <f>IFERROR(Draw!B106,"")</f>
        <v/>
      </c>
      <c r="C106" s="19" t="str">
        <f>IFERROR(Draw!C106,"")</f>
        <v/>
      </c>
      <c r="D106" s="52"/>
      <c r="E106" s="92">
        <v>1.05E-7</v>
      </c>
      <c r="F106" s="93" t="str">
        <f t="shared" si="9"/>
        <v/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0"/>
        <v>#NAME?</v>
      </c>
      <c r="T106" s="93">
        <f t="shared" si="11"/>
        <v>0</v>
      </c>
      <c r="V106" s="3" t="str">
        <f>IFERROR(VLOOKUP('Open 1'!F106,$AC$3:$AD$7,2,TRUE),"")</f>
        <v/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 t="str">
        <f>IFERROR(IF(V106=$AA$1,'Open 1'!F106,""),"")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 t="str">
        <f>IF(B107="","",Draw!A107)</f>
        <v/>
      </c>
      <c r="B107" s="19" t="str">
        <f>IFERROR(Draw!B107,"")</f>
        <v/>
      </c>
      <c r="C107" s="19" t="str">
        <f>IFERROR(Draw!C107,"")</f>
        <v/>
      </c>
      <c r="D107" s="52"/>
      <c r="E107" s="92">
        <v>1.06E-7</v>
      </c>
      <c r="F107" s="93" t="str">
        <f t="shared" si="9"/>
        <v/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0"/>
        <v>#NAME?</v>
      </c>
      <c r="T107" s="93">
        <f t="shared" si="11"/>
        <v>0</v>
      </c>
      <c r="V107" s="3" t="str">
        <f>IFERROR(VLOOKUP('Open 1'!F107,$AC$3:$AD$7,2,TRUE),"")</f>
        <v/>
      </c>
      <c r="W107" s="7" t="str">
        <f>IFERROR(IF(V107=$W$1,'Open 1'!F107,""),"")</f>
        <v/>
      </c>
      <c r="X107" s="7" t="str">
        <f>IFERROR(IF(V107=$X$1,'Open 1'!F107,""),"")</f>
        <v/>
      </c>
      <c r="Y107" s="7" t="str">
        <f>IFERROR(IF(V107=$Y$1,'Open 1'!F107,""),"")</f>
        <v/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 t="str">
        <f>IF(B108="","",Draw!A108)</f>
        <v/>
      </c>
      <c r="B108" s="19" t="str">
        <f>IFERROR(Draw!B108,"")</f>
        <v/>
      </c>
      <c r="C108" s="19" t="str">
        <f>IFERROR(Draw!C108,"")</f>
        <v/>
      </c>
      <c r="D108" s="54"/>
      <c r="E108" s="92">
        <v>1.0700000000000001E-7</v>
      </c>
      <c r="F108" s="93" t="str">
        <f t="shared" si="9"/>
        <v/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0"/>
        <v>#NAME?</v>
      </c>
      <c r="T108" s="93">
        <f t="shared" si="11"/>
        <v>0</v>
      </c>
      <c r="V108" s="3" t="str">
        <f>IFERROR(VLOOKUP('Open 1'!F108,$AC$3:$AD$7,2,TRUE),"")</f>
        <v/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 t="str">
        <f>IFERROR(IF(V108=$AA$1,'Open 1'!F108,""),"")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4"/>
      <c r="E109" s="92">
        <v>1.08E-7</v>
      </c>
      <c r="F109" s="93" t="str">
        <f t="shared" si="9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0"/>
        <v>#NAME?</v>
      </c>
      <c r="T109" s="93">
        <f t="shared" si="11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 t="str">
        <f>IF(B110="","",Draw!A110)</f>
        <v/>
      </c>
      <c r="B110" s="19" t="str">
        <f>IFERROR(Draw!B110,"")</f>
        <v/>
      </c>
      <c r="C110" s="19" t="str">
        <f>IFERROR(Draw!C110,"")</f>
        <v/>
      </c>
      <c r="D110" s="51"/>
      <c r="E110" s="92">
        <v>1.09E-7</v>
      </c>
      <c r="F110" s="93" t="str">
        <f t="shared" si="9"/>
        <v/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0"/>
        <v>#NAME?</v>
      </c>
      <c r="T110" s="93">
        <f t="shared" si="11"/>
        <v>0</v>
      </c>
      <c r="V110" s="3" t="str">
        <f>IFERROR(VLOOKUP('Open 1'!F110,$AC$3:$AD$7,2,TRUE),"")</f>
        <v/>
      </c>
      <c r="W110" s="7" t="str">
        <f>IFERROR(IF(V110=$W$1,'Open 1'!F110,""),"")</f>
        <v/>
      </c>
      <c r="X110" s="7" t="str">
        <f>IFERROR(IF(V110=$X$1,'Open 1'!F110,""),"")</f>
        <v/>
      </c>
      <c r="Y110" s="7" t="str">
        <f>IFERROR(IF(V110=$Y$1,'Open 1'!F110,""),"")</f>
        <v/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 t="str">
        <f>IF(B111="","",Draw!A111)</f>
        <v/>
      </c>
      <c r="B111" s="19" t="str">
        <f>IFERROR(Draw!B111,"")</f>
        <v/>
      </c>
      <c r="C111" s="19" t="str">
        <f>IFERROR(Draw!C111,"")</f>
        <v/>
      </c>
      <c r="D111" s="52"/>
      <c r="E111" s="92">
        <v>1.1000000000000001E-7</v>
      </c>
      <c r="F111" s="93" t="str">
        <f t="shared" si="9"/>
        <v/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0"/>
        <v>#NAME?</v>
      </c>
      <c r="T111" s="93">
        <f t="shared" si="11"/>
        <v>0</v>
      </c>
      <c r="V111" s="3" t="str">
        <f>IFERROR(VLOOKUP('Open 1'!F111,$AC$3:$AD$7,2,TRUE),"")</f>
        <v/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 t="str">
        <f>IFERROR(IF($V111=$Z$1,'Open 1'!F111,""),"")</f>
        <v/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 t="str">
        <f>IF(B112="","",Draw!A112)</f>
        <v/>
      </c>
      <c r="B112" s="19" t="str">
        <f>IFERROR(Draw!B112,"")</f>
        <v/>
      </c>
      <c r="C112" s="19" t="str">
        <f>IFERROR(Draw!C112,"")</f>
        <v/>
      </c>
      <c r="D112" s="54"/>
      <c r="E112" s="92">
        <v>1.11E-7</v>
      </c>
      <c r="F112" s="93" t="str">
        <f t="shared" si="9"/>
        <v/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0"/>
        <v>#NAME?</v>
      </c>
      <c r="T112" s="93">
        <f t="shared" si="11"/>
        <v>0</v>
      </c>
      <c r="V112" s="3" t="str">
        <f>IFERROR(VLOOKUP('Open 1'!F112,$AC$3:$AD$7,2,TRUE),"")</f>
        <v/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 t="str">
        <f>IFERROR(IF($V112=$Z$1,'Open 1'!F112,""),"")</f>
        <v/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 t="str">
        <f>IF(B113="","",Draw!A113)</f>
        <v/>
      </c>
      <c r="B113" s="19" t="str">
        <f>IFERROR(Draw!B113,"")</f>
        <v/>
      </c>
      <c r="C113" s="19" t="str">
        <f>IFERROR(Draw!C113,"")</f>
        <v/>
      </c>
      <c r="D113" s="52"/>
      <c r="E113" s="92">
        <v>1.12E-7</v>
      </c>
      <c r="F113" s="93" t="str">
        <f t="shared" si="9"/>
        <v/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0"/>
        <v>#NAME?</v>
      </c>
      <c r="T113" s="93">
        <f t="shared" si="11"/>
        <v>0</v>
      </c>
      <c r="V113" s="3" t="str">
        <f>IFERROR(VLOOKUP('Open 1'!F113,$AC$3:$AD$7,2,TRUE),"")</f>
        <v/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 t="str">
        <f>IFERROR(IF(V113=$AA$1,'Open 1'!F113,""),"")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 t="str">
        <f>IF(B114="","",Draw!A114)</f>
        <v/>
      </c>
      <c r="B114" s="19" t="str">
        <f>IFERROR(Draw!B114,"")</f>
        <v/>
      </c>
      <c r="C114" s="19" t="str">
        <f>IFERROR(Draw!C114,"")</f>
        <v/>
      </c>
      <c r="D114" s="55"/>
      <c r="E114" s="92">
        <v>1.1300000000000001E-7</v>
      </c>
      <c r="F114" s="93" t="str">
        <f t="shared" si="9"/>
        <v/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0"/>
        <v>#NAME?</v>
      </c>
      <c r="T114" s="93">
        <f t="shared" si="11"/>
        <v>0</v>
      </c>
      <c r="V114" s="3" t="str">
        <f>IFERROR(VLOOKUP('Open 1'!F114,$AC$3:$AD$7,2,TRUE),"")</f>
        <v/>
      </c>
      <c r="W114" s="7" t="str">
        <f>IFERROR(IF(V114=$W$1,'Open 1'!F114,""),"")</f>
        <v/>
      </c>
      <c r="X114" s="7" t="str">
        <f>IFERROR(IF(V114=$X$1,'Open 1'!F114,""),"")</f>
        <v/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4"/>
      <c r="E115" s="92">
        <v>1.14E-7</v>
      </c>
      <c r="F115" s="93" t="str">
        <f t="shared" si="9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0"/>
        <v>#NAME?</v>
      </c>
      <c r="T115" s="93">
        <f t="shared" si="11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 t="str">
        <f>IF(B116="","",Draw!A116)</f>
        <v/>
      </c>
      <c r="B116" s="19" t="str">
        <f>IFERROR(Draw!B116,"")</f>
        <v/>
      </c>
      <c r="C116" s="19" t="str">
        <f>IFERROR(Draw!C116,"")</f>
        <v/>
      </c>
      <c r="D116" s="51"/>
      <c r="E116" s="92">
        <v>1.15E-7</v>
      </c>
      <c r="F116" s="93" t="str">
        <f t="shared" si="9"/>
        <v/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0"/>
        <v>#NAME?</v>
      </c>
      <c r="T116" s="93">
        <f t="shared" si="11"/>
        <v>0</v>
      </c>
      <c r="V116" s="3" t="str">
        <f>IFERROR(VLOOKUP('Open 1'!F116,$AC$3:$AD$7,2,TRUE),"")</f>
        <v/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 t="str">
        <f>IFERROR(IF($V116=$Z$1,'Open 1'!F116,""),"")</f>
        <v/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 t="str">
        <f>IF(B117="","",Draw!A117)</f>
        <v/>
      </c>
      <c r="B117" s="19" t="str">
        <f>IFERROR(Draw!B117,"")</f>
        <v/>
      </c>
      <c r="C117" s="19" t="str">
        <f>IFERROR(Draw!C117,"")</f>
        <v/>
      </c>
      <c r="D117" s="52"/>
      <c r="E117" s="92">
        <v>1.1600000000000001E-7</v>
      </c>
      <c r="F117" s="93" t="str">
        <f t="shared" si="9"/>
        <v/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0"/>
        <v>#NAME?</v>
      </c>
      <c r="T117" s="93">
        <f t="shared" si="11"/>
        <v>0</v>
      </c>
      <c r="V117" s="3" t="str">
        <f>IFERROR(VLOOKUP('Open 1'!F117,$AC$3:$AD$7,2,TRUE),"")</f>
        <v/>
      </c>
      <c r="W117" s="7" t="str">
        <f>IFERROR(IF(V117=$W$1,'Open 1'!F117,""),"")</f>
        <v/>
      </c>
      <c r="X117" s="7" t="str">
        <f>IFERROR(IF(V117=$X$1,'Open 1'!F117,""),"")</f>
        <v/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 t="str">
        <f>IF(B118="","",Draw!A118)</f>
        <v/>
      </c>
      <c r="B118" s="19" t="str">
        <f>IFERROR(Draw!B118,"")</f>
        <v/>
      </c>
      <c r="C118" s="19" t="str">
        <f>IFERROR(Draw!C118,"")</f>
        <v/>
      </c>
      <c r="D118" s="52"/>
      <c r="E118" s="92">
        <v>1.17E-7</v>
      </c>
      <c r="F118" s="93" t="str">
        <f t="shared" si="9"/>
        <v/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0"/>
        <v>#NAME?</v>
      </c>
      <c r="T118" s="93">
        <f t="shared" si="11"/>
        <v>0</v>
      </c>
      <c r="V118" s="3" t="str">
        <f>IFERROR(VLOOKUP('Open 1'!F118,$AC$3:$AD$7,2,TRUE),"")</f>
        <v/>
      </c>
      <c r="W118" s="7" t="str">
        <f>IFERROR(IF(V118=$W$1,'Open 1'!F118,""),"")</f>
        <v/>
      </c>
      <c r="X118" s="7" t="str">
        <f>IFERROR(IF(V118=$X$1,'Open 1'!F118,""),"")</f>
        <v/>
      </c>
      <c r="Y118" s="7" t="str">
        <f>IFERROR(IF(V118=$Y$1,'Open 1'!F118,""),"")</f>
        <v/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 t="str">
        <f>IF(B119="","",Draw!A119)</f>
        <v/>
      </c>
      <c r="B119" s="19" t="str">
        <f>IFERROR(Draw!B119,"")</f>
        <v/>
      </c>
      <c r="C119" s="19" t="str">
        <f>IFERROR(Draw!C119,"")</f>
        <v/>
      </c>
      <c r="D119" s="52"/>
      <c r="E119" s="92">
        <v>1.18E-7</v>
      </c>
      <c r="F119" s="93" t="str">
        <f t="shared" si="9"/>
        <v/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0"/>
        <v>#NAME?</v>
      </c>
      <c r="T119" s="93">
        <f t="shared" si="11"/>
        <v>0</v>
      </c>
      <c r="V119" s="3" t="str">
        <f>IFERROR(VLOOKUP('Open 1'!F119,$AC$3:$AD$7,2,TRUE),"")</f>
        <v/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 t="str">
        <f>IFERROR(IF($V119=$Z$1,'Open 1'!F119,""),"")</f>
        <v/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 t="str">
        <f>IF(B120="","",Draw!A120)</f>
        <v/>
      </c>
      <c r="B120" s="19" t="str">
        <f>IFERROR(Draw!B120,"")</f>
        <v/>
      </c>
      <c r="C120" s="19" t="str">
        <f>IFERROR(Draw!C120,"")</f>
        <v/>
      </c>
      <c r="D120" s="54"/>
      <c r="E120" s="92">
        <v>1.1899999999999999E-7</v>
      </c>
      <c r="F120" s="93" t="str">
        <f t="shared" si="9"/>
        <v/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0"/>
        <v>#NAME?</v>
      </c>
      <c r="T120" s="93">
        <f t="shared" si="11"/>
        <v>0</v>
      </c>
      <c r="V120" s="3" t="str">
        <f>IFERROR(VLOOKUP('Open 1'!F120,$AC$3:$AD$7,2,TRUE),"")</f>
        <v/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 t="str">
        <f>IFERROR(IF($V120=$Z$1,'Open 1'!F120,""),"")</f>
        <v/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4"/>
      <c r="E121" s="92">
        <v>1.1999999999999999E-7</v>
      </c>
      <c r="F121" s="93" t="str">
        <f t="shared" si="9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0"/>
        <v>#NAME?</v>
      </c>
      <c r="T121" s="93">
        <f t="shared" si="11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 t="str">
        <f>IF(B122="","",Draw!A122)</f>
        <v/>
      </c>
      <c r="B122" s="19" t="str">
        <f>IFERROR(Draw!B122,"")</f>
        <v/>
      </c>
      <c r="C122" s="19" t="str">
        <f>IFERROR(Draw!C122,"")</f>
        <v/>
      </c>
      <c r="D122" s="51"/>
      <c r="E122" s="92">
        <v>1.2100000000000001E-7</v>
      </c>
      <c r="F122" s="93" t="str">
        <f t="shared" si="9"/>
        <v/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0"/>
        <v>#NAME?</v>
      </c>
      <c r="T122" s="93">
        <f t="shared" si="11"/>
        <v>0</v>
      </c>
      <c r="V122" s="3" t="str">
        <f>IFERROR(VLOOKUP('Open 1'!F122,$AC$3:$AD$7,2,TRUE),"")</f>
        <v/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 t="str">
        <f>IFERROR(IF(V122=$AA$1,'Open 1'!F122,""),"")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 t="str">
        <f>IF(B123="","",Draw!A123)</f>
        <v/>
      </c>
      <c r="B123" s="19" t="str">
        <f>IFERROR(Draw!B123,"")</f>
        <v/>
      </c>
      <c r="C123" s="19" t="str">
        <f>IFERROR(Draw!C123,"")</f>
        <v/>
      </c>
      <c r="D123" s="52"/>
      <c r="E123" s="92">
        <v>1.2200000000000001E-7</v>
      </c>
      <c r="F123" s="93" t="str">
        <f t="shared" si="9"/>
        <v/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0"/>
        <v>#NAME?</v>
      </c>
      <c r="T123" s="93">
        <f t="shared" si="11"/>
        <v>0</v>
      </c>
      <c r="V123" s="3" t="str">
        <f>IFERROR(VLOOKUP('Open 1'!F123,$AC$3:$AD$7,2,TRUE),"")</f>
        <v/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 t="str">
        <f>IFERROR(IF(V123=$AA$1,'Open 1'!F123,""),"")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 t="str">
        <f>IF(B124="","",Draw!A124)</f>
        <v/>
      </c>
      <c r="B124" s="19" t="str">
        <f>IFERROR(Draw!B124,"")</f>
        <v/>
      </c>
      <c r="C124" s="19" t="str">
        <f>IFERROR(Draw!C124,"")</f>
        <v/>
      </c>
      <c r="D124" s="52"/>
      <c r="E124" s="92">
        <v>1.23E-7</v>
      </c>
      <c r="F124" s="93" t="str">
        <f t="shared" si="9"/>
        <v/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0"/>
        <v>#NAME?</v>
      </c>
      <c r="T124" s="93">
        <f t="shared" si="11"/>
        <v>0</v>
      </c>
      <c r="V124" s="3" t="str">
        <f>IFERROR(VLOOKUP('Open 1'!F124,$AC$3:$AD$7,2,TRUE),"")</f>
        <v/>
      </c>
      <c r="W124" s="7" t="str">
        <f>IFERROR(IF(V124=$W$1,'Open 1'!F124,""),"")</f>
        <v/>
      </c>
      <c r="X124" s="7" t="str">
        <f>IFERROR(IF(V124=$X$1,'Open 1'!F124,""),"")</f>
        <v/>
      </c>
      <c r="Y124" s="7" t="str">
        <f>IFERROR(IF(V124=$Y$1,'Open 1'!F124,""),"")</f>
        <v/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 t="str">
        <f>IF(B125="","",Draw!A125)</f>
        <v/>
      </c>
      <c r="B125" s="19" t="str">
        <f>IFERROR(Draw!B125,"")</f>
        <v/>
      </c>
      <c r="C125" s="19" t="str">
        <f>IFERROR(Draw!C125,"")</f>
        <v/>
      </c>
      <c r="D125" s="52"/>
      <c r="E125" s="92">
        <v>1.24E-7</v>
      </c>
      <c r="F125" s="93" t="str">
        <f t="shared" si="9"/>
        <v/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0"/>
        <v>#NAME?</v>
      </c>
      <c r="T125" s="93">
        <f t="shared" si="11"/>
        <v>0</v>
      </c>
      <c r="V125" s="3" t="str">
        <f>IFERROR(VLOOKUP('Open 1'!F125,$AC$3:$AD$7,2,TRUE),"")</f>
        <v/>
      </c>
      <c r="W125" s="7" t="str">
        <f>IFERROR(IF(V125=$W$1,'Open 1'!F125,""),"")</f>
        <v/>
      </c>
      <c r="X125" s="7" t="str">
        <f>IFERROR(IF(V125=$X$1,'Open 1'!F125,""),"")</f>
        <v/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 t="str">
        <f>IF(B126="","",Draw!A126)</f>
        <v/>
      </c>
      <c r="B126" s="19" t="str">
        <f>IFERROR(Draw!B126,"")</f>
        <v/>
      </c>
      <c r="C126" s="19" t="str">
        <f>IFERROR(Draw!C126,"")</f>
        <v/>
      </c>
      <c r="D126" s="54"/>
      <c r="E126" s="92">
        <v>1.2499999999999999E-7</v>
      </c>
      <c r="F126" s="93" t="str">
        <f t="shared" si="9"/>
        <v/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0"/>
        <v>#NAME?</v>
      </c>
      <c r="T126" s="93">
        <f t="shared" si="11"/>
        <v>0</v>
      </c>
      <c r="V126" s="3" t="str">
        <f>IFERROR(VLOOKUP('Open 1'!F126,$AC$3:$AD$7,2,TRUE),"")</f>
        <v/>
      </c>
      <c r="W126" s="7" t="str">
        <f>IFERROR(IF(V126=$W$1,'Open 1'!F126,""),"")</f>
        <v/>
      </c>
      <c r="X126" s="7" t="str">
        <f>IFERROR(IF(V126=$X$1,'Open 1'!F126,""),"")</f>
        <v/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4"/>
      <c r="E127" s="92">
        <v>1.2599999999999999E-7</v>
      </c>
      <c r="F127" s="93" t="str">
        <f t="shared" si="9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0"/>
        <v>#NAME?</v>
      </c>
      <c r="T127" s="93">
        <f t="shared" si="11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 t="str">
        <f>IF(B128="","",Draw!A128)</f>
        <v/>
      </c>
      <c r="B128" s="19" t="str">
        <f>IFERROR(Draw!B128,"")</f>
        <v/>
      </c>
      <c r="C128" s="19" t="str">
        <f>IFERROR(Draw!C128,"")</f>
        <v/>
      </c>
      <c r="D128" s="53"/>
      <c r="E128" s="92">
        <v>1.2700000000000001E-7</v>
      </c>
      <c r="F128" s="93" t="str">
        <f t="shared" si="9"/>
        <v/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0"/>
        <v>#NAME?</v>
      </c>
      <c r="T128" s="93">
        <f t="shared" si="11"/>
        <v>0</v>
      </c>
      <c r="V128" s="3" t="str">
        <f>IFERROR(VLOOKUP('Open 1'!F128,$AC$3:$AD$7,2,TRUE),"")</f>
        <v/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 t="str">
        <f>IFERROR(IF($V128=$Z$1,'Open 1'!F128,""),"")</f>
        <v/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 t="str">
        <f>IF(B129="","",Draw!A129)</f>
        <v/>
      </c>
      <c r="B129" s="19" t="str">
        <f>IFERROR(Draw!B129,"")</f>
        <v/>
      </c>
      <c r="C129" s="19" t="str">
        <f>IFERROR(Draw!C129,"")</f>
        <v/>
      </c>
      <c r="D129" s="52"/>
      <c r="E129" s="92">
        <v>1.2800000000000001E-7</v>
      </c>
      <c r="F129" s="93" t="str">
        <f t="shared" si="9"/>
        <v/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0"/>
        <v>#NAME?</v>
      </c>
      <c r="T129" s="93">
        <f t="shared" si="11"/>
        <v>0</v>
      </c>
      <c r="V129" s="3" t="str">
        <f>IFERROR(VLOOKUP('Open 1'!F129,$AC$3:$AD$7,2,TRUE),"")</f>
        <v/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 t="str">
        <f>IFERROR(IF(V129=$AA$1,'Open 1'!F129,""),"")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 t="str">
        <f>IF(B130="","",Draw!A130)</f>
        <v/>
      </c>
      <c r="B130" s="19" t="str">
        <f>IFERROR(Draw!B130,"")</f>
        <v/>
      </c>
      <c r="C130" s="19" t="str">
        <f>IFERROR(Draw!C130,"")</f>
        <v/>
      </c>
      <c r="D130" s="52"/>
      <c r="E130" s="92">
        <v>1.29E-7</v>
      </c>
      <c r="F130" s="93" t="str">
        <f t="shared" si="9"/>
        <v/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0"/>
        <v>#NAME?</v>
      </c>
      <c r="T130" s="93">
        <f t="shared" si="11"/>
        <v>0</v>
      </c>
      <c r="V130" s="3" t="str">
        <f>IFERROR(VLOOKUP('Open 1'!F130,$AC$3:$AD$7,2,TRUE),"")</f>
        <v/>
      </c>
      <c r="W130" s="7" t="str">
        <f>IFERROR(IF(V130=$W$1,'Open 1'!F130,""),"")</f>
        <v/>
      </c>
      <c r="X130" s="7" t="str">
        <f>IFERROR(IF(V130=$X$1,'Open 1'!F130,""),"")</f>
        <v/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 t="str">
        <f>IF(B131="","",Draw!A131)</f>
        <v/>
      </c>
      <c r="B131" s="19" t="str">
        <f>IFERROR(Draw!B131,"")</f>
        <v/>
      </c>
      <c r="C131" s="19" t="str">
        <f>IFERROR(Draw!C131,"")</f>
        <v/>
      </c>
      <c r="D131" s="52"/>
      <c r="E131" s="92">
        <v>1.3E-7</v>
      </c>
      <c r="F131" s="93" t="str">
        <f t="shared" ref="F131:F194" si="12">IF(D131="scratch",3000+E131,IF(D131="nt",1000+E131,IF((D131+E131)&gt;5,D131+E131,"")))</f>
        <v/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3">_xlfn.CONCAT(B131,C131)</f>
        <v>#NAME?</v>
      </c>
      <c r="T131" s="93">
        <f t="shared" ref="T131:T194" si="14">D131</f>
        <v>0</v>
      </c>
      <c r="V131" s="3" t="str">
        <f>IFERROR(VLOOKUP('Open 1'!F131,$AC$3:$AD$7,2,TRUE),"")</f>
        <v/>
      </c>
      <c r="W131" s="7" t="str">
        <f>IFERROR(IF(V131=$W$1,'Open 1'!F131,""),"")</f>
        <v/>
      </c>
      <c r="X131" s="7" t="str">
        <f>IFERROR(IF(V131=$X$1,'Open 1'!F131,""),"")</f>
        <v/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 t="str">
        <f>IF(B132="","",Draw!A132)</f>
        <v/>
      </c>
      <c r="B132" s="19" t="str">
        <f>IFERROR(Draw!B132,"")</f>
        <v/>
      </c>
      <c r="C132" s="19" t="str">
        <f>IFERROR(Draw!C132,"")</f>
        <v/>
      </c>
      <c r="D132" s="54"/>
      <c r="E132" s="92">
        <v>1.31E-7</v>
      </c>
      <c r="F132" s="93" t="str">
        <f t="shared" si="12"/>
        <v/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3"/>
        <v>#NAME?</v>
      </c>
      <c r="T132" s="93">
        <f t="shared" si="14"/>
        <v>0</v>
      </c>
      <c r="V132" s="3" t="str">
        <f>IFERROR(VLOOKUP('Open 1'!F132,$AC$3:$AD$7,2,TRUE),"")</f>
        <v/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 t="str">
        <f>IFERROR(IF(V132=$AA$1,'Open 1'!F132,""),"")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4"/>
      <c r="E133" s="92">
        <v>1.3199999999999999E-7</v>
      </c>
      <c r="F133" s="93" t="str">
        <f t="shared" si="12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3"/>
        <v>#NAME?</v>
      </c>
      <c r="T133" s="93">
        <f t="shared" si="14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 t="str">
        <f>IF(B134="","",Draw!A134)</f>
        <v/>
      </c>
      <c r="B134" s="19" t="str">
        <f>IFERROR(Draw!B134,"")</f>
        <v/>
      </c>
      <c r="C134" s="19" t="str">
        <f>IFERROR(Draw!C134,"")</f>
        <v/>
      </c>
      <c r="D134" s="51"/>
      <c r="E134" s="92">
        <v>1.3300000000000001E-7</v>
      </c>
      <c r="F134" s="93" t="str">
        <f t="shared" si="12"/>
        <v/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3"/>
        <v>#NAME?</v>
      </c>
      <c r="T134" s="93">
        <f t="shared" si="14"/>
        <v>0</v>
      </c>
      <c r="V134" s="3" t="str">
        <f>IFERROR(VLOOKUP('Open 1'!F134,$AC$3:$AD$7,2,TRUE),"")</f>
        <v/>
      </c>
      <c r="W134" s="7" t="str">
        <f>IFERROR(IF(V134=$W$1,'Open 1'!F134,""),"")</f>
        <v/>
      </c>
      <c r="X134" s="7" t="str">
        <f>IFERROR(IF(V134=$X$1,'Open 1'!F134,""),"")</f>
        <v/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2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3"/>
        <v>#NAME?</v>
      </c>
      <c r="T135" s="93">
        <f t="shared" si="14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2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3"/>
        <v>#NAME?</v>
      </c>
      <c r="T136" s="93">
        <f t="shared" si="14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2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3"/>
        <v>#NAME?</v>
      </c>
      <c r="T137" s="93">
        <f t="shared" si="14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2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3"/>
        <v>#NAME?</v>
      </c>
      <c r="T138" s="93">
        <f t="shared" si="14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4"/>
      <c r="E139" s="92">
        <v>1.3799999999999999E-7</v>
      </c>
      <c r="F139" s="93" t="str">
        <f t="shared" si="12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3"/>
        <v>#NAME?</v>
      </c>
      <c r="T139" s="93">
        <f t="shared" si="14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2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3"/>
        <v>#NAME?</v>
      </c>
      <c r="T140" s="93">
        <f t="shared" si="14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2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3"/>
        <v>#NAME?</v>
      </c>
      <c r="T141" s="93">
        <f t="shared" si="14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2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3"/>
        <v>#NAME?</v>
      </c>
      <c r="T142" s="93">
        <f t="shared" si="14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2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3"/>
        <v>#NAME?</v>
      </c>
      <c r="T143" s="93">
        <f t="shared" si="14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2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3"/>
        <v>#NAME?</v>
      </c>
      <c r="T144" s="93">
        <f t="shared" si="14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4"/>
      <c r="E145" s="92">
        <v>1.4399999999999999E-7</v>
      </c>
      <c r="F145" s="93" t="str">
        <f t="shared" si="12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3"/>
        <v>#NAME?</v>
      </c>
      <c r="T145" s="93">
        <f t="shared" si="14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2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3"/>
        <v>#NAME?</v>
      </c>
      <c r="T146" s="93">
        <f t="shared" si="14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2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3"/>
        <v>#NAME?</v>
      </c>
      <c r="T147" s="93">
        <f t="shared" si="14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2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3"/>
        <v>#NAME?</v>
      </c>
      <c r="T148" s="93">
        <f t="shared" si="14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2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3"/>
        <v>#NAME?</v>
      </c>
      <c r="T149" s="93">
        <f t="shared" si="14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2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3"/>
        <v>#NAME?</v>
      </c>
      <c r="T150" s="93">
        <f t="shared" si="14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4"/>
      <c r="E151" s="92">
        <v>1.4999999999999999E-7</v>
      </c>
      <c r="F151" s="93" t="str">
        <f t="shared" si="12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3"/>
        <v>#NAME?</v>
      </c>
      <c r="T151" s="93">
        <f t="shared" si="14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2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3"/>
        <v>#NAME?</v>
      </c>
      <c r="T152" s="93">
        <f t="shared" si="14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2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3"/>
        <v>#NAME?</v>
      </c>
      <c r="T153" s="93">
        <f t="shared" si="14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2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3"/>
        <v>#NAME?</v>
      </c>
      <c r="T154" s="93">
        <f t="shared" si="14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2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3"/>
        <v>#NAME?</v>
      </c>
      <c r="T155" s="93">
        <f t="shared" si="14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2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3"/>
        <v>#NAME?</v>
      </c>
      <c r="T156" s="93">
        <f t="shared" si="14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4"/>
      <c r="E157" s="92">
        <v>1.5599999999999999E-7</v>
      </c>
      <c r="F157" s="93" t="str">
        <f t="shared" si="12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3"/>
        <v>#NAME?</v>
      </c>
      <c r="T157" s="93">
        <f t="shared" si="14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2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3"/>
        <v>#NAME?</v>
      </c>
      <c r="T158" s="93">
        <f t="shared" si="14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2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3"/>
        <v>#NAME?</v>
      </c>
      <c r="T159" s="93">
        <f t="shared" si="14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2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3"/>
        <v>#NAME?</v>
      </c>
      <c r="T160" s="93">
        <f t="shared" si="14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2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3"/>
        <v>#NAME?</v>
      </c>
      <c r="T161" s="93">
        <f t="shared" si="14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2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3"/>
        <v>#NAME?</v>
      </c>
      <c r="T162" s="93">
        <f t="shared" si="14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4"/>
      <c r="E163" s="92">
        <v>1.6199999999999999E-7</v>
      </c>
      <c r="F163" s="93" t="str">
        <f t="shared" si="12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3"/>
        <v>#NAME?</v>
      </c>
      <c r="T163" s="93">
        <f t="shared" si="14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2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3"/>
        <v>#NAME?</v>
      </c>
      <c r="T164" s="93">
        <f t="shared" si="14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2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3"/>
        <v>#NAME?</v>
      </c>
      <c r="T165" s="93">
        <f t="shared" si="14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2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3"/>
        <v>#NAME?</v>
      </c>
      <c r="T166" s="93">
        <f t="shared" si="14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2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3"/>
        <v>#NAME?</v>
      </c>
      <c r="T167" s="93">
        <f t="shared" si="14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2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3"/>
        <v>#NAME?</v>
      </c>
      <c r="T168" s="93">
        <f t="shared" si="14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4"/>
      <c r="E169" s="92">
        <v>1.68E-7</v>
      </c>
      <c r="F169" s="93" t="str">
        <f t="shared" si="12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3"/>
        <v>#NAME?</v>
      </c>
      <c r="T169" s="93">
        <f t="shared" si="14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2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3"/>
        <v>#NAME?</v>
      </c>
      <c r="T170" s="93">
        <f t="shared" si="14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2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3"/>
        <v>#NAME?</v>
      </c>
      <c r="T171" s="93">
        <f t="shared" si="14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2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3"/>
        <v>#NAME?</v>
      </c>
      <c r="T172" s="93">
        <f t="shared" si="14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2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3"/>
        <v>#NAME?</v>
      </c>
      <c r="T173" s="93">
        <f t="shared" si="14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2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3"/>
        <v>#NAME?</v>
      </c>
      <c r="T174" s="93">
        <f t="shared" si="14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4"/>
      <c r="E175" s="92">
        <v>1.74E-7</v>
      </c>
      <c r="F175" s="93" t="str">
        <f t="shared" si="12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3"/>
        <v>#NAME?</v>
      </c>
      <c r="T175" s="93">
        <f t="shared" si="14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2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3"/>
        <v>#NAME?</v>
      </c>
      <c r="T176" s="93">
        <f t="shared" si="14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2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3"/>
        <v>#NAME?</v>
      </c>
      <c r="T177" s="93">
        <f t="shared" si="14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2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3"/>
        <v>#NAME?</v>
      </c>
      <c r="T178" s="93">
        <f t="shared" si="14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2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3"/>
        <v>#NAME?</v>
      </c>
      <c r="T179" s="93">
        <f t="shared" si="14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2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3"/>
        <v>#NAME?</v>
      </c>
      <c r="T180" s="93">
        <f t="shared" si="14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4"/>
      <c r="E181" s="92">
        <v>1.8E-7</v>
      </c>
      <c r="F181" s="93" t="str">
        <f t="shared" si="12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3"/>
        <v>#NAME?</v>
      </c>
      <c r="T181" s="93">
        <f t="shared" si="14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2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3"/>
        <v>#NAME?</v>
      </c>
      <c r="T182" s="93">
        <f t="shared" si="14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2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3"/>
        <v>#NAME?</v>
      </c>
      <c r="T183" s="93">
        <f t="shared" si="14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2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3"/>
        <v>#NAME?</v>
      </c>
      <c r="T184" s="93">
        <f t="shared" si="14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2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3"/>
        <v>#NAME?</v>
      </c>
      <c r="T185" s="93">
        <f t="shared" si="14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2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3"/>
        <v>#NAME?</v>
      </c>
      <c r="T186" s="93">
        <f t="shared" si="14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4"/>
      <c r="E187" s="92">
        <v>1.86E-7</v>
      </c>
      <c r="F187" s="93" t="str">
        <f t="shared" si="12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3"/>
        <v>#NAME?</v>
      </c>
      <c r="T187" s="93">
        <f t="shared" si="14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2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3"/>
        <v>#NAME?</v>
      </c>
      <c r="T188" s="93">
        <f t="shared" si="14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2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3"/>
        <v>#NAME?</v>
      </c>
      <c r="T189" s="93">
        <f t="shared" si="14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2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3"/>
        <v>#NAME?</v>
      </c>
      <c r="T190" s="93">
        <f t="shared" si="14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2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3"/>
        <v>#NAME?</v>
      </c>
      <c r="T191" s="93">
        <f t="shared" si="14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2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3"/>
        <v>#NAME?</v>
      </c>
      <c r="T192" s="93">
        <f t="shared" si="14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4"/>
      <c r="E193" s="92">
        <v>1.92E-7</v>
      </c>
      <c r="F193" s="93" t="str">
        <f t="shared" si="12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3"/>
        <v>#NAME?</v>
      </c>
      <c r="T193" s="93">
        <f t="shared" si="14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2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3"/>
        <v>#NAME?</v>
      </c>
      <c r="T194" s="93">
        <f t="shared" si="14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5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6">_xlfn.CONCAT(B195,C195)</f>
        <v>#NAME?</v>
      </c>
      <c r="T195" s="93">
        <f t="shared" ref="T195:T258" si="17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5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6"/>
        <v>#NAME?</v>
      </c>
      <c r="T196" s="93">
        <f t="shared" si="17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5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6"/>
        <v>#NAME?</v>
      </c>
      <c r="T197" s="93">
        <f t="shared" si="17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5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6"/>
        <v>#NAME?</v>
      </c>
      <c r="T198" s="93">
        <f t="shared" si="17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4"/>
      <c r="E199" s="92">
        <v>1.98E-7</v>
      </c>
      <c r="F199" s="93" t="str">
        <f t="shared" si="15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6"/>
        <v>#NAME?</v>
      </c>
      <c r="T199" s="93">
        <f t="shared" si="17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5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6"/>
        <v>#NAME?</v>
      </c>
      <c r="T200" s="93">
        <f t="shared" si="17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5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6"/>
        <v>#NAME?</v>
      </c>
      <c r="T201" s="93">
        <f t="shared" si="17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5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6"/>
        <v>#NAME?</v>
      </c>
      <c r="T202" s="93">
        <f t="shared" si="17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5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6"/>
        <v>#NAME?</v>
      </c>
      <c r="T203" s="93">
        <f t="shared" si="17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5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6"/>
        <v>#NAME?</v>
      </c>
      <c r="T204" s="93">
        <f t="shared" si="17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4"/>
      <c r="E205" s="92">
        <v>2.04E-7</v>
      </c>
      <c r="F205" s="93" t="str">
        <f t="shared" si="15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6"/>
        <v>#NAME?</v>
      </c>
      <c r="T205" s="93">
        <f t="shared" si="17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5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6"/>
        <v>#NAME?</v>
      </c>
      <c r="T206" s="93">
        <f t="shared" si="17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5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6"/>
        <v>#NAME?</v>
      </c>
      <c r="T207" s="93">
        <f t="shared" si="17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5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6"/>
        <v>#NAME?</v>
      </c>
      <c r="T208" s="93">
        <f t="shared" si="17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5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6"/>
        <v>#NAME?</v>
      </c>
      <c r="T209" s="93">
        <f t="shared" si="17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5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6"/>
        <v>#NAME?</v>
      </c>
      <c r="T210" s="93">
        <f t="shared" si="17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4"/>
      <c r="E211" s="92">
        <v>2.1E-7</v>
      </c>
      <c r="F211" s="93" t="str">
        <f t="shared" si="15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6"/>
        <v>#NAME?</v>
      </c>
      <c r="T211" s="93">
        <f t="shared" si="17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5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6"/>
        <v>#NAME?</v>
      </c>
      <c r="T212" s="93">
        <f t="shared" si="17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5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6"/>
        <v>#NAME?</v>
      </c>
      <c r="T213" s="93">
        <f t="shared" si="17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5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6"/>
        <v>#NAME?</v>
      </c>
      <c r="T214" s="93">
        <f t="shared" si="17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5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6"/>
        <v>#NAME?</v>
      </c>
      <c r="T215" s="93">
        <f t="shared" si="17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5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6"/>
        <v>#NAME?</v>
      </c>
      <c r="T216" s="93">
        <f t="shared" si="17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4"/>
      <c r="E217" s="92">
        <v>2.16E-7</v>
      </c>
      <c r="F217" s="93" t="str">
        <f t="shared" si="15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6"/>
        <v>#NAME?</v>
      </c>
      <c r="T217" s="93">
        <f t="shared" si="17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5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6"/>
        <v>#NAME?</v>
      </c>
      <c r="T218" s="93">
        <f t="shared" si="17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5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6"/>
        <v>#NAME?</v>
      </c>
      <c r="T219" s="93">
        <f t="shared" si="17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5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6"/>
        <v>#NAME?</v>
      </c>
      <c r="T220" s="93">
        <f t="shared" si="17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5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6"/>
        <v>#NAME?</v>
      </c>
      <c r="T221" s="93">
        <f t="shared" si="17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5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6"/>
        <v>#NAME?</v>
      </c>
      <c r="T222" s="93">
        <f t="shared" si="17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4"/>
      <c r="E223" s="92">
        <v>2.22E-7</v>
      </c>
      <c r="F223" s="93" t="str">
        <f t="shared" si="15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6"/>
        <v>#NAME?</v>
      </c>
      <c r="T223" s="93">
        <f t="shared" si="17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2"/>
      <c r="E224" s="92">
        <v>2.23E-7</v>
      </c>
      <c r="F224" s="93" t="str">
        <f t="shared" si="15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6"/>
        <v>#NAME?</v>
      </c>
      <c r="T224" s="93">
        <f t="shared" si="17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5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6"/>
        <v>#NAME?</v>
      </c>
      <c r="T225" s="93">
        <f t="shared" si="17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5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6"/>
        <v>#NAME?</v>
      </c>
      <c r="T226" s="93">
        <f t="shared" si="17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5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6"/>
        <v>#NAME?</v>
      </c>
      <c r="T227" s="93">
        <f t="shared" si="17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5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6"/>
        <v>#NAME?</v>
      </c>
      <c r="T228" s="93">
        <f t="shared" si="17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4"/>
      <c r="E229" s="92">
        <v>2.28E-7</v>
      </c>
      <c r="F229" s="93" t="str">
        <f t="shared" si="15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6"/>
        <v>#NAME?</v>
      </c>
      <c r="T229" s="93">
        <f t="shared" si="17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5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6"/>
        <v>#NAME?</v>
      </c>
      <c r="T230" s="93">
        <f t="shared" si="17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5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6"/>
        <v>#NAME?</v>
      </c>
      <c r="T231" s="93">
        <f t="shared" si="17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5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6"/>
        <v>#NAME?</v>
      </c>
      <c r="T232" s="93">
        <f t="shared" si="17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5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6"/>
        <v>#NAME?</v>
      </c>
      <c r="T233" s="93">
        <f t="shared" si="17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5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6"/>
        <v>#NAME?</v>
      </c>
      <c r="T234" s="93">
        <f t="shared" si="17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4"/>
      <c r="E235" s="92">
        <v>2.34E-7</v>
      </c>
      <c r="F235" s="93" t="str">
        <f t="shared" si="15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6"/>
        <v>#NAME?</v>
      </c>
      <c r="T235" s="93">
        <f t="shared" si="17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5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6"/>
        <v>#NAME?</v>
      </c>
      <c r="T236" s="93">
        <f t="shared" si="17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5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6"/>
        <v>#NAME?</v>
      </c>
      <c r="T237" s="93">
        <f t="shared" si="17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5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6"/>
        <v>#NAME?</v>
      </c>
      <c r="T238" s="93">
        <f t="shared" si="17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5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6"/>
        <v>#NAME?</v>
      </c>
      <c r="T239" s="93">
        <f t="shared" si="17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5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6"/>
        <v>#NAME?</v>
      </c>
      <c r="T240" s="93">
        <f t="shared" si="17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4"/>
      <c r="E241" s="92">
        <v>2.3999999999999998E-7</v>
      </c>
      <c r="F241" s="93" t="str">
        <f t="shared" si="15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6"/>
        <v>#NAME?</v>
      </c>
      <c r="T241" s="93">
        <f t="shared" si="17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5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6"/>
        <v>#NAME?</v>
      </c>
      <c r="T242" s="93">
        <f t="shared" si="17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5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6"/>
        <v>#NAME?</v>
      </c>
      <c r="T243" s="93">
        <f t="shared" si="17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5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6"/>
        <v>#NAME?</v>
      </c>
      <c r="T244" s="93">
        <f t="shared" si="17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5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6"/>
        <v>#NAME?</v>
      </c>
      <c r="T245" s="93">
        <f t="shared" si="17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5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6"/>
        <v>#NAME?</v>
      </c>
      <c r="T246" s="93">
        <f t="shared" si="17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4"/>
      <c r="E247" s="92">
        <v>2.4600000000000001E-7</v>
      </c>
      <c r="F247" s="93" t="str">
        <f t="shared" si="15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6"/>
        <v>#NAME?</v>
      </c>
      <c r="T247" s="93">
        <f t="shared" si="17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5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6"/>
        <v>#NAME?</v>
      </c>
      <c r="T248" s="93">
        <f t="shared" si="17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5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6"/>
        <v>#NAME?</v>
      </c>
      <c r="T249" s="93">
        <f t="shared" si="17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5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6"/>
        <v>#NAME?</v>
      </c>
      <c r="T250" s="93">
        <f t="shared" si="17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5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6"/>
        <v>#NAME?</v>
      </c>
      <c r="T251" s="93">
        <f t="shared" si="17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5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6"/>
        <v>#NAME?</v>
      </c>
      <c r="T252" s="93">
        <f t="shared" si="17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4"/>
      <c r="E253" s="92">
        <v>2.5199999999999998E-7</v>
      </c>
      <c r="F253" s="93" t="str">
        <f t="shared" si="15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6"/>
        <v>#NAME?</v>
      </c>
      <c r="T253" s="93">
        <f t="shared" si="17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5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6"/>
        <v>#NAME?</v>
      </c>
      <c r="T254" s="93">
        <f t="shared" si="17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5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6"/>
        <v>#NAME?</v>
      </c>
      <c r="T255" s="93">
        <f t="shared" si="17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5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6"/>
        <v>#NAME?</v>
      </c>
      <c r="T256" s="93">
        <f t="shared" si="17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5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6"/>
        <v>#NAME?</v>
      </c>
      <c r="T257" s="93">
        <f t="shared" si="17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5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6"/>
        <v>#NAME?</v>
      </c>
      <c r="T258" s="93">
        <f t="shared" si="17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4"/>
      <c r="E259" s="92">
        <v>2.5800000000000001E-7</v>
      </c>
      <c r="F259" s="93" t="str">
        <f t="shared" ref="F259:F286" si="18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19">_xlfn.CONCAT(B259,C259)</f>
        <v>#NAME?</v>
      </c>
      <c r="T259" s="93">
        <f t="shared" ref="T259:T286" si="20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18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19"/>
        <v>#NAME?</v>
      </c>
      <c r="T260" s="93">
        <f t="shared" si="20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18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19"/>
        <v>#NAME?</v>
      </c>
      <c r="T261" s="93">
        <f t="shared" si="20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18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19"/>
        <v>#NAME?</v>
      </c>
      <c r="T262" s="93">
        <f t="shared" si="20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18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19"/>
        <v>#NAME?</v>
      </c>
      <c r="T263" s="93">
        <f t="shared" si="20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18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19"/>
        <v>#NAME?</v>
      </c>
      <c r="T264" s="93">
        <f t="shared" si="20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4"/>
      <c r="E265" s="92">
        <v>2.6399999999999998E-7</v>
      </c>
      <c r="F265" s="93" t="str">
        <f t="shared" si="18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19"/>
        <v>#NAME?</v>
      </c>
      <c r="T265" s="93">
        <f t="shared" si="20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18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19"/>
        <v>#NAME?</v>
      </c>
      <c r="T266" s="93">
        <f t="shared" si="20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18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19"/>
        <v>#NAME?</v>
      </c>
      <c r="T267" s="93">
        <f t="shared" si="20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18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19"/>
        <v>#NAME?</v>
      </c>
      <c r="T268" s="93">
        <f t="shared" si="20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18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19"/>
        <v>#NAME?</v>
      </c>
      <c r="T269" s="93">
        <f t="shared" si="20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18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19"/>
        <v>#NAME?</v>
      </c>
      <c r="T270" s="93">
        <f t="shared" si="20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4"/>
      <c r="E271" s="92">
        <v>2.69999999999999E-7</v>
      </c>
      <c r="F271" s="93" t="str">
        <f t="shared" si="18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19"/>
        <v>#NAME?</v>
      </c>
      <c r="T271" s="93">
        <f t="shared" si="20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18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19"/>
        <v>#NAME?</v>
      </c>
      <c r="T272" s="93">
        <f t="shared" si="20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18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19"/>
        <v>#NAME?</v>
      </c>
      <c r="T273" s="93">
        <f t="shared" si="20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18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19"/>
        <v>#NAME?</v>
      </c>
      <c r="T274" s="93">
        <f t="shared" si="20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18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19"/>
        <v>#NAME?</v>
      </c>
      <c r="T275" s="93">
        <f t="shared" si="20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18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19"/>
        <v>#NAME?</v>
      </c>
      <c r="T276" s="93">
        <f t="shared" si="20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4"/>
      <c r="E277" s="92">
        <v>2.7599999999999898E-7</v>
      </c>
      <c r="F277" s="93" t="str">
        <f t="shared" si="18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19"/>
        <v>#NAME?</v>
      </c>
      <c r="T277" s="93">
        <f t="shared" si="20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18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19"/>
        <v>#NAME?</v>
      </c>
      <c r="T278" s="93">
        <f t="shared" si="20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18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19"/>
        <v>#NAME?</v>
      </c>
      <c r="T279" s="93">
        <f t="shared" si="20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18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19"/>
        <v>#NAME?</v>
      </c>
      <c r="T280" s="93">
        <f t="shared" si="20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18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19"/>
        <v>#NAME?</v>
      </c>
      <c r="T281" s="93">
        <f t="shared" si="20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18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19"/>
        <v>#NAME?</v>
      </c>
      <c r="T282" s="93">
        <f t="shared" si="20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4"/>
      <c r="E283" s="92">
        <v>2.81999999999999E-7</v>
      </c>
      <c r="F283" s="93" t="str">
        <f t="shared" si="18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19"/>
        <v>#NAME?</v>
      </c>
      <c r="T283" s="93">
        <f t="shared" si="20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18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19"/>
        <v>#NAME?</v>
      </c>
      <c r="T284" s="93">
        <f t="shared" si="20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18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19"/>
        <v>#NAME?</v>
      </c>
      <c r="T285" s="93">
        <f t="shared" si="20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18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19"/>
        <v>#NAME?</v>
      </c>
      <c r="T286" s="93">
        <f t="shared" si="20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selectLockedCells="1"/>
  <mergeCells count="18">
    <mergeCell ref="H2:I2"/>
    <mergeCell ref="L28:L32"/>
    <mergeCell ref="AC28:AC32"/>
    <mergeCell ref="AC34:AC38"/>
    <mergeCell ref="I15:J15"/>
    <mergeCell ref="H3:I3"/>
    <mergeCell ref="L4:L8"/>
    <mergeCell ref="H11:I11"/>
    <mergeCell ref="AL14:AN14"/>
    <mergeCell ref="L16:L20"/>
    <mergeCell ref="AC16:AC20"/>
    <mergeCell ref="L22:L26"/>
    <mergeCell ref="AC22:AC26"/>
    <mergeCell ref="L10:L14"/>
    <mergeCell ref="AC10:AC14"/>
    <mergeCell ref="AL11:AN11"/>
    <mergeCell ref="AL12:AN12"/>
    <mergeCell ref="AL13:AN13"/>
  </mergeCells>
  <conditionalFormatting sqref="A2:D286">
    <cfRule type="expression" dxfId="28" priority="3">
      <formula>MOD(ROW(),6)=1</formula>
    </cfRule>
  </conditionalFormatting>
  <conditionalFormatting sqref="D56:D60">
    <cfRule type="expression" dxfId="27" priority="2">
      <formula>MOD(ROW(),6)=1</formula>
    </cfRule>
  </conditionalFormatting>
  <conditionalFormatting sqref="M4:Q32">
    <cfRule type="expression" dxfId="26" priority="1">
      <formula>MOD(ROW(),2)=0</formula>
    </cfRule>
  </conditionalFormatting>
  <pageMargins left="0.7" right="0.7" top="0.75" bottom="0.75" header="0.3" footer="0.3"/>
  <pageSetup orientation="portrait" r:id="rId1"/>
  <headerFooter>
    <oddHeader>&amp;L&amp;"-,Bold"Open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zoomScale="70" zoomScaleNormal="70" workbookViewId="0">
      <pane ySplit="1" topLeftCell="A14" activePane="bottomLeft" state="frozen"/>
      <selection pane="bottomLeft" activeCell="J40" sqref="J40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42578125" style="25" hidden="1" customWidth="1"/>
    <col min="7" max="7" width="8.28515625" style="94" customWidth="1"/>
    <col min="8" max="8" width="6.85546875" style="17" hidden="1" customWidth="1"/>
    <col min="9" max="9" width="3.42578125" style="17" hidden="1" customWidth="1"/>
    <col min="10" max="10" width="14" style="17" bestFit="1" customWidth="1"/>
    <col min="11" max="11" width="14.28515625" style="24" bestFit="1" customWidth="1"/>
    <col min="12" max="12" width="4.42578125" style="17" hidden="1" customWidth="1"/>
    <col min="13" max="13" width="11.42578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3"/>
      <c r="F1" s="83" t="s">
        <v>11</v>
      </c>
      <c r="J1" s="17" t="s">
        <v>33</v>
      </c>
      <c r="K1" s="122" t="s">
        <v>34</v>
      </c>
    </row>
    <row r="2" spans="1:12">
      <c r="A2" s="18">
        <f>IFERROR(IF(D2="","",INDEX('Open 1'!$A:$F,MATCH('Open 1 Results'!$E2,'Open 1'!$F:$F,0),1)),"")</f>
        <v>29</v>
      </c>
      <c r="B2" s="84" t="str">
        <f>IFERROR(IF(D2="","",INDEX('Open 1'!$A:$F,MATCH('Open 1 Results'!$E2,'Open 1'!$F:$F,0),2)),"")</f>
        <v xml:space="preserve">Sarah Rose </v>
      </c>
      <c r="C2" s="84" t="str">
        <f>IFERROR(IF(D2="","",INDEX('Open 1'!$A:$F,MATCH('Open 1 Results'!$E2,'Open 1'!$F:$F,0),3)),"")</f>
        <v xml:space="preserve">Horse 2 </v>
      </c>
      <c r="D2" s="85">
        <f>IFERROR(IF(AND(SMALL('Open 1'!F:F,L2)&gt;1000,SMALL('Open 1'!F:F,L2)&lt;3000),"nt",IF(SMALL('Open 1'!F:F,L2)&gt;3000,"",SMALL('Open 1'!F:F,L2))),"")</f>
        <v>18.304000033999998</v>
      </c>
      <c r="E2" s="114">
        <f>IF(D2="nt",IFERROR(SMALL('Open 1'!F:F,L2),""),IF(D2&gt;3000,"",IFERROR(SMALL('Open 1'!F:F,L2),"")))</f>
        <v>18.304000033999998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1"/>
      <c r="K2" s="120"/>
      <c r="L2" s="24">
        <v>1</v>
      </c>
    </row>
    <row r="3" spans="1:12">
      <c r="A3" s="18">
        <f>IFERROR(IF(D3="","",INDEX('Open 1'!$A:$F,MATCH('Open 1 Results'!$E3,'Open 1'!$F:$F,0),1)),"")</f>
        <v>32</v>
      </c>
      <c r="B3" s="84" t="str">
        <f>IFERROR(IF(D3="","",INDEX('Open 1'!$A:$F,MATCH('Open 1 Results'!$E3,'Open 1'!$F:$F,0),2)),"")</f>
        <v xml:space="preserve">PAM EKERN </v>
      </c>
      <c r="C3" s="84" t="str">
        <f>IFERROR(IF(D3="","",INDEX('Open 1'!$A:$F,MATCH('Open 1 Results'!$E3,'Open 1'!$F:$F,0),3)),"")</f>
        <v>RAZ</v>
      </c>
      <c r="D3" s="85">
        <f>IFERROR(IF(AND(SMALL('Open 1'!F:F,L3)&gt;1000,SMALL('Open 1'!F:F,L3)&lt;3000),"nt",IF(SMALL('Open 1'!F:F,L3)&gt;3000,"",SMALL('Open 1'!F:F,L3))),"")</f>
        <v>18.565000038000001</v>
      </c>
      <c r="E3" s="114">
        <f>IF(D3="nt",IFERROR(SMALL('Open 1'!F:F,L3),""),IF(D3&gt;3000,"",IFERROR(SMALL('Open 1'!F:F,L3),"")))</f>
        <v>18.565000038000001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1'!P4</f>
        <v>18.304000033999998</v>
      </c>
      <c r="I3" s="24" t="s">
        <v>3</v>
      </c>
      <c r="J3" s="120">
        <v>5</v>
      </c>
      <c r="K3" s="120"/>
      <c r="L3" s="24">
        <v>2</v>
      </c>
    </row>
    <row r="4" spans="1:12">
      <c r="A4" s="18">
        <f>IFERROR(IF(D4="","",INDEX('Open 1'!$A:$F,MATCH('Open 1 Results'!$E4,'Open 1'!$F:$F,0),1)),"")</f>
        <v>3</v>
      </c>
      <c r="B4" s="84" t="str">
        <f>IFERROR(IF(D4="","",INDEX('Open 1'!$A:$F,MATCH('Open 1 Results'!$E4,'Open 1'!$F:$F,0),2)),"")</f>
        <v xml:space="preserve">Lacey Gorder </v>
      </c>
      <c r="C4" s="84" t="str">
        <f>IFERROR(IF(D4="","",INDEX('Open 1'!$A:$F,MATCH('Open 1 Results'!$E4,'Open 1'!$F:$F,0),3)),"")</f>
        <v xml:space="preserve">Tinyspapermoney aka Penny </v>
      </c>
      <c r="D4" s="85">
        <f>IFERROR(IF(AND(SMALL('Open 1'!F:F,L4)&gt;1000,SMALL('Open 1'!F:F,L4)&lt;3000),"nt",IF(SMALL('Open 1'!F:F,L4)&gt;3000,"",SMALL('Open 1'!F:F,L4))),"")</f>
        <v>18.570000003000001</v>
      </c>
      <c r="E4" s="114">
        <f>IF(D4="nt",IFERROR(SMALL('Open 1'!F:F,L4),""),IF(D4&gt;3000,"",IFERROR(SMALL('Open 1'!F:F,L4),"")))</f>
        <v>18.570000003000001</v>
      </c>
      <c r="F4" s="86" t="str">
        <f t="shared" si="0"/>
        <v>1D</v>
      </c>
      <c r="G4" s="91" t="str">
        <f t="shared" si="1"/>
        <v/>
      </c>
      <c r="H4" s="62">
        <f>'Open 1'!P10</f>
        <v>18.844000009000002</v>
      </c>
      <c r="I4" s="87" t="s">
        <v>4</v>
      </c>
      <c r="J4" s="162">
        <v>4</v>
      </c>
      <c r="K4" s="120"/>
      <c r="L4" s="24">
        <v>3</v>
      </c>
    </row>
    <row r="5" spans="1:12">
      <c r="A5" s="18">
        <f>IFERROR(IF(D5="","",INDEX('Open 1'!$A:$F,MATCH('Open 1 Results'!$E5,'Open 1'!$F:$F,0),1)),"")</f>
        <v>6</v>
      </c>
      <c r="B5" s="84" t="str">
        <f>IFERROR(IF(D5="","",INDEX('Open 1'!$A:$F,MATCH('Open 1 Results'!$E5,'Open 1'!$F:$F,0),2)),"")</f>
        <v xml:space="preserve">olivia Selleck </v>
      </c>
      <c r="C5" s="84" t="str">
        <f>IFERROR(IF(D5="","",INDEX('Open 1'!$A:$F,MATCH('Open 1 Results'!$E5,'Open 1'!$F:$F,0),3)),"")</f>
        <v xml:space="preserve">Dynamic French Bully </v>
      </c>
      <c r="D5" s="85">
        <f>IFERROR(IF(AND(SMALL('Open 1'!F:F,L5)&gt;1000,SMALL('Open 1'!F:F,L5)&lt;3000),"nt",IF(SMALL('Open 1'!F:F,L5)&gt;3000,"",SMALL('Open 1'!F:F,L5))),"")</f>
        <v>18.616000007</v>
      </c>
      <c r="E5" s="114">
        <f>IF(D5="nt",IFERROR(SMALL('Open 1'!F:F,L5),""),IF(D5&gt;3000,"",IFERROR(SMALL('Open 1'!F:F,L5),"")))</f>
        <v>18.616000007</v>
      </c>
      <c r="F5" s="86" t="str">
        <f t="shared" si="0"/>
        <v>1D</v>
      </c>
      <c r="G5" s="91" t="str">
        <f t="shared" si="1"/>
        <v/>
      </c>
      <c r="H5" s="62">
        <f>'Open 1'!P16</f>
        <v>19.362000028999997</v>
      </c>
      <c r="I5" s="87" t="s">
        <v>5</v>
      </c>
      <c r="J5" s="162"/>
      <c r="K5" s="121"/>
      <c r="L5" s="24">
        <v>4</v>
      </c>
    </row>
    <row r="6" spans="1:12">
      <c r="A6" s="18">
        <f>IFERROR(IF(D6="","",INDEX('Open 1'!$A:$F,MATCH('Open 1 Results'!$E6,'Open 1'!$F:$F,0),1)),"")</f>
        <v>37</v>
      </c>
      <c r="B6" s="84" t="str">
        <f>IFERROR(IF(D6="","",INDEX('Open 1'!$A:$F,MATCH('Open 1 Results'!$E6,'Open 1'!$F:$F,0),2)),"")</f>
        <v xml:space="preserve">NICOLE VANWELL </v>
      </c>
      <c r="C6" s="84" t="str">
        <f>IFERROR(IF(D6="","",INDEX('Open 1'!$A:$F,MATCH('Open 1 Results'!$E6,'Open 1'!$F:$F,0),3)),"")</f>
        <v>SKYY</v>
      </c>
      <c r="D6" s="85">
        <f>IFERROR(IF(AND(SMALL('Open 1'!F:F,L6)&gt;1000,SMALL('Open 1'!F:F,L6)&lt;3000),"nt",IF(SMALL('Open 1'!F:F,L6)&gt;3000,"",SMALL('Open 1'!F:F,L6))),"")</f>
        <v>18.769000043999998</v>
      </c>
      <c r="E6" s="114">
        <f>IF(D6="nt",IFERROR(SMALL('Open 1'!F:F,L6),""),IF(D6&gt;3000,"",IFERROR(SMALL('Open 1'!F:F,L6),"")))</f>
        <v>18.769000043999998</v>
      </c>
      <c r="F6" s="86" t="str">
        <f t="shared" si="0"/>
        <v>1D</v>
      </c>
      <c r="G6" s="91" t="str">
        <f t="shared" si="1"/>
        <v/>
      </c>
      <c r="H6" s="62">
        <f>'Open 1'!P22</f>
        <v>20.47000001</v>
      </c>
      <c r="I6" s="87" t="s">
        <v>6</v>
      </c>
      <c r="J6" s="162"/>
      <c r="K6" s="120"/>
      <c r="L6" s="24">
        <v>5</v>
      </c>
    </row>
    <row r="7" spans="1:12">
      <c r="A7" s="18">
        <f>IFERROR(IF(D7="","",INDEX('Open 1'!$A:$F,MATCH('Open 1 Results'!$E7,'Open 1'!$F:$F,0),1)),"")</f>
        <v>35</v>
      </c>
      <c r="B7" s="84" t="str">
        <f>IFERROR(IF(D7="","",INDEX('Open 1'!$A:$F,MATCH('Open 1 Results'!$E7,'Open 1'!$F:$F,0),2)),"")</f>
        <v>ISABELLA VANLITCH</v>
      </c>
      <c r="C7" s="84" t="str">
        <f>IFERROR(IF(D7="","",INDEX('Open 1'!$A:$F,MATCH('Open 1 Results'!$E7,'Open 1'!$F:$F,0),3)),"")</f>
        <v>FOXY TOO SUEN MC</v>
      </c>
      <c r="D7" s="85">
        <f>IFERROR(IF(AND(SMALL('Open 1'!F:F,L7)&gt;1000,SMALL('Open 1'!F:F,L7)&lt;3000),"nt",IF(SMALL('Open 1'!F:F,L7)&gt;3000,"",SMALL('Open 1'!F:F,L7))),"")</f>
        <v>18.796000040999999</v>
      </c>
      <c r="E7" s="114">
        <f>IF(D7="nt",IFERROR(SMALL('Open 1'!F:F,L7),""),IF(D7&gt;3000,"",IFERROR(SMALL('Open 1'!F:F,L7),"")))</f>
        <v>18.796000040999999</v>
      </c>
      <c r="F7" s="86" t="str">
        <f t="shared" si="0"/>
        <v>1D</v>
      </c>
      <c r="G7" s="91" t="str">
        <f t="shared" si="1"/>
        <v/>
      </c>
      <c r="H7" s="24" t="str">
        <f>'Open 1'!P28</f>
        <v>-</v>
      </c>
      <c r="I7" s="87" t="s">
        <v>13</v>
      </c>
      <c r="J7" s="162"/>
      <c r="K7" s="120"/>
      <c r="L7" s="24">
        <v>6</v>
      </c>
    </row>
    <row r="8" spans="1:12">
      <c r="A8" s="18">
        <f>IFERROR(IF(D8="","",INDEX('Open 1'!$A:$F,MATCH('Open 1 Results'!$E8,'Open 1'!$F:$F,0),1)),"")</f>
        <v>8</v>
      </c>
      <c r="B8" s="84" t="str">
        <f>IFERROR(IF(D8="","",INDEX('Open 1'!$A:$F,MATCH('Open 1 Results'!$E8,'Open 1'!$F:$F,0),2)),"")</f>
        <v xml:space="preserve">Sarah Rose </v>
      </c>
      <c r="C8" s="84" t="str">
        <f>IFERROR(IF(D8="","",INDEX('Open 1'!$A:$F,MATCH('Open 1 Results'!$E8,'Open 1'!$F:$F,0),3)),"")</f>
        <v>TBR Call 911</v>
      </c>
      <c r="D8" s="85">
        <f>IFERROR(IF(AND(SMALL('Open 1'!F:F,L8)&gt;1000,SMALL('Open 1'!F:F,L8)&lt;3000),"nt",IF(SMALL('Open 1'!F:F,L8)&gt;3000,"",SMALL('Open 1'!F:F,L8))),"")</f>
        <v>18.844000009000002</v>
      </c>
      <c r="E8" s="114">
        <f>IF(D8="nt",IFERROR(SMALL('Open 1'!F:F,L8),""),IF(D8&gt;3000,"",IFERROR(SMALL('Open 1'!F:F,L8),"")))</f>
        <v>18.844000009000002</v>
      </c>
      <c r="F8" s="86" t="str">
        <f t="shared" si="0"/>
        <v>2D</v>
      </c>
      <c r="G8" s="91" t="str">
        <f t="shared" si="1"/>
        <v>2D</v>
      </c>
      <c r="J8" s="161"/>
      <c r="K8" s="120"/>
      <c r="L8" s="24">
        <v>7</v>
      </c>
    </row>
    <row r="9" spans="1:12">
      <c r="A9" s="18">
        <f>IFERROR(IF(D9="","",INDEX('Open 1'!$A:$F,MATCH('Open 1 Results'!$E9,'Open 1'!$F:$F,0),1)),"")</f>
        <v>36</v>
      </c>
      <c r="B9" s="84" t="str">
        <f>IFERROR(IF(D9="","",INDEX('Open 1'!$A:$F,MATCH('Open 1 Results'!$E9,'Open 1'!$F:$F,0),2)),"")</f>
        <v xml:space="preserve">SIERRA DARRAH </v>
      </c>
      <c r="C9" s="84" t="str">
        <f>IFERROR(IF(D9="","",INDEX('Open 1'!$A:$F,MATCH('Open 1 Results'!$E9,'Open 1'!$F:$F,0),3)),"")</f>
        <v xml:space="preserve">DASH </v>
      </c>
      <c r="D9" s="85">
        <f>IFERROR(IF(AND(SMALL('Open 1'!F:F,L9)&gt;1000,SMALL('Open 1'!F:F,L9)&lt;3000),"nt",IF(SMALL('Open 1'!F:F,L9)&gt;3000,"",SMALL('Open 1'!F:F,L9))),"")</f>
        <v>18.893000043000001</v>
      </c>
      <c r="E9" s="114">
        <f>IF(D9="nt",IFERROR(SMALL('Open 1'!F:F,L9),""),IF(D9&gt;3000,"",IFERROR(SMALL('Open 1'!F:F,L9),"")))</f>
        <v>18.893000043000001</v>
      </c>
      <c r="F9" s="86" t="str">
        <f t="shared" si="0"/>
        <v>2D</v>
      </c>
      <c r="G9" s="91" t="str">
        <f t="shared" si="1"/>
        <v/>
      </c>
      <c r="J9" s="161"/>
      <c r="K9" s="120"/>
      <c r="L9" s="24">
        <v>8</v>
      </c>
    </row>
    <row r="10" spans="1:12">
      <c r="A10" s="18">
        <f>IFERROR(IF(D10="","",INDEX('Open 1'!$A:$F,MATCH('Open 1 Results'!$E10,'Open 1'!$F:$F,0),1)),"")</f>
        <v>28</v>
      </c>
      <c r="B10" s="84" t="str">
        <f>IFERROR(IF(D10="","",INDEX('Open 1'!$A:$F,MATCH('Open 1 Results'!$E10,'Open 1'!$F:$F,0),2)),"")</f>
        <v>ISABELLA VANLITCH</v>
      </c>
      <c r="C10" s="84" t="str">
        <f>IFERROR(IF(D10="","",INDEX('Open 1'!$A:$F,MATCH('Open 1 Results'!$E10,'Open 1'!$F:$F,0),3)),"")</f>
        <v xml:space="preserve">DUTCH WAGON </v>
      </c>
      <c r="D10" s="85">
        <f>IFERROR(IF(AND(SMALL('Open 1'!F:F,L10)&gt;1000,SMALL('Open 1'!F:F,L10)&lt;3000),"nt",IF(SMALL('Open 1'!F:F,L10)&gt;3000,"",SMALL('Open 1'!F:F,L10))),"")</f>
        <v>18.994000032999999</v>
      </c>
      <c r="E10" s="114">
        <f>IF(D10="nt",IFERROR(SMALL('Open 1'!F:F,L10),""),IF(D10&gt;3000,"",IFERROR(SMALL('Open 1'!F:F,L10),"")))</f>
        <v>18.994000032999999</v>
      </c>
      <c r="F10" s="86" t="str">
        <f t="shared" si="0"/>
        <v>2D</v>
      </c>
      <c r="G10" s="91" t="str">
        <f t="shared" si="1"/>
        <v/>
      </c>
      <c r="J10" s="161"/>
      <c r="K10" s="120"/>
      <c r="L10" s="24">
        <v>9</v>
      </c>
    </row>
    <row r="11" spans="1:12">
      <c r="A11" s="18">
        <f>IFERROR(IF(D11="","",INDEX('Open 1'!$A:$F,MATCH('Open 1 Results'!$E11,'Open 1'!$F:$F,0),1)),"")</f>
        <v>27</v>
      </c>
      <c r="B11" s="84" t="str">
        <f>IFERROR(IF(D11="","",INDEX('Open 1'!$A:$F,MATCH('Open 1 Results'!$E11,'Open 1'!$F:$F,0),2)),"")</f>
        <v>JODI THEISEN</v>
      </c>
      <c r="C11" s="84" t="str">
        <f>IFERROR(IF(D11="","",INDEX('Open 1'!$A:$F,MATCH('Open 1 Results'!$E11,'Open 1'!$F:$F,0),3)),"")</f>
        <v xml:space="preserve">IKE </v>
      </c>
      <c r="D11" s="85">
        <f>IFERROR(IF(AND(SMALL('Open 1'!F:F,L11)&gt;1000,SMALL('Open 1'!F:F,L11)&lt;3000),"nt",IF(SMALL('Open 1'!F:F,L11)&gt;3000,"",SMALL('Open 1'!F:F,L11))),"")</f>
        <v>19.026000031999999</v>
      </c>
      <c r="E11" s="114">
        <f>IF(D11="nt",IFERROR(SMALL('Open 1'!F:F,L11),""),IF(D11&gt;3000,"",IFERROR(SMALL('Open 1'!F:F,L11),"")))</f>
        <v>19.026000031999999</v>
      </c>
      <c r="F11" s="86" t="str">
        <f t="shared" si="0"/>
        <v>2D</v>
      </c>
      <c r="G11" s="91" t="str">
        <f t="shared" si="1"/>
        <v/>
      </c>
      <c r="J11" s="161"/>
      <c r="K11" s="120"/>
      <c r="L11" s="24">
        <v>10</v>
      </c>
    </row>
    <row r="12" spans="1:12">
      <c r="A12" s="18">
        <f>IFERROR(IF(D12="","",INDEX('Open 1'!$A:$F,MATCH('Open 1 Results'!$E12,'Open 1'!$F:$F,0),1)),"")</f>
        <v>21</v>
      </c>
      <c r="B12" s="84" t="str">
        <f>IFERROR(IF(D12="","",INDEX('Open 1'!$A:$F,MATCH('Open 1 Results'!$E12,'Open 1'!$F:$F,0),2)),"")</f>
        <v>MORGAN THEISEN</v>
      </c>
      <c r="C12" s="84" t="str">
        <f>IFERROR(IF(D12="","",INDEX('Open 1'!$A:$F,MATCH('Open 1 Results'!$E12,'Open 1'!$F:$F,0),3)),"")</f>
        <v xml:space="preserve">FARRIS </v>
      </c>
      <c r="D12" s="85">
        <f>IFERROR(IF(AND(SMALL('Open 1'!F:F,L12)&gt;1000,SMALL('Open 1'!F:F,L12)&lt;3000),"nt",IF(SMALL('Open 1'!F:F,L12)&gt;3000,"",SMALL('Open 1'!F:F,L12))),"")</f>
        <v>19.120000025</v>
      </c>
      <c r="E12" s="114">
        <f>IF(D12="nt",IFERROR(SMALL('Open 1'!F:F,L12),""),IF(D12&gt;3000,"",IFERROR(SMALL('Open 1'!F:F,L12),"")))</f>
        <v>19.120000025</v>
      </c>
      <c r="F12" s="86" t="str">
        <f t="shared" si="0"/>
        <v>2D</v>
      </c>
      <c r="G12" s="91" t="str">
        <f t="shared" si="1"/>
        <v/>
      </c>
      <c r="J12" s="161"/>
      <c r="K12" s="120"/>
      <c r="L12" s="24">
        <v>11</v>
      </c>
    </row>
    <row r="13" spans="1:12">
      <c r="A13" s="18">
        <f>IFERROR(IF(D13="","",INDEX('Open 1'!$A:$F,MATCH('Open 1 Results'!$E13,'Open 1'!$F:$F,0),1)),"")</f>
        <v>2</v>
      </c>
      <c r="B13" s="84" t="str">
        <f>IFERROR(IF(D13="","",INDEX('Open 1'!$A:$F,MATCH('Open 1 Results'!$E13,'Open 1'!$F:$F,0),2)),"")</f>
        <v>Joni Boeklheide</v>
      </c>
      <c r="C13" s="84" t="str">
        <f>IFERROR(IF(D13="","",INDEX('Open 1'!$A:$F,MATCH('Open 1 Results'!$E13,'Open 1'!$F:$F,0),3)),"")</f>
        <v>runningwiththedevil</v>
      </c>
      <c r="D13" s="85">
        <f>IFERROR(IF(AND(SMALL('Open 1'!F:F,L13)&gt;1000,SMALL('Open 1'!F:F,L13)&lt;3000),"nt",IF(SMALL('Open 1'!F:F,L13)&gt;3000,"",SMALL('Open 1'!F:F,L13))),"")</f>
        <v>19.280000002000001</v>
      </c>
      <c r="E13" s="114">
        <f>IF(D13="nt",IFERROR(SMALL('Open 1'!F:F,L13),""),IF(D13&gt;3000,"",IFERROR(SMALL('Open 1'!F:F,L13),"")))</f>
        <v>19.280000002000001</v>
      </c>
      <c r="F13" s="86" t="str">
        <f t="shared" si="0"/>
        <v>2D</v>
      </c>
      <c r="G13" s="91" t="str">
        <f t="shared" si="1"/>
        <v/>
      </c>
      <c r="J13" s="161"/>
      <c r="K13" s="120"/>
      <c r="L13" s="24">
        <v>12</v>
      </c>
    </row>
    <row r="14" spans="1:12">
      <c r="A14" s="18">
        <f>IFERROR(IF(D14="","",INDEX('Open 1'!$A:$F,MATCH('Open 1 Results'!$E14,'Open 1'!$F:$F,0),1)),"")</f>
        <v>25</v>
      </c>
      <c r="B14" s="84" t="str">
        <f>IFERROR(IF(D14="","",INDEX('Open 1'!$A:$F,MATCH('Open 1 Results'!$E14,'Open 1'!$F:$F,0),2)),"")</f>
        <v xml:space="preserve">Lacey Gorder </v>
      </c>
      <c r="C14" s="84" t="str">
        <f>IFERROR(IF(D14="","",INDEX('Open 1'!$A:$F,MATCH('Open 1 Results'!$E14,'Open 1'!$F:$F,0),3)),"")</f>
        <v xml:space="preserve">Illuminated Paris aka Paris </v>
      </c>
      <c r="D14" s="85">
        <f>IFERROR(IF(AND(SMALL('Open 1'!F:F,L14)&gt;1000,SMALL('Open 1'!F:F,L14)&lt;3000),"nt",IF(SMALL('Open 1'!F:F,L14)&gt;3000,"",SMALL('Open 1'!F:F,L14))),"")</f>
        <v>19.362000028999997</v>
      </c>
      <c r="E14" s="114">
        <f>IF(D14="nt",IFERROR(SMALL('Open 1'!F:F,L14),""),IF(D14&gt;3000,"",IFERROR(SMALL('Open 1'!F:F,L14),"")))</f>
        <v>19.362000028999997</v>
      </c>
      <c r="F14" s="86" t="str">
        <f t="shared" si="0"/>
        <v>3D</v>
      </c>
      <c r="G14" s="91" t="str">
        <f t="shared" si="1"/>
        <v>3D</v>
      </c>
      <c r="J14" s="161">
        <v>5</v>
      </c>
      <c r="K14" s="120"/>
      <c r="L14" s="24">
        <v>13</v>
      </c>
    </row>
    <row r="15" spans="1:12">
      <c r="A15" s="18">
        <f>IFERROR(IF(D15="","",INDEX('Open 1'!$A:$F,MATCH('Open 1 Results'!$E15,'Open 1'!$F:$F,0),1)),"")</f>
        <v>13</v>
      </c>
      <c r="B15" s="84" t="str">
        <f>IFERROR(IF(D15="","",INDEX('Open 1'!$A:$F,MATCH('Open 1 Results'!$E15,'Open 1'!$F:$F,0),2)),"")</f>
        <v xml:space="preserve">Marda Olson </v>
      </c>
      <c r="C15" s="84" t="str">
        <f>IFERROR(IF(D15="","",INDEX('Open 1'!$A:$F,MATCH('Open 1 Results'!$E15,'Open 1'!$F:$F,0),3)),"")</f>
        <v xml:space="preserve">Gus </v>
      </c>
      <c r="D15" s="85">
        <f>IFERROR(IF(AND(SMALL('Open 1'!F:F,L15)&gt;1000,SMALL('Open 1'!F:F,L15)&lt;3000),"nt",IF(SMALL('Open 1'!F:F,L15)&gt;3000,"",SMALL('Open 1'!F:F,L15))),"")</f>
        <v>19.654000015000001</v>
      </c>
      <c r="E15" s="114">
        <f>IF(D15="nt",IFERROR(SMALL('Open 1'!F:F,L15),""),IF(D15&gt;3000,"",IFERROR(SMALL('Open 1'!F:F,L15),"")))</f>
        <v>19.654000015000001</v>
      </c>
      <c r="F15" s="86" t="str">
        <f t="shared" si="0"/>
        <v>3D</v>
      </c>
      <c r="G15" s="91" t="str">
        <f t="shared" si="1"/>
        <v/>
      </c>
      <c r="J15" s="161"/>
      <c r="K15" s="120"/>
      <c r="L15" s="24">
        <v>14</v>
      </c>
    </row>
    <row r="16" spans="1:12">
      <c r="A16" s="18">
        <f>IFERROR(IF(D16="","",INDEX('Open 1'!$A:$F,MATCH('Open 1 Results'!$E16,'Open 1'!$F:$F,0),1)),"")</f>
        <v>16</v>
      </c>
      <c r="B16" s="84" t="str">
        <f>IFERROR(IF(D16="","",INDEX('Open 1'!$A:$F,MATCH('Open 1 Results'!$E16,'Open 1'!$F:$F,0),2)),"")</f>
        <v xml:space="preserve">Kayce Engen </v>
      </c>
      <c r="C16" s="84" t="str">
        <f>IFERROR(IF(D16="","",INDEX('Open 1'!$A:$F,MATCH('Open 1 Results'!$E16,'Open 1'!$F:$F,0),3)),"")</f>
        <v xml:space="preserve">Wynn </v>
      </c>
      <c r="D16" s="85">
        <f>IFERROR(IF(AND(SMALL('Open 1'!F:F,L16)&gt;1000,SMALL('Open 1'!F:F,L16)&lt;3000),"nt",IF(SMALL('Open 1'!F:F,L16)&gt;3000,"",SMALL('Open 1'!F:F,L16))),"")</f>
        <v>19.725000019000003</v>
      </c>
      <c r="E16" s="114">
        <f>IF(D16="nt",IFERROR(SMALL('Open 1'!F:F,L16),""),IF(D16&gt;3000,"",IFERROR(SMALL('Open 1'!F:F,L16),"")))</f>
        <v>19.725000019000003</v>
      </c>
      <c r="F16" s="86" t="str">
        <f t="shared" si="0"/>
        <v>3D</v>
      </c>
      <c r="G16" s="91" t="str">
        <f t="shared" si="1"/>
        <v/>
      </c>
      <c r="J16" s="161">
        <v>4</v>
      </c>
      <c r="K16" s="120"/>
      <c r="L16" s="24">
        <v>15</v>
      </c>
    </row>
    <row r="17" spans="1:12">
      <c r="A17" s="18">
        <f>IFERROR(IF(D17="","",INDEX('Open 1'!$A:$F,MATCH('Open 1 Results'!$E17,'Open 1'!$F:$F,0),1)),"")</f>
        <v>18</v>
      </c>
      <c r="B17" s="84" t="str">
        <f>IFERROR(IF(D17="","",INDEX('Open 1'!$A:$F,MATCH('Open 1 Results'!$E17,'Open 1'!$F:$F,0),2)),"")</f>
        <v xml:space="preserve">Kynlee Speidel </v>
      </c>
      <c r="C17" s="84" t="str">
        <f>IFERROR(IF(D17="","",INDEX('Open 1'!$A:$F,MATCH('Open 1 Results'!$E17,'Open 1'!$F:$F,0),3)),"")</f>
        <v xml:space="preserve">Jalandy </v>
      </c>
      <c r="D17" s="85">
        <f>IFERROR(IF(AND(SMALL('Open 1'!F:F,L17)&gt;1000,SMALL('Open 1'!F:F,L17)&lt;3000),"nt",IF(SMALL('Open 1'!F:F,L17)&gt;3000,"",SMALL('Open 1'!F:F,L17))),"")</f>
        <v>19.797000021000002</v>
      </c>
      <c r="E17" s="114">
        <f>IF(D17="nt",IFERROR(SMALL('Open 1'!F:F,L17),""),IF(D17&gt;3000,"",IFERROR(SMALL('Open 1'!F:F,L17),"")))</f>
        <v>19.797000021000002</v>
      </c>
      <c r="F17" s="86" t="str">
        <f t="shared" si="0"/>
        <v>3D</v>
      </c>
      <c r="G17" s="91" t="str">
        <f t="shared" si="1"/>
        <v/>
      </c>
      <c r="J17" s="161"/>
      <c r="K17" s="120"/>
      <c r="L17" s="24">
        <v>16</v>
      </c>
    </row>
    <row r="18" spans="1:12">
      <c r="A18" s="18">
        <f>IFERROR(IF(D18="","",INDEX('Open 1'!$A:$F,MATCH('Open 1 Results'!$E18,'Open 1'!$F:$F,0),1)),"")</f>
        <v>12</v>
      </c>
      <c r="B18" s="84" t="str">
        <f>IFERROR(IF(D18="","",INDEX('Open 1'!$A:$F,MATCH('Open 1 Results'!$E18,'Open 1'!$F:$F,0),2)),"")</f>
        <v xml:space="preserve">Debbie Mccutheon </v>
      </c>
      <c r="C18" s="84" t="str">
        <f>IFERROR(IF(D18="","",INDEX('Open 1'!$A:$F,MATCH('Open 1 Results'!$E18,'Open 1'!$F:$F,0),3)),"")</f>
        <v>JR</v>
      </c>
      <c r="D18" s="85">
        <f>IFERROR(IF(AND(SMALL('Open 1'!F:F,L18)&gt;1000,SMALL('Open 1'!F:F,L18)&lt;3000),"nt",IF(SMALL('Open 1'!F:F,L18)&gt;3000,"",SMALL('Open 1'!F:F,L18))),"")</f>
        <v>19.861000014000002</v>
      </c>
      <c r="E18" s="114">
        <f>IF(D18="nt",IFERROR(SMALL('Open 1'!F:F,L18),""),IF(D18&gt;3000,"",IFERROR(SMALL('Open 1'!F:F,L18),"")))</f>
        <v>19.861000014000002</v>
      </c>
      <c r="F18" s="86" t="str">
        <f t="shared" si="0"/>
        <v>3D</v>
      </c>
      <c r="G18" s="91" t="str">
        <f t="shared" si="1"/>
        <v/>
      </c>
      <c r="J18" s="161">
        <v>3</v>
      </c>
      <c r="K18" s="120"/>
      <c r="L18" s="24">
        <v>17</v>
      </c>
    </row>
    <row r="19" spans="1:12">
      <c r="A19" s="18">
        <f>IFERROR(IF(D19="","",INDEX('Open 1'!$A:$F,MATCH('Open 1 Results'!$E19,'Open 1'!$F:$F,0),1)),"")</f>
        <v>19</v>
      </c>
      <c r="B19" s="84" t="str">
        <f>IFERROR(IF(D19="","",INDEX('Open 1'!$A:$F,MATCH('Open 1 Results'!$E19,'Open 1'!$F:$F,0),2)),"")</f>
        <v xml:space="preserve">EMILY RYMERSON </v>
      </c>
      <c r="C19" s="84" t="str">
        <f>IFERROR(IF(D19="","",INDEX('Open 1'!$A:$F,MATCH('Open 1 Results'!$E19,'Open 1'!$F:$F,0),3)),"")</f>
        <v xml:space="preserve">DINO </v>
      </c>
      <c r="D19" s="85">
        <f>IFERROR(IF(AND(SMALL('Open 1'!F:F,L19)&gt;1000,SMALL('Open 1'!F:F,L19)&lt;3000),"nt",IF(SMALL('Open 1'!F:F,L19)&gt;3000,"",SMALL('Open 1'!F:F,L19))),"")</f>
        <v>19.957000021999999</v>
      </c>
      <c r="E19" s="114">
        <f>IF(D19="nt",IFERROR(SMALL('Open 1'!F:F,L19),""),IF(D19&gt;3000,"",IFERROR(SMALL('Open 1'!F:F,L19),"")))</f>
        <v>19.957000021999999</v>
      </c>
      <c r="F19" s="86" t="str">
        <f t="shared" si="0"/>
        <v>3D</v>
      </c>
      <c r="G19" s="91" t="str">
        <f t="shared" si="1"/>
        <v/>
      </c>
      <c r="J19" s="161"/>
      <c r="K19" s="120"/>
      <c r="L19" s="24">
        <v>18</v>
      </c>
    </row>
    <row r="20" spans="1:12">
      <c r="A20" s="18">
        <f>IFERROR(IF(D20="","",INDEX('Open 1'!$A:$F,MATCH('Open 1 Results'!$E20,'Open 1'!$F:$F,0),1)),"")</f>
        <v>10</v>
      </c>
      <c r="B20" s="84" t="str">
        <f>IFERROR(IF(D20="","",INDEX('Open 1'!$A:$F,MATCH('Open 1 Results'!$E20,'Open 1'!$F:$F,0),2)),"")</f>
        <v xml:space="preserve">Anna Rathe </v>
      </c>
      <c r="C20" s="84" t="str">
        <f>IFERROR(IF(D20="","",INDEX('Open 1'!$A:$F,MATCH('Open 1 Results'!$E20,'Open 1'!$F:$F,0),3)),"")</f>
        <v xml:space="preserve">Pearl </v>
      </c>
      <c r="D20" s="85">
        <f>IFERROR(IF(AND(SMALL('Open 1'!F:F,L20)&gt;1000,SMALL('Open 1'!F:F,L20)&lt;3000),"nt",IF(SMALL('Open 1'!F:F,L20)&gt;3000,"",SMALL('Open 1'!F:F,L20))),"")</f>
        <v>20.119000011000001</v>
      </c>
      <c r="E20" s="114">
        <f>IF(D20="nt",IFERROR(SMALL('Open 1'!F:F,L20),""),IF(D20&gt;3000,"",IFERROR(SMALL('Open 1'!F:F,L20),"")))</f>
        <v>20.119000011000001</v>
      </c>
      <c r="F20" s="86" t="str">
        <f t="shared" si="0"/>
        <v>3D</v>
      </c>
      <c r="G20" s="91" t="str">
        <f t="shared" si="1"/>
        <v/>
      </c>
      <c r="J20" s="161"/>
      <c r="K20" s="120"/>
      <c r="L20" s="24">
        <v>19</v>
      </c>
    </row>
    <row r="21" spans="1:12">
      <c r="A21" s="18">
        <f>IFERROR(IF(D21="","",INDEX('Open 1'!$A:$F,MATCH('Open 1 Results'!$E21,'Open 1'!$F:$F,0),1)),"")</f>
        <v>9</v>
      </c>
      <c r="B21" s="84" t="str">
        <f>IFERROR(IF(D21="","",INDEX('Open 1'!$A:$F,MATCH('Open 1 Results'!$E21,'Open 1'!$F:$F,0),2)),"")</f>
        <v xml:space="preserve">PAM EKERN </v>
      </c>
      <c r="C21" s="84" t="str">
        <f>IFERROR(IF(D21="","",INDEX('Open 1'!$A:$F,MATCH('Open 1 Results'!$E21,'Open 1'!$F:$F,0),3)),"")</f>
        <v>NIKKI</v>
      </c>
      <c r="D21" s="85">
        <f>IFERROR(IF(AND(SMALL('Open 1'!F:F,L21)&gt;1000,SMALL('Open 1'!F:F,L21)&lt;3000),"nt",IF(SMALL('Open 1'!F:F,L21)&gt;3000,"",SMALL('Open 1'!F:F,L21))),"")</f>
        <v>20.47000001</v>
      </c>
      <c r="E21" s="114">
        <f>IF(D21="nt",IFERROR(SMALL('Open 1'!F:F,L21),""),IF(D21&gt;3000,"",IFERROR(SMALL('Open 1'!F:F,L21),"")))</f>
        <v>20.47000001</v>
      </c>
      <c r="F21" s="86" t="str">
        <f t="shared" si="0"/>
        <v>4D</v>
      </c>
      <c r="G21" s="91" t="str">
        <f t="shared" si="1"/>
        <v>4D</v>
      </c>
      <c r="J21" s="161"/>
      <c r="K21" s="120"/>
      <c r="L21" s="24">
        <v>20</v>
      </c>
    </row>
    <row r="22" spans="1:12">
      <c r="A22" s="18">
        <f>IFERROR(IF(D22="","",INDEX('Open 1'!$A:$F,MATCH('Open 1 Results'!$E22,'Open 1'!$F:$F,0),1)),"")</f>
        <v>31</v>
      </c>
      <c r="B22" s="84" t="str">
        <f>IFERROR(IF(D22="","",INDEX('Open 1'!$A:$F,MATCH('Open 1 Results'!$E22,'Open 1'!$F:$F,0),2)),"")</f>
        <v xml:space="preserve">Morgan Anderson </v>
      </c>
      <c r="C22" s="84" t="str">
        <f>IFERROR(IF(D22="","",INDEX('Open 1'!$A:$F,MATCH('Open 1 Results'!$E22,'Open 1'!$F:$F,0),3)),"")</f>
        <v xml:space="preserve">Poptart </v>
      </c>
      <c r="D22" s="85">
        <f>IFERROR(IF(AND(SMALL('Open 1'!F:F,L22)&gt;1000,SMALL('Open 1'!F:F,L22)&lt;3000),"nt",IF(SMALL('Open 1'!F:F,L22)&gt;3000,"",SMALL('Open 1'!F:F,L22))),"")</f>
        <v>20.477000037</v>
      </c>
      <c r="E22" s="114">
        <f>IF(D22="nt",IFERROR(SMALL('Open 1'!F:F,L22),""),IF(D22&gt;3000,"",IFERROR(SMALL('Open 1'!F:F,L22),"")))</f>
        <v>20.477000037</v>
      </c>
      <c r="F22" s="86" t="str">
        <f t="shared" si="0"/>
        <v>4D</v>
      </c>
      <c r="G22" s="91" t="str">
        <f t="shared" si="1"/>
        <v/>
      </c>
      <c r="J22" s="161"/>
      <c r="K22" s="120"/>
      <c r="L22" s="24">
        <v>21</v>
      </c>
    </row>
    <row r="23" spans="1:12">
      <c r="A23" s="18">
        <f>IFERROR(IF(D23="","",INDEX('Open 1'!$A:$F,MATCH('Open 1 Results'!$E23,'Open 1'!$F:$F,0),1)),"")</f>
        <v>7</v>
      </c>
      <c r="B23" s="84" t="str">
        <f>IFERROR(IF(D23="","",INDEX('Open 1'!$A:$F,MATCH('Open 1 Results'!$E23,'Open 1'!$F:$F,0),2)),"")</f>
        <v>Allison Moore</v>
      </c>
      <c r="C23" s="84" t="str">
        <f>IFERROR(IF(D23="","",INDEX('Open 1'!$A:$F,MATCH('Open 1 Results'!$E23,'Open 1'!$F:$F,0),3)),"")</f>
        <v xml:space="preserve">Lena </v>
      </c>
      <c r="D23" s="85">
        <f>IFERROR(IF(AND(SMALL('Open 1'!F:F,L23)&gt;1000,SMALL('Open 1'!F:F,L23)&lt;3000),"nt",IF(SMALL('Open 1'!F:F,L23)&gt;3000,"",SMALL('Open 1'!F:F,L23))),"")</f>
        <v>20.488000008</v>
      </c>
      <c r="E23" s="114">
        <f>IF(D23="nt",IFERROR(SMALL('Open 1'!F:F,L23),""),IF(D23&gt;3000,"",IFERROR(SMALL('Open 1'!F:F,L23),"")))</f>
        <v>20.488000008</v>
      </c>
      <c r="F23" s="86" t="str">
        <f t="shared" si="0"/>
        <v>4D</v>
      </c>
      <c r="G23" s="91" t="str">
        <f t="shared" si="1"/>
        <v/>
      </c>
      <c r="J23" s="161">
        <v>5</v>
      </c>
      <c r="K23" s="120"/>
      <c r="L23" s="24">
        <v>22</v>
      </c>
    </row>
    <row r="24" spans="1:12">
      <c r="A24" s="18">
        <f>IFERROR(IF(D24="","",INDEX('Open 1'!$A:$F,MATCH('Open 1 Results'!$E24,'Open 1'!$F:$F,0),1)),"")</f>
        <v>38</v>
      </c>
      <c r="B24" s="84" t="str">
        <f>IFERROR(IF(D24="","",INDEX('Open 1'!$A:$F,MATCH('Open 1 Results'!$E24,'Open 1'!$F:$F,0),2)),"")</f>
        <v xml:space="preserve">EMILY RYMERSON </v>
      </c>
      <c r="C24" s="84" t="str">
        <f>IFERROR(IF(D24="","",INDEX('Open 1'!$A:$F,MATCH('Open 1 Results'!$E24,'Open 1'!$F:$F,0),3)),"")</f>
        <v xml:space="preserve">BIRDIE </v>
      </c>
      <c r="D24" s="85">
        <f>IFERROR(IF(AND(SMALL('Open 1'!F:F,L24)&gt;1000,SMALL('Open 1'!F:F,L24)&lt;3000),"nt",IF(SMALL('Open 1'!F:F,L24)&gt;3000,"",SMALL('Open 1'!F:F,L24))),"")</f>
        <v>20.733000045000001</v>
      </c>
      <c r="E24" s="114">
        <f>IF(D24="nt",IFERROR(SMALL('Open 1'!F:F,L24),""),IF(D24&gt;3000,"",IFERROR(SMALL('Open 1'!F:F,L24),"")))</f>
        <v>20.733000045000001</v>
      </c>
      <c r="F24" s="86" t="str">
        <f t="shared" si="0"/>
        <v>4D</v>
      </c>
      <c r="G24" s="91" t="str">
        <f t="shared" si="1"/>
        <v/>
      </c>
      <c r="J24" s="161"/>
      <c r="K24" s="120"/>
      <c r="L24" s="24">
        <v>23</v>
      </c>
    </row>
    <row r="25" spans="1:12">
      <c r="A25" s="18">
        <f>IFERROR(IF(D25="","",INDEX('Open 1'!$A:$F,MATCH('Open 1 Results'!$E25,'Open 1'!$F:$F,0),1)),"")</f>
        <v>33</v>
      </c>
      <c r="B25" s="84" t="str">
        <f>IFERROR(IF(D25="","",INDEX('Open 1'!$A:$F,MATCH('Open 1 Results'!$E25,'Open 1'!$F:$F,0),2)),"")</f>
        <v xml:space="preserve">SAMANTHA PETERSEN </v>
      </c>
      <c r="C25" s="84" t="str">
        <f>IFERROR(IF(D25="","",INDEX('Open 1'!$A:$F,MATCH('Open 1 Results'!$E25,'Open 1'!$F:$F,0),3)),"")</f>
        <v>TOLLHOUSE</v>
      </c>
      <c r="D25" s="85">
        <f>IFERROR(IF(AND(SMALL('Open 1'!F:F,L25)&gt;1000,SMALL('Open 1'!F:F,L25)&lt;3000),"nt",IF(SMALL('Open 1'!F:F,L25)&gt;3000,"",SMALL('Open 1'!F:F,L25))),"")</f>
        <v>21.215000039</v>
      </c>
      <c r="E25" s="114">
        <f>IF(D25="nt",IFERROR(SMALL('Open 1'!F:F,L25),""),IF(D25&gt;3000,"",IFERROR(SMALL('Open 1'!F:F,L25),"")))</f>
        <v>21.215000039</v>
      </c>
      <c r="F25" s="86" t="str">
        <f t="shared" si="0"/>
        <v>4D</v>
      </c>
      <c r="G25" s="91" t="str">
        <f t="shared" si="1"/>
        <v/>
      </c>
      <c r="J25" s="161"/>
      <c r="K25" s="120"/>
      <c r="L25" s="24">
        <v>24</v>
      </c>
    </row>
    <row r="26" spans="1:12">
      <c r="A26" s="18">
        <f>IFERROR(IF(D26="","",INDEX('Open 1'!$A:$F,MATCH('Open 1 Results'!$E26,'Open 1'!$F:$F,0),1)),"")</f>
        <v>26</v>
      </c>
      <c r="B26" s="84" t="str">
        <f>IFERROR(IF(D26="","",INDEX('Open 1'!$A:$F,MATCH('Open 1 Results'!$E26,'Open 1'!$F:$F,0),2)),"")</f>
        <v>Joni Boeklheide</v>
      </c>
      <c r="C26" s="84" t="str">
        <f>IFERROR(IF(D26="","",INDEX('Open 1'!$A:$F,MATCH('Open 1 Results'!$E26,'Open 1'!$F:$F,0),3)),"")</f>
        <v>Jet</v>
      </c>
      <c r="D26" s="85">
        <f>IFERROR(IF(AND(SMALL('Open 1'!F:F,L26)&gt;1000,SMALL('Open 1'!F:F,L26)&lt;3000),"nt",IF(SMALL('Open 1'!F:F,L26)&gt;3000,"",SMALL('Open 1'!F:F,L26))),"")</f>
        <v>21.337000030999999</v>
      </c>
      <c r="E26" s="114">
        <f>IF(D26="nt",IFERROR(SMALL('Open 1'!F:F,L26),""),IF(D26&gt;3000,"",IFERROR(SMALL('Open 1'!F:F,L26),"")))</f>
        <v>21.337000030999999</v>
      </c>
      <c r="F26" s="86" t="str">
        <f t="shared" si="0"/>
        <v>4D</v>
      </c>
      <c r="G26" s="91" t="str">
        <f t="shared" si="1"/>
        <v/>
      </c>
      <c r="J26" s="161"/>
      <c r="K26" s="120"/>
      <c r="L26" s="24">
        <v>25</v>
      </c>
    </row>
    <row r="27" spans="1:12">
      <c r="A27" s="18">
        <f>IFERROR(IF(D27="","",INDEX('Open 1'!$A:$F,MATCH('Open 1 Results'!$E27,'Open 1'!$F:$F,0),1)),"")</f>
        <v>22</v>
      </c>
      <c r="B27" s="84" t="str">
        <f>IFERROR(IF(D27="","",INDEX('Open 1'!$A:$F,MATCH('Open 1 Results'!$E27,'Open 1'!$F:$F,0),2)),"")</f>
        <v xml:space="preserve">KAYLEE THEISEN </v>
      </c>
      <c r="C27" s="84" t="str">
        <f>IFERROR(IF(D27="","",INDEX('Open 1'!$A:$F,MATCH('Open 1 Results'!$E27,'Open 1'!$F:$F,0),3)),"")</f>
        <v xml:space="preserve">BULLY </v>
      </c>
      <c r="D27" s="85">
        <f>IFERROR(IF(AND(SMALL('Open 1'!F:F,L27)&gt;1000,SMALL('Open 1'!F:F,L27)&lt;3000),"nt",IF(SMALL('Open 1'!F:F,L27)&gt;3000,"",SMALL('Open 1'!F:F,L27))),"")</f>
        <v>21.606000026</v>
      </c>
      <c r="E27" s="114">
        <f>IF(D27="nt",IFERROR(SMALL('Open 1'!F:F,L27),""),IF(D27&gt;3000,"",IFERROR(SMALL('Open 1'!F:F,L27),"")))</f>
        <v>21.606000026</v>
      </c>
      <c r="F27" s="86" t="str">
        <f t="shared" si="0"/>
        <v>4D</v>
      </c>
      <c r="G27" s="91" t="str">
        <f t="shared" si="1"/>
        <v/>
      </c>
      <c r="J27" s="161"/>
      <c r="K27" s="120"/>
      <c r="L27" s="24">
        <v>26</v>
      </c>
    </row>
    <row r="28" spans="1:12">
      <c r="A28" s="18">
        <f>IFERROR(IF(D28="","",INDEX('Open 1'!$A:$F,MATCH('Open 1 Results'!$E28,'Open 1'!$F:$F,0),1)),"")</f>
        <v>30</v>
      </c>
      <c r="B28" s="84" t="str">
        <f>IFERROR(IF(D28="","",INDEX('Open 1'!$A:$F,MATCH('Open 1 Results'!$E28,'Open 1'!$F:$F,0),2)),"")</f>
        <v>LAYNE MANSON</v>
      </c>
      <c r="C28" s="84" t="str">
        <f>IFERROR(IF(D28="","",INDEX('Open 1'!$A:$F,MATCH('Open 1 Results'!$E28,'Open 1'!$F:$F,0),3)),"")</f>
        <v xml:space="preserve">SADIE </v>
      </c>
      <c r="D28" s="85">
        <f>IFERROR(IF(AND(SMALL('Open 1'!F:F,L28)&gt;1000,SMALL('Open 1'!F:F,L28)&lt;3000),"nt",IF(SMALL('Open 1'!F:F,L28)&gt;3000,"",SMALL('Open 1'!F:F,L28))),"")</f>
        <v>22.060000034999998</v>
      </c>
      <c r="E28" s="114">
        <f>IF(D28="nt",IFERROR(SMALL('Open 1'!F:F,L28),""),IF(D28&gt;3000,"",IFERROR(SMALL('Open 1'!F:F,L28),"")))</f>
        <v>22.060000034999998</v>
      </c>
      <c r="F28" s="86" t="str">
        <f t="shared" si="0"/>
        <v>4D</v>
      </c>
      <c r="G28" s="91" t="str">
        <f t="shared" si="1"/>
        <v/>
      </c>
      <c r="J28" s="161"/>
      <c r="K28" s="120"/>
      <c r="L28" s="24">
        <v>27</v>
      </c>
    </row>
    <row r="29" spans="1:12">
      <c r="A29" s="18">
        <f>IFERROR(IF(D29="","",INDEX('Open 1'!$A:$F,MATCH('Open 1 Results'!$E29,'Open 1'!$F:$F,0),1)),"")</f>
        <v>15</v>
      </c>
      <c r="B29" s="84" t="str">
        <f>IFERROR(IF(D29="","",INDEX('Open 1'!$A:$F,MATCH('Open 1 Results'!$E29,'Open 1'!$F:$F,0),2)),"")</f>
        <v xml:space="preserve">Tracy Haaseth </v>
      </c>
      <c r="C29" s="84" t="str">
        <f>IFERROR(IF(D29="","",INDEX('Open 1'!$A:$F,MATCH('Open 1 Results'!$E29,'Open 1'!$F:$F,0),3)),"")</f>
        <v xml:space="preserve">Sophie </v>
      </c>
      <c r="D29" s="85">
        <f>IFERROR(IF(AND(SMALL('Open 1'!F:F,L29)&gt;1000,SMALL('Open 1'!F:F,L29)&lt;3000),"nt",IF(SMALL('Open 1'!F:F,L29)&gt;3000,"",SMALL('Open 1'!F:F,L29))),"")</f>
        <v>24.759000017000002</v>
      </c>
      <c r="E29" s="114">
        <f>IF(D29="nt",IFERROR(SMALL('Open 1'!F:F,L29),""),IF(D29&gt;3000,"",IFERROR(SMALL('Open 1'!F:F,L29),"")))</f>
        <v>24.759000017000002</v>
      </c>
      <c r="F29" s="86" t="str">
        <f t="shared" si="0"/>
        <v>4D</v>
      </c>
      <c r="G29" s="91" t="str">
        <f t="shared" si="1"/>
        <v/>
      </c>
      <c r="J29" s="161"/>
      <c r="K29" s="120"/>
      <c r="L29" s="24">
        <v>28</v>
      </c>
    </row>
    <row r="30" spans="1:12">
      <c r="A30" s="18">
        <f>IFERROR(IF(D30="","",INDEX('Open 1'!$A:$F,MATCH('Open 1 Results'!$E30,'Open 1'!$F:$F,0),1)),"")</f>
        <v>34</v>
      </c>
      <c r="B30" s="84" t="str">
        <f>IFERROR(IF(D30="","",INDEX('Open 1'!$A:$F,MATCH('Open 1 Results'!$E30,'Open 1'!$F:$F,0),2)),"")</f>
        <v xml:space="preserve">Melissa Anderson </v>
      </c>
      <c r="C30" s="84" t="str">
        <f>IFERROR(IF(D30="","",INDEX('Open 1'!$A:$F,MATCH('Open 1 Results'!$E30,'Open 1'!$F:$F,0),3)),"")</f>
        <v xml:space="preserve">Lucy </v>
      </c>
      <c r="D30" s="85">
        <f>IFERROR(IF(AND(SMALL('Open 1'!F:F,L30)&gt;1000,SMALL('Open 1'!F:F,L30)&lt;3000),"nt",IF(SMALL('Open 1'!F:F,L30)&gt;3000,"",SMALL('Open 1'!F:F,L30))),"")</f>
        <v>24.867000040000001</v>
      </c>
      <c r="E30" s="114">
        <f>IF(D30="nt",IFERROR(SMALL('Open 1'!F:F,L30),""),IF(D30&gt;3000,"",IFERROR(SMALL('Open 1'!F:F,L30),"")))</f>
        <v>24.867000040000001</v>
      </c>
      <c r="F30" s="86" t="str">
        <f t="shared" si="0"/>
        <v>4D</v>
      </c>
      <c r="G30" s="91" t="str">
        <f t="shared" si="1"/>
        <v/>
      </c>
      <c r="J30" s="161"/>
      <c r="K30" s="120"/>
      <c r="L30" s="24">
        <v>29</v>
      </c>
    </row>
    <row r="31" spans="1:12">
      <c r="A31" s="18">
        <f>IFERROR(IF(D31="","",INDEX('Open 1'!$A:$F,MATCH('Open 1 Results'!$E31,'Open 1'!$F:$F,0),1)),"")</f>
        <v>17</v>
      </c>
      <c r="B31" s="84" t="str">
        <f>IFERROR(IF(D31="","",INDEX('Open 1'!$A:$F,MATCH('Open 1 Results'!$E31,'Open 1'!$F:$F,0),2)),"")</f>
        <v xml:space="preserve">Ashley Mersbergen </v>
      </c>
      <c r="C31" s="84" t="str">
        <f>IFERROR(IF(D31="","",INDEX('Open 1'!$A:$F,MATCH('Open 1 Results'!$E31,'Open 1'!$F:$F,0),3)),"")</f>
        <v>Trigger</v>
      </c>
      <c r="D31" s="85">
        <f>IFERROR(IF(AND(SMALL('Open 1'!F:F,L31)&gt;1000,SMALL('Open 1'!F:F,L31)&lt;3000),"nt",IF(SMALL('Open 1'!F:F,L31)&gt;3000,"",SMALL('Open 1'!F:F,L31))),"")</f>
        <v>25.131000020000002</v>
      </c>
      <c r="E31" s="114">
        <f>IF(D31="nt",IFERROR(SMALL('Open 1'!F:F,L31),""),IF(D31&gt;3000,"",IFERROR(SMALL('Open 1'!F:F,L31),"")))</f>
        <v>25.131000020000002</v>
      </c>
      <c r="F31" s="86" t="str">
        <f t="shared" si="0"/>
        <v>4D</v>
      </c>
      <c r="G31" s="91" t="str">
        <f t="shared" si="1"/>
        <v/>
      </c>
      <c r="J31" s="161"/>
      <c r="K31" s="120"/>
      <c r="L31" s="24">
        <v>30</v>
      </c>
    </row>
    <row r="32" spans="1:12">
      <c r="A32" s="18">
        <f>IFERROR(IF(D32="","",INDEX('Open 1'!$A:$F,MATCH('Open 1 Results'!$E32,'Open 1'!$F:$F,0),1)),"")</f>
        <v>23</v>
      </c>
      <c r="B32" s="84" t="str">
        <f>IFERROR(IF(D32="","",INDEX('Open 1'!$A:$F,MATCH('Open 1 Results'!$E32,'Open 1'!$F:$F,0),2)),"")</f>
        <v xml:space="preserve">becky paczkowski </v>
      </c>
      <c r="C32" s="84" t="str">
        <f>IFERROR(IF(D32="","",INDEX('Open 1'!$A:$F,MATCH('Open 1 Results'!$E32,'Open 1'!$F:$F,0),3)),"")</f>
        <v xml:space="preserve">essmokenblackSPARKS </v>
      </c>
      <c r="D32" s="85">
        <f>IFERROR(IF(AND(SMALL('Open 1'!F:F,L32)&gt;1000,SMALL('Open 1'!F:F,L32)&lt;3000),"nt",IF(SMALL('Open 1'!F:F,L32)&gt;3000,"",SMALL('Open 1'!F:F,L32))),"")</f>
        <v>31.467000026999997</v>
      </c>
      <c r="E32" s="114">
        <f>IF(D32="nt",IFERROR(SMALL('Open 1'!F:F,L32),""),IF(D32&gt;3000,"",IFERROR(SMALL('Open 1'!F:F,L32),"")))</f>
        <v>31.467000026999997</v>
      </c>
      <c r="F32" s="86" t="str">
        <f t="shared" si="0"/>
        <v>4D</v>
      </c>
      <c r="G32" s="91" t="str">
        <f t="shared" si="1"/>
        <v/>
      </c>
      <c r="J32" s="161"/>
      <c r="K32" s="120"/>
      <c r="L32" s="24">
        <v>31</v>
      </c>
    </row>
    <row r="33" spans="1:12">
      <c r="A33" s="18">
        <f>IFERROR(IF(D33="","",INDEX('Open 1'!$A:$F,MATCH('Open 1 Results'!$E33,'Open 1'!$F:$F,0),1)),"")</f>
        <v>4</v>
      </c>
      <c r="B33" s="84" t="str">
        <f>IFERROR(IF(D33="","",INDEX('Open 1'!$A:$F,MATCH('Open 1 Results'!$E33,'Open 1'!$F:$F,0),2)),"")</f>
        <v xml:space="preserve">Kristen Zancanella </v>
      </c>
      <c r="C33" s="84" t="str">
        <f>IFERROR(IF(D33="","",INDEX('Open 1'!$A:$F,MATCH('Open 1 Results'!$E33,'Open 1'!$F:$F,0),3)),"")</f>
        <v xml:space="preserve">Lions Super Moon Bug </v>
      </c>
      <c r="D33" s="85">
        <f>IFERROR(IF(AND(SMALL('Open 1'!F:F,L33)&gt;1000,SMALL('Open 1'!F:F,L33)&lt;3000),"nt",IF(SMALL('Open 1'!F:F,L33)&gt;3000,"",SMALL('Open 1'!F:F,L33))),"")</f>
        <v>919.19400000399992</v>
      </c>
      <c r="E33" s="114">
        <f>IF(D33="nt",IFERROR(SMALL('Open 1'!F:F,L33),""),IF(D33&gt;3000,"",IFERROR(SMALL('Open 1'!F:F,L33),"")))</f>
        <v>919.19400000399992</v>
      </c>
      <c r="F33" s="86" t="str">
        <f t="shared" si="0"/>
        <v>4D</v>
      </c>
      <c r="G33" s="91" t="str">
        <f t="shared" si="1"/>
        <v/>
      </c>
      <c r="J33" s="161"/>
      <c r="K33" s="120"/>
      <c r="L33" s="24">
        <v>32</v>
      </c>
    </row>
    <row r="34" spans="1:12">
      <c r="A34" s="18">
        <f>IFERROR(IF(D34="","",INDEX('Open 1'!$A:$F,MATCH('Open 1 Results'!$E34,'Open 1'!$F:$F,0),1)),"")</f>
        <v>5</v>
      </c>
      <c r="B34" s="84" t="str">
        <f>IFERROR(IF(D34="","",INDEX('Open 1'!$A:$F,MATCH('Open 1 Results'!$E34,'Open 1'!$F:$F,0),2)),"")</f>
        <v xml:space="preserve">EMILY RYMERSON </v>
      </c>
      <c r="C34" s="84" t="str">
        <f>IFERROR(IF(D34="","",INDEX('Open 1'!$A:$F,MATCH('Open 1 Results'!$E34,'Open 1'!$F:$F,0),3)),"")</f>
        <v xml:space="preserve">JOSIE </v>
      </c>
      <c r="D34" s="85">
        <f>IFERROR(IF(AND(SMALL('Open 1'!F:F,L34)&gt;1000,SMALL('Open 1'!F:F,L34)&lt;3000),"nt",IF(SMALL('Open 1'!F:F,L34)&gt;3000,"",SMALL('Open 1'!F:F,L34))),"")</f>
        <v>919.39600000499991</v>
      </c>
      <c r="E34" s="114">
        <f>IF(D34="nt",IFERROR(SMALL('Open 1'!F:F,L34),""),IF(D34&gt;3000,"",IFERROR(SMALL('Open 1'!F:F,L34),"")))</f>
        <v>919.39600000499991</v>
      </c>
      <c r="F34" s="86" t="str">
        <f t="shared" si="0"/>
        <v>4D</v>
      </c>
      <c r="G34" s="91" t="str">
        <f t="shared" si="1"/>
        <v/>
      </c>
      <c r="J34" s="161"/>
      <c r="K34" s="120"/>
      <c r="L34" s="24">
        <v>33</v>
      </c>
    </row>
    <row r="35" spans="1:12">
      <c r="A35" s="18">
        <f>IFERROR(IF(D35="","",INDEX('Open 1'!$A:$F,MATCH('Open 1 Results'!$E35,'Open 1'!$F:$F,0),1)),"")</f>
        <v>1</v>
      </c>
      <c r="B35" s="84" t="str">
        <f>IFERROR(IF(D35="","",INDEX('Open 1'!$A:$F,MATCH('Open 1 Results'!$E35,'Open 1'!$F:$F,0),2)),"")</f>
        <v xml:space="preserve">Allison Burgou </v>
      </c>
      <c r="C35" s="84" t="str">
        <f>IFERROR(IF(D35="","",INDEX('Open 1'!$A:$F,MATCH('Open 1 Results'!$E35,'Open 1'!$F:$F,0),3)),"")</f>
        <v xml:space="preserve">Bug </v>
      </c>
      <c r="D35" s="85">
        <f>IFERROR(IF(AND(SMALL('Open 1'!F:F,L35)&gt;1000,SMALL('Open 1'!F:F,L35)&lt;3000),"nt",IF(SMALL('Open 1'!F:F,L35)&gt;3000,"",SMALL('Open 1'!F:F,L35))),"")</f>
        <v>920.08000000100003</v>
      </c>
      <c r="E35" s="114">
        <f>IF(D35="nt",IFERROR(SMALL('Open 1'!F:F,L35),""),IF(D35&gt;3000,"",IFERROR(SMALL('Open 1'!F:F,L35),"")))</f>
        <v>920.08000000100003</v>
      </c>
      <c r="F35" s="86" t="str">
        <f t="shared" si="0"/>
        <v>4D</v>
      </c>
      <c r="G35" s="91" t="str">
        <f t="shared" si="1"/>
        <v/>
      </c>
      <c r="J35" s="161"/>
      <c r="K35" s="120"/>
      <c r="L35" s="24">
        <v>34</v>
      </c>
    </row>
    <row r="36" spans="1:12">
      <c r="A36" s="18">
        <f>IFERROR(IF(D36="","",INDEX('Open 1'!$A:$F,MATCH('Open 1 Results'!$E36,'Open 1'!$F:$F,0),1)),"")</f>
        <v>20</v>
      </c>
      <c r="B36" s="84" t="str">
        <f>IFERROR(IF(D36="","",INDEX('Open 1'!$A:$F,MATCH('Open 1 Results'!$E36,'Open 1'!$F:$F,0),2)),"")</f>
        <v xml:space="preserve">Kristen Zancanella </v>
      </c>
      <c r="C36" s="84" t="str">
        <f>IFERROR(IF(D36="","",INDEX('Open 1'!$A:$F,MATCH('Open 1 Results'!$E36,'Open 1'!$F:$F,0),3)),"")</f>
        <v xml:space="preserve">lion a little </v>
      </c>
      <c r="D36" s="85">
        <f>IFERROR(IF(AND(SMALL('Open 1'!F:F,L36)&gt;1000,SMALL('Open 1'!F:F,L36)&lt;3000),"nt",IF(SMALL('Open 1'!F:F,L36)&gt;3000,"",SMALL('Open 1'!F:F,L36))),"")</f>
        <v>999.12300002300003</v>
      </c>
      <c r="E36" s="114">
        <f>IF(D36="nt",IFERROR(SMALL('Open 1'!F:F,L36),""),IF(D36&gt;3000,"",IFERROR(SMALL('Open 1'!F:F,L36),"")))</f>
        <v>999.12300002300003</v>
      </c>
      <c r="F36" s="86" t="str">
        <f t="shared" si="0"/>
        <v>4D</v>
      </c>
      <c r="G36" s="91" t="str">
        <f t="shared" si="1"/>
        <v/>
      </c>
      <c r="J36" s="161"/>
      <c r="K36" s="120"/>
      <c r="L36" s="24">
        <v>35</v>
      </c>
    </row>
    <row r="37" spans="1:12">
      <c r="A37" s="18">
        <f>IFERROR(IF(D37="","",INDEX('Open 1'!$A:$F,MATCH('Open 1 Results'!$E37,'Open 1'!$F:$F,0),1)),"")</f>
        <v>24</v>
      </c>
      <c r="B37" s="84" t="str">
        <f>IFERROR(IF(D37="","",INDEX('Open 1'!$A:$F,MATCH('Open 1 Results'!$E37,'Open 1'!$F:$F,0),2)),"")</f>
        <v xml:space="preserve">Kailee Rinas </v>
      </c>
      <c r="C37" s="84" t="str">
        <f>IFERROR(IF(D37="","",INDEX('Open 1'!$A:$F,MATCH('Open 1 Results'!$E37,'Open 1'!$F:$F,0),3)),"")</f>
        <v xml:space="preserve">Jody O' Gin </v>
      </c>
      <c r="D37" s="85">
        <f>IFERROR(IF(AND(SMALL('Open 1'!F:F,L37)&gt;1000,SMALL('Open 1'!F:F,L37)&lt;3000),"nt",IF(SMALL('Open 1'!F:F,L37)&gt;3000,"",SMALL('Open 1'!F:F,L37))),"")</f>
        <v>999.45600002800006</v>
      </c>
      <c r="E37" s="114">
        <f>IF(D37="nt",IFERROR(SMALL('Open 1'!F:F,L37),""),IF(D37&gt;3000,"",IFERROR(SMALL('Open 1'!F:F,L37),"")))</f>
        <v>999.45600002800006</v>
      </c>
      <c r="F37" s="86" t="str">
        <f t="shared" si="0"/>
        <v>4D</v>
      </c>
      <c r="G37" s="91" t="str">
        <f t="shared" si="1"/>
        <v/>
      </c>
      <c r="J37" s="161"/>
      <c r="K37" s="120"/>
      <c r="L37" s="24">
        <v>36</v>
      </c>
    </row>
    <row r="38" spans="1:12">
      <c r="A38" s="18">
        <f>IFERROR(IF(D38="","",INDEX('Open 1'!$A:$F,MATCH('Open 1 Results'!$E38,'Open 1'!$F:$F,0),1)),"")</f>
        <v>14</v>
      </c>
      <c r="B38" s="84" t="str">
        <f>IFERROR(IF(D38="","",INDEX('Open 1'!$A:$F,MATCH('Open 1 Results'!$E38,'Open 1'!$F:$F,0),2)),"")</f>
        <v>JODI THEISEN</v>
      </c>
      <c r="C38" s="84" t="str">
        <f>IFERROR(IF(D38="","",INDEX('Open 1'!$A:$F,MATCH('Open 1 Results'!$E38,'Open 1'!$F:$F,0),3)),"")</f>
        <v>COWGIRL</v>
      </c>
      <c r="D38" s="85">
        <f>IFERROR(IF(AND(SMALL('Open 1'!F:F,L38)&gt;1000,SMALL('Open 1'!F:F,L38)&lt;3000),"nt",IF(SMALL('Open 1'!F:F,L38)&gt;3000,"",SMALL('Open 1'!F:F,L38))),"")</f>
        <v>999.87600001599992</v>
      </c>
      <c r="E38" s="114">
        <f>IF(D38="nt",IFERROR(SMALL('Open 1'!F:F,L38),""),IF(D38&gt;3000,"",IFERROR(SMALL('Open 1'!F:F,L38),"")))</f>
        <v>999.87600001599992</v>
      </c>
      <c r="F38" s="86" t="str">
        <f t="shared" si="0"/>
        <v>4D</v>
      </c>
      <c r="G38" s="91" t="str">
        <f t="shared" si="1"/>
        <v/>
      </c>
      <c r="J38" s="161"/>
      <c r="K38" s="120"/>
      <c r="L38" s="24">
        <v>37</v>
      </c>
    </row>
    <row r="39" spans="1:12">
      <c r="A39" s="18">
        <f>IFERROR(IF(D39="","",INDEX('Open 1'!$A:$F,MATCH('Open 1 Results'!$E39,'Open 1'!$F:$F,0),1)),"")</f>
        <v>11</v>
      </c>
      <c r="B39" s="84" t="str">
        <f>IFERROR(IF(D39="","",INDEX('Open 1'!$A:$F,MATCH('Open 1 Results'!$E39,'Open 1'!$F:$F,0),2)),"")</f>
        <v xml:space="preserve">Jessica Woods </v>
      </c>
      <c r="C39" s="84" t="str">
        <f>IFERROR(IF(D39="","",INDEX('Open 1'!$A:$F,MATCH('Open 1 Results'!$E39,'Open 1'!$F:$F,0),3)),"")</f>
        <v xml:space="preserve">Cashn&amp;Driftin </v>
      </c>
      <c r="D39" s="85">
        <f>IFERROR(IF(AND(SMALL('Open 1'!F:F,L39)&gt;1000,SMALL('Open 1'!F:F,L39)&lt;3000),"nt",IF(SMALL('Open 1'!F:F,L39)&gt;3000,"",SMALL('Open 1'!F:F,L39))),"")</f>
        <v>999.98700001299994</v>
      </c>
      <c r="E39" s="114">
        <f>IF(D39="nt",IFERROR(SMALL('Open 1'!F:F,L39),""),IF(D39&gt;3000,"",IFERROR(SMALL('Open 1'!F:F,L39),"")))</f>
        <v>999.98700001299994</v>
      </c>
      <c r="F39" s="86" t="str">
        <f t="shared" si="0"/>
        <v>4D</v>
      </c>
      <c r="G39" s="91" t="str">
        <f t="shared" si="1"/>
        <v/>
      </c>
      <c r="J39" s="161"/>
      <c r="K39" s="120"/>
      <c r="L39" s="24">
        <v>38</v>
      </c>
    </row>
    <row r="40" spans="1:12">
      <c r="A40" s="18" t="str">
        <f>IFERROR(IF(D40="","",INDEX('Open 1'!$A:$F,MATCH('Open 1 Results'!$E40,'Open 1'!$F:$F,0),1)),"")</f>
        <v/>
      </c>
      <c r="B40" s="84" t="str">
        <f>IFERROR(IF(D40="","",INDEX('Open 1'!$A:$F,MATCH('Open 1 Results'!$E40,'Open 1'!$F:$F,0),2)),"")</f>
        <v/>
      </c>
      <c r="C40" s="84" t="str">
        <f>IFERROR(IF(D40="","",INDEX('Open 1'!$A:$F,MATCH('Open 1 Results'!$E40,'Open 1'!$F:$F,0),3)),"")</f>
        <v/>
      </c>
      <c r="D40" s="85" t="str">
        <f>IFERROR(IF(AND(SMALL('Open 1'!F:F,L40)&gt;1000,SMALL('Open 1'!F:F,L40)&lt;3000),"nt",IF(SMALL('Open 1'!F:F,L40)&gt;3000,"",SMALL('Open 1'!F:F,L40))),"")</f>
        <v/>
      </c>
      <c r="E40" s="114" t="str">
        <f>IF(D40="nt",IFERROR(SMALL('Open 1'!F:F,L40),""),IF(D40&gt;3000,"",IFERROR(SMALL('Open 1'!F:F,L40),"")))</f>
        <v/>
      </c>
      <c r="F40" s="86" t="str">
        <f t="shared" si="0"/>
        <v/>
      </c>
      <c r="G40" s="91" t="str">
        <f t="shared" si="1"/>
        <v/>
      </c>
      <c r="J40" s="161"/>
      <c r="K40" s="120"/>
      <c r="L40" s="24">
        <v>39</v>
      </c>
    </row>
    <row r="41" spans="1:12">
      <c r="A41" s="18" t="str">
        <f>IFERROR(IF(D41="","",INDEX('Open 1'!$A:$F,MATCH('Open 1 Results'!$E41,'Open 1'!$F:$F,0),1)),"")</f>
        <v/>
      </c>
      <c r="B41" s="84" t="str">
        <f>IFERROR(IF(D41="","",INDEX('Open 1'!$A:$F,MATCH('Open 1 Results'!$E41,'Open 1'!$F:$F,0),2)),"")</f>
        <v/>
      </c>
      <c r="C41" s="84" t="str">
        <f>IFERROR(IF(D41="","",INDEX('Open 1'!$A:$F,MATCH('Open 1 Results'!$E41,'Open 1'!$F:$F,0),3)),"")</f>
        <v/>
      </c>
      <c r="D41" s="85" t="str">
        <f>IFERROR(IF(AND(SMALL('Open 1'!F:F,L41)&gt;1000,SMALL('Open 1'!F:F,L41)&lt;3000),"nt",IF(SMALL('Open 1'!F:F,L41)&gt;3000,"",SMALL('Open 1'!F:F,L41))),"")</f>
        <v/>
      </c>
      <c r="E41" s="114" t="str">
        <f>IF(D41="nt",IFERROR(SMALL('Open 1'!F:F,L41),""),IF(D41&gt;3000,"",IFERROR(SMALL('Open 1'!F:F,L41),"")))</f>
        <v/>
      </c>
      <c r="F41" s="86" t="str">
        <f t="shared" si="0"/>
        <v/>
      </c>
      <c r="G41" s="91" t="str">
        <f t="shared" si="1"/>
        <v/>
      </c>
      <c r="J41" s="161"/>
      <c r="K41" s="120"/>
      <c r="L41" s="24">
        <v>40</v>
      </c>
    </row>
    <row r="42" spans="1:12">
      <c r="A42" s="18" t="str">
        <f>IFERROR(IF(D42="","",INDEX('Open 1'!$A:$F,MATCH('Open 1 Results'!$E42,'Open 1'!$F:$F,0),1)),"")</f>
        <v/>
      </c>
      <c r="B42" s="84" t="str">
        <f>IFERROR(IF(D42="","",INDEX('Open 1'!$A:$F,MATCH('Open 1 Results'!$E42,'Open 1'!$F:$F,0),2)),"")</f>
        <v/>
      </c>
      <c r="C42" s="84" t="str">
        <f>IFERROR(IF(D42="","",INDEX('Open 1'!$A:$F,MATCH('Open 1 Results'!$E42,'Open 1'!$F:$F,0),3)),"")</f>
        <v/>
      </c>
      <c r="D42" s="85" t="str">
        <f>IFERROR(IF(AND(SMALL('Open 1'!F:F,L42)&gt;1000,SMALL('Open 1'!F:F,L42)&lt;3000),"nt",IF(SMALL('Open 1'!F:F,L42)&gt;3000,"",SMALL('Open 1'!F:F,L42))),"")</f>
        <v/>
      </c>
      <c r="E42" s="114" t="str">
        <f>IF(D42="nt",IFERROR(SMALL('Open 1'!F:F,L42),""),IF(D42&gt;3000,"",IFERROR(SMALL('Open 1'!F:F,L42),"")))</f>
        <v/>
      </c>
      <c r="F42" s="86" t="str">
        <f t="shared" si="0"/>
        <v/>
      </c>
      <c r="G42" s="91" t="str">
        <f t="shared" si="1"/>
        <v/>
      </c>
      <c r="J42" s="161"/>
      <c r="K42" s="120"/>
      <c r="L42" s="24">
        <v>41</v>
      </c>
    </row>
    <row r="43" spans="1:12">
      <c r="A43" s="18" t="str">
        <f>IFERROR(IF(D43="","",INDEX('Open 1'!$A:$F,MATCH('Open 1 Results'!$E43,'Open 1'!$F:$F,0),1)),"")</f>
        <v/>
      </c>
      <c r="B43" s="84" t="str">
        <f>IFERROR(IF(D43="","",INDEX('Open 1'!$A:$F,MATCH('Open 1 Results'!$E43,'Open 1'!$F:$F,0),2)),"")</f>
        <v/>
      </c>
      <c r="C43" s="84" t="str">
        <f>IFERROR(IF(D43="","",INDEX('Open 1'!$A:$F,MATCH('Open 1 Results'!$E43,'Open 1'!$F:$F,0),3)),"")</f>
        <v/>
      </c>
      <c r="D43" s="85" t="str">
        <f>IFERROR(IF(AND(SMALL('Open 1'!F:F,L43)&gt;1000,SMALL('Open 1'!F:F,L43)&lt;3000),"nt",IF(SMALL('Open 1'!F:F,L43)&gt;3000,"",SMALL('Open 1'!F:F,L43))),"")</f>
        <v/>
      </c>
      <c r="E43" s="114" t="str">
        <f>IF(D43="nt",IFERROR(SMALL('Open 1'!F:F,L43),""),IF(D43&gt;3000,"",IFERROR(SMALL('Open 1'!F:F,L43),"")))</f>
        <v/>
      </c>
      <c r="F43" s="86" t="str">
        <f t="shared" si="0"/>
        <v/>
      </c>
      <c r="G43" s="91" t="str">
        <f t="shared" si="1"/>
        <v/>
      </c>
      <c r="J43" s="161"/>
      <c r="K43" s="120"/>
      <c r="L43" s="24">
        <v>42</v>
      </c>
    </row>
    <row r="44" spans="1:12">
      <c r="A44" s="18" t="str">
        <f>IFERROR(IF(D44="","",INDEX('Open 1'!$A:$F,MATCH('Open 1 Results'!$E44,'Open 1'!$F:$F,0),1)),"")</f>
        <v/>
      </c>
      <c r="B44" s="84" t="str">
        <f>IFERROR(IF(D44="","",INDEX('Open 1'!$A:$F,MATCH('Open 1 Results'!$E44,'Open 1'!$F:$F,0),2)),"")</f>
        <v/>
      </c>
      <c r="C44" s="84" t="str">
        <f>IFERROR(IF(D44="","",INDEX('Open 1'!$A:$F,MATCH('Open 1 Results'!$E44,'Open 1'!$F:$F,0),3)),"")</f>
        <v/>
      </c>
      <c r="D44" s="85" t="str">
        <f>IFERROR(IF(AND(SMALL('Open 1'!F:F,L44)&gt;1000,SMALL('Open 1'!F:F,L44)&lt;3000),"nt",IF(SMALL('Open 1'!F:F,L44)&gt;3000,"",SMALL('Open 1'!F:F,L44))),"")</f>
        <v/>
      </c>
      <c r="E44" s="114" t="str">
        <f>IF(D44="nt",IFERROR(SMALL('Open 1'!F:F,L44),""),IF(D44&gt;3000,"",IFERROR(SMALL('Open 1'!F:F,L44),"")))</f>
        <v/>
      </c>
      <c r="F44" s="86" t="str">
        <f t="shared" si="0"/>
        <v/>
      </c>
      <c r="G44" s="91" t="str">
        <f t="shared" si="1"/>
        <v/>
      </c>
      <c r="J44" s="161"/>
      <c r="K44" s="120"/>
      <c r="L44" s="24">
        <v>43</v>
      </c>
    </row>
    <row r="45" spans="1:12">
      <c r="A45" s="18" t="str">
        <f>IFERROR(IF(D45="","",INDEX('Open 1'!$A:$F,MATCH('Open 1 Results'!$E45,'Open 1'!$F:$F,0),1)),"")</f>
        <v/>
      </c>
      <c r="B45" s="84" t="str">
        <f>IFERROR(IF(D45="","",INDEX('Open 1'!$A:$F,MATCH('Open 1 Results'!$E45,'Open 1'!$F:$F,0),2)),"")</f>
        <v/>
      </c>
      <c r="C45" s="84" t="str">
        <f>IFERROR(IF(D45="","",INDEX('Open 1'!$A:$F,MATCH('Open 1 Results'!$E45,'Open 1'!$F:$F,0),3)),"")</f>
        <v/>
      </c>
      <c r="D45" s="85" t="str">
        <f>IFERROR(IF(AND(SMALL('Open 1'!F:F,L45)&gt;1000,SMALL('Open 1'!F:F,L45)&lt;3000),"nt",IF(SMALL('Open 1'!F:F,L45)&gt;3000,"",SMALL('Open 1'!F:F,L45))),"")</f>
        <v/>
      </c>
      <c r="E45" s="114" t="str">
        <f>IF(D45="nt",IFERROR(SMALL('Open 1'!F:F,L45),""),IF(D45&gt;3000,"",IFERROR(SMALL('Open 1'!F:F,L45),"")))</f>
        <v/>
      </c>
      <c r="F45" s="86" t="str">
        <f t="shared" si="0"/>
        <v/>
      </c>
      <c r="G45" s="91" t="str">
        <f t="shared" si="1"/>
        <v/>
      </c>
      <c r="J45" s="161"/>
      <c r="K45" s="120"/>
      <c r="L45" s="24">
        <v>44</v>
      </c>
    </row>
    <row r="46" spans="1:12">
      <c r="A46" s="18" t="str">
        <f>IFERROR(IF(D46="","",INDEX('Open 1'!$A:$F,MATCH('Open 1 Results'!$E46,'Open 1'!$F:$F,0),1)),"")</f>
        <v/>
      </c>
      <c r="B46" s="84" t="str">
        <f>IFERROR(IF(D46="","",INDEX('Open 1'!$A:$F,MATCH('Open 1 Results'!$E46,'Open 1'!$F:$F,0),2)),"")</f>
        <v/>
      </c>
      <c r="C46" s="84" t="str">
        <f>IFERROR(IF(D46="","",INDEX('Open 1'!$A:$F,MATCH('Open 1 Results'!$E46,'Open 1'!$F:$F,0),3)),"")</f>
        <v/>
      </c>
      <c r="D46" s="85" t="str">
        <f>IFERROR(IF(AND(SMALL('Open 1'!F:F,L46)&gt;1000,SMALL('Open 1'!F:F,L46)&lt;3000),"nt",IF(SMALL('Open 1'!F:F,L46)&gt;3000,"",SMALL('Open 1'!F:F,L46))),"")</f>
        <v/>
      </c>
      <c r="E46" s="114" t="str">
        <f>IF(D46="nt",IFERROR(SMALL('Open 1'!F:F,L46),""),IF(D46&gt;3000,"",IFERROR(SMALL('Open 1'!F:F,L46),"")))</f>
        <v/>
      </c>
      <c r="F46" s="86" t="str">
        <f t="shared" si="0"/>
        <v/>
      </c>
      <c r="G46" s="91" t="str">
        <f t="shared" si="1"/>
        <v/>
      </c>
      <c r="J46" s="161"/>
      <c r="K46" s="120"/>
      <c r="L46" s="24">
        <v>45</v>
      </c>
    </row>
    <row r="47" spans="1:12">
      <c r="A47" s="18" t="str">
        <f>IFERROR(IF(D47="","",INDEX('Open 1'!$A:$F,MATCH('Open 1 Results'!$E47,'Open 1'!$F:$F,0),1)),"")</f>
        <v/>
      </c>
      <c r="B47" s="84" t="str">
        <f>IFERROR(IF(D47="","",INDEX('Open 1'!$A:$F,MATCH('Open 1 Results'!$E47,'Open 1'!$F:$F,0),2)),"")</f>
        <v/>
      </c>
      <c r="C47" s="84" t="str">
        <f>IFERROR(IF(D47="","",INDEX('Open 1'!$A:$F,MATCH('Open 1 Results'!$E47,'Open 1'!$F:$F,0),3)),"")</f>
        <v/>
      </c>
      <c r="D47" s="85" t="str">
        <f>IFERROR(IF(AND(SMALL('Open 1'!F:F,L47)&gt;1000,SMALL('Open 1'!F:F,L47)&lt;3000),"nt",IF(SMALL('Open 1'!F:F,L47)&gt;3000,"",SMALL('Open 1'!F:F,L47))),"")</f>
        <v/>
      </c>
      <c r="E47" s="114" t="str">
        <f>IF(D47="nt",IFERROR(SMALL('Open 1'!F:F,L47),""),IF(D47&gt;3000,"",IFERROR(SMALL('Open 1'!F:F,L47),"")))</f>
        <v/>
      </c>
      <c r="F47" s="86" t="str">
        <f t="shared" si="0"/>
        <v/>
      </c>
      <c r="G47" s="91" t="str">
        <f t="shared" si="1"/>
        <v/>
      </c>
      <c r="J47" s="161"/>
      <c r="K47" s="120"/>
      <c r="L47" s="24">
        <v>46</v>
      </c>
    </row>
    <row r="48" spans="1:12">
      <c r="A48" s="18" t="str">
        <f>IFERROR(IF(D48="","",INDEX('Open 1'!$A:$F,MATCH('Open 1 Results'!$E48,'Open 1'!$F:$F,0),1)),"")</f>
        <v/>
      </c>
      <c r="B48" s="84" t="str">
        <f>IFERROR(IF(D48="","",INDEX('Open 1'!$A:$F,MATCH('Open 1 Results'!$E48,'Open 1'!$F:$F,0),2)),"")</f>
        <v/>
      </c>
      <c r="C48" s="84" t="str">
        <f>IFERROR(IF(D48="","",INDEX('Open 1'!$A:$F,MATCH('Open 1 Results'!$E48,'Open 1'!$F:$F,0),3)),"")</f>
        <v/>
      </c>
      <c r="D48" s="85" t="str">
        <f>IFERROR(IF(AND(SMALL('Open 1'!F:F,L48)&gt;1000,SMALL('Open 1'!F:F,L48)&lt;3000),"nt",IF(SMALL('Open 1'!F:F,L48)&gt;3000,"",SMALL('Open 1'!F:F,L48))),"")</f>
        <v/>
      </c>
      <c r="E48" s="114" t="str">
        <f>IF(D48="nt",IFERROR(SMALL('Open 1'!F:F,L48),""),IF(D48&gt;3000,"",IFERROR(SMALL('Open 1'!F:F,L48),"")))</f>
        <v/>
      </c>
      <c r="F48" s="86" t="str">
        <f t="shared" si="0"/>
        <v/>
      </c>
      <c r="G48" s="91" t="str">
        <f t="shared" si="1"/>
        <v/>
      </c>
      <c r="J48" s="161"/>
      <c r="K48" s="120"/>
      <c r="L48" s="24">
        <v>47</v>
      </c>
    </row>
    <row r="49" spans="1:12">
      <c r="A49" s="18" t="str">
        <f>IFERROR(IF(D49="","",INDEX('Open 1'!$A:$F,MATCH('Open 1 Results'!$E49,'Open 1'!$F:$F,0),1)),"")</f>
        <v/>
      </c>
      <c r="B49" s="84" t="str">
        <f>IFERROR(IF(D49="","",INDEX('Open 1'!$A:$F,MATCH('Open 1 Results'!$E49,'Open 1'!$F:$F,0),2)),"")</f>
        <v/>
      </c>
      <c r="C49" s="84" t="str">
        <f>IFERROR(IF(D49="","",INDEX('Open 1'!$A:$F,MATCH('Open 1 Results'!$E49,'Open 1'!$F:$F,0),3)),"")</f>
        <v/>
      </c>
      <c r="D49" s="85" t="str">
        <f>IFERROR(IF(AND(SMALL('Open 1'!F:F,L49)&gt;1000,SMALL('Open 1'!F:F,L49)&lt;3000),"nt",IF(SMALL('Open 1'!F:F,L49)&gt;3000,"",SMALL('Open 1'!F:F,L49))),"")</f>
        <v/>
      </c>
      <c r="E49" s="114" t="str">
        <f>IF(D49="nt",IFERROR(SMALL('Open 1'!F:F,L49),""),IF(D49&gt;3000,"",IFERROR(SMALL('Open 1'!F:F,L49),"")))</f>
        <v/>
      </c>
      <c r="F49" s="86" t="str">
        <f t="shared" si="0"/>
        <v/>
      </c>
      <c r="G49" s="91" t="str">
        <f t="shared" si="1"/>
        <v/>
      </c>
      <c r="J49" s="161"/>
      <c r="K49" s="120"/>
      <c r="L49" s="24">
        <v>48</v>
      </c>
    </row>
    <row r="50" spans="1:12">
      <c r="A50" s="18" t="str">
        <f>IFERROR(IF(D50="","",INDEX('Open 1'!$A:$F,MATCH('Open 1 Results'!$E50,'Open 1'!$F:$F,0),1)),"")</f>
        <v/>
      </c>
      <c r="B50" s="84" t="str">
        <f>IFERROR(IF(D50="","",INDEX('Open 1'!$A:$F,MATCH('Open 1 Results'!$E50,'Open 1'!$F:$F,0),2)),"")</f>
        <v/>
      </c>
      <c r="C50" s="84" t="str">
        <f>IFERROR(IF(D50="","",INDEX('Open 1'!$A:$F,MATCH('Open 1 Results'!$E50,'Open 1'!$F:$F,0),3)),"")</f>
        <v/>
      </c>
      <c r="D50" s="85" t="str">
        <f>IFERROR(IF(AND(SMALL('Open 1'!F:F,L50)&gt;1000,SMALL('Open 1'!F:F,L50)&lt;3000),"nt",IF(SMALL('Open 1'!F:F,L50)&gt;3000,"",SMALL('Open 1'!F:F,L50))),"")</f>
        <v/>
      </c>
      <c r="E50" s="114" t="str">
        <f>IF(D50="nt",IFERROR(SMALL('Open 1'!F:F,L50),""),IF(D50&gt;3000,"",IFERROR(SMALL('Open 1'!F:F,L50),"")))</f>
        <v/>
      </c>
      <c r="F50" s="86" t="str">
        <f t="shared" si="0"/>
        <v/>
      </c>
      <c r="G50" s="91" t="str">
        <f t="shared" si="1"/>
        <v/>
      </c>
      <c r="J50" s="161"/>
      <c r="K50" s="120"/>
      <c r="L50" s="24">
        <v>49</v>
      </c>
    </row>
    <row r="51" spans="1:12">
      <c r="A51" s="18" t="str">
        <f>IFERROR(IF(D51="","",INDEX('Open 1'!$A:$F,MATCH('Open 1 Results'!$E51,'Open 1'!$F:$F,0),1)),"")</f>
        <v/>
      </c>
      <c r="B51" s="84" t="str">
        <f>IFERROR(IF(D51="","",INDEX('Open 1'!$A:$F,MATCH('Open 1 Results'!$E51,'Open 1'!$F:$F,0),2)),"")</f>
        <v/>
      </c>
      <c r="C51" s="84" t="str">
        <f>IFERROR(IF(D51="","",INDEX('Open 1'!$A:$F,MATCH('Open 1 Results'!$E51,'Open 1'!$F:$F,0),3)),"")</f>
        <v/>
      </c>
      <c r="D51" s="85" t="str">
        <f>IFERROR(IF(AND(SMALL('Open 1'!F:F,L51)&gt;1000,SMALL('Open 1'!F:F,L51)&lt;3000),"nt",IF(SMALL('Open 1'!F:F,L51)&gt;3000,"",SMALL('Open 1'!F:F,L51))),"")</f>
        <v/>
      </c>
      <c r="E51" s="114" t="str">
        <f>IF(D51="nt",IFERROR(SMALL('Open 1'!F:F,L51),""),IF(D51&gt;3000,"",IFERROR(SMALL('Open 1'!F:F,L51),"")))</f>
        <v/>
      </c>
      <c r="F51" s="86" t="str">
        <f t="shared" si="0"/>
        <v/>
      </c>
      <c r="G51" s="91" t="str">
        <f t="shared" si="1"/>
        <v/>
      </c>
      <c r="J51" s="161"/>
      <c r="K51" s="120"/>
      <c r="L51" s="24">
        <v>50</v>
      </c>
    </row>
    <row r="52" spans="1:12">
      <c r="A52" s="18" t="str">
        <f>IFERROR(IF(D52="","",INDEX('Open 1'!$A:$F,MATCH('Open 1 Results'!$E52,'Open 1'!$F:$F,0),1)),"")</f>
        <v/>
      </c>
      <c r="B52" s="84" t="str">
        <f>IFERROR(IF(D52="","",INDEX('Open 1'!$A:$F,MATCH('Open 1 Results'!$E52,'Open 1'!$F:$F,0),2)),"")</f>
        <v/>
      </c>
      <c r="C52" s="84" t="str">
        <f>IFERROR(IF(D52="","",INDEX('Open 1'!$A:$F,MATCH('Open 1 Results'!$E52,'Open 1'!$F:$F,0),3)),"")</f>
        <v/>
      </c>
      <c r="D52" s="85" t="str">
        <f>IFERROR(IF(AND(SMALL('Open 1'!F:F,L52)&gt;1000,SMALL('Open 1'!F:F,L52)&lt;3000),"nt",IF(SMALL('Open 1'!F:F,L52)&gt;3000,"",SMALL('Open 1'!F:F,L52))),"")</f>
        <v/>
      </c>
      <c r="E52" s="114" t="str">
        <f>IF(D52="nt",IFERROR(SMALL('Open 1'!F:F,L52),""),IF(D52&gt;3000,"",IFERROR(SMALL('Open 1'!F:F,L52),"")))</f>
        <v/>
      </c>
      <c r="G52" s="91" t="str">
        <f t="shared" si="1"/>
        <v/>
      </c>
      <c r="J52" s="161"/>
      <c r="K52" s="120"/>
      <c r="L52" s="24">
        <v>51</v>
      </c>
    </row>
    <row r="53" spans="1:12">
      <c r="A53" s="18" t="str">
        <f>IFERROR(IF(D53="","",INDEX('Open 1'!$A:$F,MATCH('Open 1 Results'!$E53,'Open 1'!$F:$F,0),1)),"")</f>
        <v/>
      </c>
      <c r="B53" s="84" t="str">
        <f>IFERROR(IF(D53="","",INDEX('Open 1'!$A:$F,MATCH('Open 1 Results'!$E53,'Open 1'!$F:$F,0),2)),"")</f>
        <v/>
      </c>
      <c r="C53" s="84" t="str">
        <f>IFERROR(IF(D53="","",INDEX('Open 1'!$A:$F,MATCH('Open 1 Results'!$E53,'Open 1'!$F:$F,0),3)),"")</f>
        <v/>
      </c>
      <c r="D53" s="85" t="str">
        <f>IFERROR(IF(AND(SMALL('Open 1'!F:F,L53)&gt;1000,SMALL('Open 1'!F:F,L53)&lt;3000),"nt",IF(SMALL('Open 1'!F:F,L53)&gt;3000,"",SMALL('Open 1'!F:F,L53))),"")</f>
        <v/>
      </c>
      <c r="E53" s="114" t="str">
        <f>IF(D53="nt",IFERROR(SMALL('Open 1'!F:F,L53),""),IF(D53&gt;3000,"",IFERROR(SMALL('Open 1'!F:F,L53),"")))</f>
        <v/>
      </c>
      <c r="G53" s="91" t="str">
        <f t="shared" si="1"/>
        <v/>
      </c>
      <c r="J53" s="161"/>
      <c r="K53" s="120"/>
      <c r="L53" s="24">
        <v>52</v>
      </c>
    </row>
    <row r="54" spans="1:12">
      <c r="A54" s="18" t="str">
        <f>IFERROR(IF(D54="","",INDEX('Open 1'!$A:$F,MATCH('Open 1 Results'!$E54,'Open 1'!$F:$F,0),1)),"")</f>
        <v/>
      </c>
      <c r="B54" s="84" t="str">
        <f>IFERROR(IF(D54="","",INDEX('Open 1'!$A:$F,MATCH('Open 1 Results'!$E54,'Open 1'!$F:$F,0),2)),"")</f>
        <v/>
      </c>
      <c r="C54" s="84" t="str">
        <f>IFERROR(IF(D54="","",INDEX('Open 1'!$A:$F,MATCH('Open 1 Results'!$E54,'Open 1'!$F:$F,0),3)),"")</f>
        <v/>
      </c>
      <c r="D54" s="85" t="str">
        <f>IFERROR(IF(AND(SMALL('Open 1'!F:F,L54)&gt;1000,SMALL('Open 1'!F:F,L54)&lt;3000),"nt",IF(SMALL('Open 1'!F:F,L54)&gt;3000,"",SMALL('Open 1'!F:F,L54))),"")</f>
        <v/>
      </c>
      <c r="E54" s="114" t="str">
        <f>IF(D54="nt",IFERROR(SMALL('Open 1'!F:F,L54),""),IF(D54&gt;3000,"",IFERROR(SMALL('Open 1'!F:F,L54),"")))</f>
        <v/>
      </c>
      <c r="G54" s="91" t="str">
        <f t="shared" si="1"/>
        <v/>
      </c>
      <c r="J54" s="161"/>
      <c r="K54" s="120"/>
      <c r="L54" s="24">
        <v>53</v>
      </c>
    </row>
    <row r="55" spans="1:12">
      <c r="A55" s="18" t="str">
        <f>IFERROR(IF(D55="","",INDEX('Open 1'!$A:$F,MATCH('Open 1 Results'!$E55,'Open 1'!$F:$F,0),1)),"")</f>
        <v/>
      </c>
      <c r="B55" s="84" t="str">
        <f>IFERROR(IF(D55="","",INDEX('Open 1'!$A:$F,MATCH('Open 1 Results'!$E55,'Open 1'!$F:$F,0),2)),"")</f>
        <v/>
      </c>
      <c r="C55" s="84" t="str">
        <f>IFERROR(IF(D55="","",INDEX('Open 1'!$A:$F,MATCH('Open 1 Results'!$E55,'Open 1'!$F:$F,0),3)),"")</f>
        <v/>
      </c>
      <c r="D55" s="85" t="str">
        <f>IFERROR(IF(AND(SMALL('Open 1'!F:F,L55)&gt;1000,SMALL('Open 1'!F:F,L55)&lt;3000),"nt",IF(SMALL('Open 1'!F:F,L55)&gt;3000,"",SMALL('Open 1'!F:F,L55))),"")</f>
        <v/>
      </c>
      <c r="E55" s="114" t="str">
        <f>IF(D55="nt",IFERROR(SMALL('Open 1'!F:F,L55),""),IF(D55&gt;3000,"",IFERROR(SMALL('Open 1'!F:F,L55),"")))</f>
        <v/>
      </c>
      <c r="G55" s="91" t="str">
        <f t="shared" si="1"/>
        <v/>
      </c>
      <c r="J55" s="161"/>
      <c r="K55" s="120"/>
      <c r="L55" s="24">
        <v>54</v>
      </c>
    </row>
    <row r="56" spans="1:12">
      <c r="A56" s="18" t="str">
        <f>IFERROR(IF(D56="","",INDEX('Open 1'!$A:$F,MATCH('Open 1 Results'!$E56,'Open 1'!$F:$F,0),1)),"")</f>
        <v/>
      </c>
      <c r="B56" s="84" t="str">
        <f>IFERROR(IF(D56="","",INDEX('Open 1'!$A:$F,MATCH('Open 1 Results'!$E56,'Open 1'!$F:$F,0),2)),"")</f>
        <v/>
      </c>
      <c r="C56" s="84" t="str">
        <f>IFERROR(IF(D56="","",INDEX('Open 1'!$A:$F,MATCH('Open 1 Results'!$E56,'Open 1'!$F:$F,0),3)),"")</f>
        <v/>
      </c>
      <c r="D56" s="85" t="str">
        <f>IFERROR(IF(AND(SMALL('Open 1'!F:F,L56)&gt;1000,SMALL('Open 1'!F:F,L56)&lt;3000),"nt",IF(SMALL('Open 1'!F:F,L56)&gt;3000,"",SMALL('Open 1'!F:F,L56))),"")</f>
        <v/>
      </c>
      <c r="E56" s="114" t="str">
        <f>IF(D56="nt",IFERROR(SMALL('Open 1'!F:F,L56),""),IF(D56&gt;3000,"",IFERROR(SMALL('Open 1'!F:F,L56),"")))</f>
        <v/>
      </c>
      <c r="G56" s="91" t="str">
        <f t="shared" si="1"/>
        <v/>
      </c>
      <c r="J56" s="161"/>
      <c r="K56" s="120"/>
      <c r="L56" s="24">
        <v>55</v>
      </c>
    </row>
    <row r="57" spans="1:12">
      <c r="A57" s="18" t="str">
        <f>IFERROR(IF(D57="","",INDEX('Open 1'!$A:$F,MATCH('Open 1 Results'!$E57,'Open 1'!$F:$F,0),1)),"")</f>
        <v/>
      </c>
      <c r="B57" s="84" t="str">
        <f>IFERROR(IF(D57="","",INDEX('Open 1'!$A:$F,MATCH('Open 1 Results'!$E57,'Open 1'!$F:$F,0),2)),"")</f>
        <v/>
      </c>
      <c r="C57" s="84" t="str">
        <f>IFERROR(IF(D57="","",INDEX('Open 1'!$A:$F,MATCH('Open 1 Results'!$E57,'Open 1'!$F:$F,0),3)),"")</f>
        <v/>
      </c>
      <c r="D57" s="85" t="str">
        <f>IFERROR(IF(AND(SMALL('Open 1'!F:F,L57)&gt;1000,SMALL('Open 1'!F:F,L57)&lt;3000),"nt",IF(SMALL('Open 1'!F:F,L57)&gt;3000,"",SMALL('Open 1'!F:F,L57))),"")</f>
        <v/>
      </c>
      <c r="E57" s="114" t="str">
        <f>IF(D57="nt",IFERROR(SMALL('Open 1'!F:F,L57),""),IF(D57&gt;3000,"",IFERROR(SMALL('Open 1'!F:F,L57),"")))</f>
        <v/>
      </c>
      <c r="G57" s="91" t="str">
        <f t="shared" si="1"/>
        <v/>
      </c>
      <c r="J57" s="161"/>
      <c r="K57" s="120"/>
      <c r="L57" s="24">
        <v>56</v>
      </c>
    </row>
    <row r="58" spans="1:12">
      <c r="A58" s="18" t="str">
        <f>IFERROR(IF(D58="","",INDEX('Open 1'!$A:$F,MATCH('Open 1 Results'!$E58,'Open 1'!$F:$F,0),1)),"")</f>
        <v/>
      </c>
      <c r="B58" s="84" t="str">
        <f>IFERROR(IF(D58="","",INDEX('Open 1'!$A:$F,MATCH('Open 1 Results'!$E58,'Open 1'!$F:$F,0),2)),"")</f>
        <v/>
      </c>
      <c r="C58" s="84" t="str">
        <f>IFERROR(IF(D58="","",INDEX('Open 1'!$A:$F,MATCH('Open 1 Results'!$E58,'Open 1'!$F:$F,0),3)),"")</f>
        <v/>
      </c>
      <c r="D58" s="85" t="str">
        <f>IFERROR(IF(AND(SMALL('Open 1'!F:F,L58)&gt;1000,SMALL('Open 1'!F:F,L58)&lt;3000),"nt",IF(SMALL('Open 1'!F:F,L58)&gt;3000,"",SMALL('Open 1'!F:F,L58))),"")</f>
        <v/>
      </c>
      <c r="E58" s="114" t="str">
        <f>IF(D58="nt",IFERROR(SMALL('Open 1'!F:F,L58),""),IF(D58&gt;3000,"",IFERROR(SMALL('Open 1'!F:F,L58),"")))</f>
        <v/>
      </c>
      <c r="G58" s="91" t="str">
        <f t="shared" si="1"/>
        <v/>
      </c>
      <c r="J58" s="161"/>
      <c r="K58" s="120"/>
      <c r="L58" s="24">
        <v>57</v>
      </c>
    </row>
    <row r="59" spans="1:12">
      <c r="A59" s="18" t="str">
        <f>IFERROR(IF(D59="","",INDEX('Open 1'!$A:$F,MATCH('Open 1 Results'!$E59,'Open 1'!$F:$F,0),1)),"")</f>
        <v/>
      </c>
      <c r="B59" s="84" t="str">
        <f>IFERROR(IF(D59="","",INDEX('Open 1'!$A:$F,MATCH('Open 1 Results'!$E59,'Open 1'!$F:$F,0),2)),"")</f>
        <v/>
      </c>
      <c r="C59" s="84" t="str">
        <f>IFERROR(IF(D59="","",INDEX('Open 1'!$A:$F,MATCH('Open 1 Results'!$E59,'Open 1'!$F:$F,0),3)),"")</f>
        <v/>
      </c>
      <c r="D59" s="85" t="str">
        <f>IFERROR(IF(AND(SMALL('Open 1'!F:F,L59)&gt;1000,SMALL('Open 1'!F:F,L59)&lt;3000),"nt",IF(SMALL('Open 1'!F:F,L59)&gt;3000,"",SMALL('Open 1'!F:F,L59))),"")</f>
        <v/>
      </c>
      <c r="E59" s="114" t="str">
        <f>IF(D59="nt",IFERROR(SMALL('Open 1'!F:F,L59),""),IF(D59&gt;3000,"",IFERROR(SMALL('Open 1'!F:F,L59),"")))</f>
        <v/>
      </c>
      <c r="G59" s="91" t="str">
        <f t="shared" si="1"/>
        <v/>
      </c>
      <c r="J59" s="161"/>
      <c r="K59" s="120"/>
      <c r="L59" s="24">
        <v>58</v>
      </c>
    </row>
    <row r="60" spans="1:12">
      <c r="A60" s="18" t="str">
        <f>IFERROR(IF(D60="","",INDEX('Open 1'!$A:$F,MATCH('Open 1 Results'!$E60,'Open 1'!$F:$F,0),1)),"")</f>
        <v/>
      </c>
      <c r="B60" s="84" t="str">
        <f>IFERROR(IF(D60="","",INDEX('Open 1'!$A:$F,MATCH('Open 1 Results'!$E60,'Open 1'!$F:$F,0),2)),"")</f>
        <v/>
      </c>
      <c r="C60" s="84" t="str">
        <f>IFERROR(IF(D60="","",INDEX('Open 1'!$A:$F,MATCH('Open 1 Results'!$E60,'Open 1'!$F:$F,0),3)),"")</f>
        <v/>
      </c>
      <c r="D60" s="85" t="str">
        <f>IFERROR(IF(AND(SMALL('Open 1'!F:F,L60)&gt;1000,SMALL('Open 1'!F:F,L60)&lt;3000),"nt",IF(SMALL('Open 1'!F:F,L60)&gt;3000,"",SMALL('Open 1'!F:F,L60))),"")</f>
        <v/>
      </c>
      <c r="E60" s="114" t="str">
        <f>IF(D60="nt",IFERROR(SMALL('Open 1'!F:F,L60),""),IF(D60&gt;3000,"",IFERROR(SMALL('Open 1'!F:F,L60),"")))</f>
        <v/>
      </c>
      <c r="G60" s="91" t="str">
        <f t="shared" si="1"/>
        <v/>
      </c>
      <c r="J60" s="161"/>
      <c r="K60" s="120"/>
      <c r="L60" s="24">
        <v>59</v>
      </c>
    </row>
    <row r="61" spans="1:12">
      <c r="A61" s="18" t="str">
        <f>IFERROR(IF(D61="","",INDEX('Open 1'!$A:$F,MATCH('Open 1 Results'!$E61,'Open 1'!$F:$F,0),1)),"")</f>
        <v/>
      </c>
      <c r="B61" s="84" t="str">
        <f>IFERROR(IF(D61="","",INDEX('Open 1'!$A:$F,MATCH('Open 1 Results'!$E61,'Open 1'!$F:$F,0),2)),"")</f>
        <v/>
      </c>
      <c r="C61" s="84" t="str">
        <f>IFERROR(IF(D61="","",INDEX('Open 1'!$A:$F,MATCH('Open 1 Results'!$E61,'Open 1'!$F:$F,0),3)),"")</f>
        <v/>
      </c>
      <c r="D61" s="85" t="str">
        <f>IFERROR(IF(AND(SMALL('Open 1'!F:F,L61)&gt;1000,SMALL('Open 1'!F:F,L61)&lt;3000),"nt",IF(SMALL('Open 1'!F:F,L61)&gt;3000,"",SMALL('Open 1'!F:F,L61))),"")</f>
        <v/>
      </c>
      <c r="E61" s="114" t="str">
        <f>IF(D61="nt",IFERROR(SMALL('Open 1'!F:F,L61),""),IF(D61&gt;3000,"",IFERROR(SMALL('Open 1'!F:F,L61),"")))</f>
        <v/>
      </c>
      <c r="G61" s="91" t="str">
        <f t="shared" si="1"/>
        <v/>
      </c>
      <c r="J61" s="161"/>
      <c r="K61" s="120"/>
      <c r="L61" s="24">
        <v>60</v>
      </c>
    </row>
    <row r="62" spans="1:12">
      <c r="A62" s="18" t="str">
        <f>IFERROR(IF(D62="","",INDEX('Open 1'!$A:$F,MATCH('Open 1 Results'!$E62,'Open 1'!$F:$F,0),1)),"")</f>
        <v/>
      </c>
      <c r="B62" s="84" t="str">
        <f>IFERROR(IF(D62="","",INDEX('Open 1'!$A:$F,MATCH('Open 1 Results'!$E62,'Open 1'!$F:$F,0),2)),"")</f>
        <v/>
      </c>
      <c r="C62" s="84" t="str">
        <f>IFERROR(IF(D62="","",INDEX('Open 1'!$A:$F,MATCH('Open 1 Results'!$E62,'Open 1'!$F:$F,0),3)),"")</f>
        <v/>
      </c>
      <c r="D62" s="85" t="str">
        <f>IFERROR(IF(AND(SMALL('Open 1'!F:F,L62)&gt;1000,SMALL('Open 1'!F:F,L62)&lt;3000),"nt",IF(SMALL('Open 1'!F:F,L62)&gt;3000,"",SMALL('Open 1'!F:F,L62))),"")</f>
        <v/>
      </c>
      <c r="E62" s="114" t="str">
        <f>IF(D62="nt",IFERROR(SMALL('Open 1'!F:F,L62),""),IF(D62&gt;3000,"",IFERROR(SMALL('Open 1'!F:F,L62),"")))</f>
        <v/>
      </c>
      <c r="G62" s="91" t="str">
        <f t="shared" si="1"/>
        <v/>
      </c>
      <c r="J62" s="161"/>
      <c r="K62" s="120"/>
      <c r="L62" s="24">
        <v>61</v>
      </c>
    </row>
    <row r="63" spans="1:12">
      <c r="A63" s="18" t="str">
        <f>IFERROR(IF(D63="","",INDEX('Open 1'!$A:$F,MATCH('Open 1 Results'!$E63,'Open 1'!$F:$F,0),1)),"")</f>
        <v/>
      </c>
      <c r="B63" s="84" t="str">
        <f>IFERROR(IF(D63="","",INDEX('Open 1'!$A:$F,MATCH('Open 1 Results'!$E63,'Open 1'!$F:$F,0),2)),"")</f>
        <v/>
      </c>
      <c r="C63" s="84" t="str">
        <f>IFERROR(IF(D63="","",INDEX('Open 1'!$A:$F,MATCH('Open 1 Results'!$E63,'Open 1'!$F:$F,0),3)),"")</f>
        <v/>
      </c>
      <c r="D63" s="85" t="str">
        <f>IFERROR(IF(AND(SMALL('Open 1'!F:F,L63)&gt;1000,SMALL('Open 1'!F:F,L63)&lt;3000),"nt",IF(SMALL('Open 1'!F:F,L63)&gt;3000,"",SMALL('Open 1'!F:F,L63))),"")</f>
        <v/>
      </c>
      <c r="E63" s="114" t="str">
        <f>IF(D63="nt",IFERROR(SMALL('Open 1'!F:F,L63),""),IF(D63&gt;3000,"",IFERROR(SMALL('Open 1'!F:F,L63),"")))</f>
        <v/>
      </c>
      <c r="G63" s="91" t="str">
        <f t="shared" si="1"/>
        <v/>
      </c>
      <c r="J63" s="161"/>
      <c r="K63" s="120"/>
      <c r="L63" s="24">
        <v>62</v>
      </c>
    </row>
    <row r="64" spans="1:12">
      <c r="A64" s="18" t="str">
        <f>IFERROR(IF(D64="","",INDEX('Open 1'!$A:$F,MATCH('Open 1 Results'!$E64,'Open 1'!$F:$F,0),1)),"")</f>
        <v/>
      </c>
      <c r="B64" s="84" t="str">
        <f>IFERROR(IF(D64="","",INDEX('Open 1'!$A:$F,MATCH('Open 1 Results'!$E64,'Open 1'!$F:$F,0),2)),"")</f>
        <v/>
      </c>
      <c r="C64" s="84" t="str">
        <f>IFERROR(IF(D64="","",INDEX('Open 1'!$A:$F,MATCH('Open 1 Results'!$E64,'Open 1'!$F:$F,0),3)),"")</f>
        <v/>
      </c>
      <c r="D64" s="85" t="str">
        <f>IFERROR(IF(AND(SMALL('Open 1'!F:F,L64)&gt;1000,SMALL('Open 1'!F:F,L64)&lt;3000),"nt",IF(SMALL('Open 1'!F:F,L64)&gt;3000,"",SMALL('Open 1'!F:F,L64))),"")</f>
        <v/>
      </c>
      <c r="E64" s="114" t="str">
        <f>IF(D64="nt",IFERROR(SMALL('Open 1'!F:F,L64),""),IF(D64&gt;3000,"",IFERROR(SMALL('Open 1'!F:F,L64),"")))</f>
        <v/>
      </c>
      <c r="G64" s="91" t="str">
        <f t="shared" si="1"/>
        <v/>
      </c>
      <c r="J64" s="161"/>
      <c r="K64" s="120"/>
      <c r="L64" s="24">
        <v>63</v>
      </c>
    </row>
    <row r="65" spans="1:12">
      <c r="A65" s="18" t="str">
        <f>IFERROR(IF(D65="","",INDEX('Open 1'!$A:$F,MATCH('Open 1 Results'!$E65,'Open 1'!$F:$F,0),1)),"")</f>
        <v/>
      </c>
      <c r="B65" s="84" t="str">
        <f>IFERROR(IF(D65="","",INDEX('Open 1'!$A:$F,MATCH('Open 1 Results'!$E65,'Open 1'!$F:$F,0),2)),"")</f>
        <v/>
      </c>
      <c r="C65" s="84" t="str">
        <f>IFERROR(IF(D65="","",INDEX('Open 1'!$A:$F,MATCH('Open 1 Results'!$E65,'Open 1'!$F:$F,0),3)),"")</f>
        <v/>
      </c>
      <c r="D65" s="85" t="str">
        <f>IFERROR(IF(AND(SMALL('Open 1'!F:F,L65)&gt;1000,SMALL('Open 1'!F:F,L65)&lt;3000),"nt",IF(SMALL('Open 1'!F:F,L65)&gt;3000,"",SMALL('Open 1'!F:F,L65))),"")</f>
        <v/>
      </c>
      <c r="E65" s="114" t="str">
        <f>IF(D65="nt",IFERROR(SMALL('Open 1'!F:F,L65),""),IF(D65&gt;3000,"",IFERROR(SMALL('Open 1'!F:F,L65),"")))</f>
        <v/>
      </c>
      <c r="G65" s="91" t="str">
        <f t="shared" si="1"/>
        <v/>
      </c>
      <c r="J65" s="161"/>
      <c r="K65" s="120"/>
      <c r="L65" s="24">
        <v>64</v>
      </c>
    </row>
    <row r="66" spans="1:12">
      <c r="A66" s="18" t="str">
        <f>IFERROR(IF(D66="","",INDEX('Open 1'!$A:$F,MATCH('Open 1 Results'!$E66,'Open 1'!$F:$F,0),1)),"")</f>
        <v/>
      </c>
      <c r="B66" s="84" t="str">
        <f>IFERROR(IF(D66="","",INDEX('Open 1'!$A:$F,MATCH('Open 1 Results'!$E66,'Open 1'!$F:$F,0),2)),"")</f>
        <v/>
      </c>
      <c r="C66" s="84" t="str">
        <f>IFERROR(IF(D66="","",INDEX('Open 1'!$A:$F,MATCH('Open 1 Results'!$E66,'Open 1'!$F:$F,0),3)),"")</f>
        <v/>
      </c>
      <c r="D66" s="85" t="str">
        <f>IFERROR(IF(AND(SMALL('Open 1'!F:F,L66)&gt;1000,SMALL('Open 1'!F:F,L66)&lt;3000),"nt",IF(SMALL('Open 1'!F:F,L66)&gt;3000,"",SMALL('Open 1'!F:F,L66))),"")</f>
        <v/>
      </c>
      <c r="E66" s="114" t="str">
        <f>IF(D66="nt",IFERROR(SMALL('Open 1'!F:F,L66),""),IF(D66&gt;3000,"",IFERROR(SMALL('Open 1'!F:F,L66),"")))</f>
        <v/>
      </c>
      <c r="G66" s="91" t="str">
        <f t="shared" si="1"/>
        <v/>
      </c>
      <c r="J66" s="161"/>
      <c r="K66" s="120"/>
      <c r="L66" s="24">
        <v>65</v>
      </c>
    </row>
    <row r="67" spans="1:12">
      <c r="A67" s="18" t="str">
        <f>IFERROR(IF(D67="","",INDEX('Open 1'!$A:$F,MATCH('Open 1 Results'!$E67,'Open 1'!$F:$F,0),1)),"")</f>
        <v/>
      </c>
      <c r="B67" s="84" t="str">
        <f>IFERROR(IF(D67="","",INDEX('Open 1'!$A:$F,MATCH('Open 1 Results'!$E67,'Open 1'!$F:$F,0),2)),"")</f>
        <v/>
      </c>
      <c r="C67" s="84" t="str">
        <f>IFERROR(IF(D67="","",INDEX('Open 1'!$A:$F,MATCH('Open 1 Results'!$E67,'Open 1'!$F:$F,0),3)),"")</f>
        <v/>
      </c>
      <c r="D67" s="85" t="str">
        <f>IFERROR(IF(AND(SMALL('Open 1'!F:F,L67)&gt;1000,SMALL('Open 1'!F:F,L67)&lt;3000),"nt",IF(SMALL('Open 1'!F:F,L67)&gt;3000,"",SMALL('Open 1'!F:F,L67))),"")</f>
        <v/>
      </c>
      <c r="E67" s="114" t="str">
        <f>IF(D67="nt",IFERROR(SMALL('Open 1'!F:F,L67),""),IF(D67&gt;3000,"",IFERROR(SMALL('Open 1'!F:F,L67),"")))</f>
        <v/>
      </c>
      <c r="G67" s="91" t="str">
        <f t="shared" ref="G67:G130" si="2">IFERROR(VLOOKUP(D67,$H$3:$I$7,2,FALSE),"")</f>
        <v/>
      </c>
      <c r="J67" s="161"/>
      <c r="K67" s="120"/>
      <c r="L67" s="24">
        <v>66</v>
      </c>
    </row>
    <row r="68" spans="1:12">
      <c r="A68" s="18" t="str">
        <f>IFERROR(IF(D68="","",INDEX('Open 1'!$A:$F,MATCH('Open 1 Results'!$E68,'Open 1'!$F:$F,0),1)),"")</f>
        <v/>
      </c>
      <c r="B68" s="84" t="str">
        <f>IFERROR(IF(D68="","",INDEX('Open 1'!$A:$F,MATCH('Open 1 Results'!$E68,'Open 1'!$F:$F,0),2)),"")</f>
        <v/>
      </c>
      <c r="C68" s="84" t="str">
        <f>IFERROR(IF(D68="","",INDEX('Open 1'!$A:$F,MATCH('Open 1 Results'!$E68,'Open 1'!$F:$F,0),3)),"")</f>
        <v/>
      </c>
      <c r="D68" s="85" t="str">
        <f>IFERROR(IF(AND(SMALL('Open 1'!F:F,L68)&gt;1000,SMALL('Open 1'!F:F,L68)&lt;3000),"nt",IF(SMALL('Open 1'!F:F,L68)&gt;3000,"",SMALL('Open 1'!F:F,L68))),"")</f>
        <v/>
      </c>
      <c r="E68" s="114" t="str">
        <f>IF(D68="nt",IFERROR(SMALL('Open 1'!F:F,L68),""),IF(D68&gt;3000,"",IFERROR(SMALL('Open 1'!F:F,L68),"")))</f>
        <v/>
      </c>
      <c r="G68" s="91" t="str">
        <f t="shared" si="2"/>
        <v/>
      </c>
      <c r="J68" s="161"/>
      <c r="K68" s="120"/>
      <c r="L68" s="24">
        <v>67</v>
      </c>
    </row>
    <row r="69" spans="1:12">
      <c r="A69" s="18" t="str">
        <f>IFERROR(IF(D69="","",INDEX('Open 1'!$A:$F,MATCH('Open 1 Results'!$E69,'Open 1'!$F:$F,0),1)),"")</f>
        <v/>
      </c>
      <c r="B69" s="84" t="str">
        <f>IFERROR(IF(D69="","",INDEX('Open 1'!$A:$F,MATCH('Open 1 Results'!$E69,'Open 1'!$F:$F,0),2)),"")</f>
        <v/>
      </c>
      <c r="C69" s="84" t="str">
        <f>IFERROR(IF(D69="","",INDEX('Open 1'!$A:$F,MATCH('Open 1 Results'!$E69,'Open 1'!$F:$F,0),3)),"")</f>
        <v/>
      </c>
      <c r="D69" s="85" t="str">
        <f>IFERROR(IF(AND(SMALL('Open 1'!F:F,L69)&gt;1000,SMALL('Open 1'!F:F,L69)&lt;3000),"nt",IF(SMALL('Open 1'!F:F,L69)&gt;3000,"",SMALL('Open 1'!F:F,L69))),"")</f>
        <v/>
      </c>
      <c r="E69" s="114" t="str">
        <f>IF(D69="nt",IFERROR(SMALL('Open 1'!F:F,L69),""),IF(D69&gt;3000,"",IFERROR(SMALL('Open 1'!F:F,L69),"")))</f>
        <v/>
      </c>
      <c r="G69" s="91" t="str">
        <f t="shared" si="2"/>
        <v/>
      </c>
      <c r="J69" s="161"/>
      <c r="K69" s="120"/>
      <c r="L69" s="24">
        <v>68</v>
      </c>
    </row>
    <row r="70" spans="1:12">
      <c r="A70" s="18" t="str">
        <f>IFERROR(IF(D70="","",INDEX('Open 1'!$A:$F,MATCH('Open 1 Results'!$E70,'Open 1'!$F:$F,0),1)),"")</f>
        <v/>
      </c>
      <c r="B70" s="84" t="str">
        <f>IFERROR(IF(D70="","",INDEX('Open 1'!$A:$F,MATCH('Open 1 Results'!$E70,'Open 1'!$F:$F,0),2)),"")</f>
        <v/>
      </c>
      <c r="C70" s="84" t="str">
        <f>IFERROR(IF(D70="","",INDEX('Open 1'!$A:$F,MATCH('Open 1 Results'!$E70,'Open 1'!$F:$F,0),3)),"")</f>
        <v/>
      </c>
      <c r="D70" s="85" t="str">
        <f>IFERROR(IF(AND(SMALL('Open 1'!F:F,L70)&gt;1000,SMALL('Open 1'!F:F,L70)&lt;3000),"nt",IF(SMALL('Open 1'!F:F,L70)&gt;3000,"",SMALL('Open 1'!F:F,L70))),"")</f>
        <v/>
      </c>
      <c r="E70" s="114" t="str">
        <f>IF(D70="nt",IFERROR(SMALL('Open 1'!F:F,L70),""),IF(D70&gt;3000,"",IFERROR(SMALL('Open 1'!F:F,L70),"")))</f>
        <v/>
      </c>
      <c r="G70" s="91" t="str">
        <f t="shared" si="2"/>
        <v/>
      </c>
      <c r="J70" s="161"/>
      <c r="K70" s="120"/>
      <c r="L70" s="24">
        <v>69</v>
      </c>
    </row>
    <row r="71" spans="1:12">
      <c r="A71" s="18" t="str">
        <f>IFERROR(IF(D71="","",INDEX('Open 1'!$A:$F,MATCH('Open 1 Results'!$E71,'Open 1'!$F:$F,0),1)),"")</f>
        <v/>
      </c>
      <c r="B71" s="84" t="str">
        <f>IFERROR(IF(D71="","",INDEX('Open 1'!$A:$F,MATCH('Open 1 Results'!$E71,'Open 1'!$F:$F,0),2)),"")</f>
        <v/>
      </c>
      <c r="C71" s="84" t="str">
        <f>IFERROR(IF(D71="","",INDEX('Open 1'!$A:$F,MATCH('Open 1 Results'!$E71,'Open 1'!$F:$F,0),3)),"")</f>
        <v/>
      </c>
      <c r="D71" s="85" t="str">
        <f>IFERROR(IF(AND(SMALL('Open 1'!F:F,L71)&gt;1000,SMALL('Open 1'!F:F,L71)&lt;3000),"nt",IF(SMALL('Open 1'!F:F,L71)&gt;3000,"",SMALL('Open 1'!F:F,L71))),"")</f>
        <v/>
      </c>
      <c r="E71" s="114" t="str">
        <f>IF(D71="nt",IFERROR(SMALL('Open 1'!F:F,L71),""),IF(D71&gt;3000,"",IFERROR(SMALL('Open 1'!F:F,L71),"")))</f>
        <v/>
      </c>
      <c r="G71" s="91" t="str">
        <f t="shared" si="2"/>
        <v/>
      </c>
      <c r="J71" s="161"/>
      <c r="K71" s="120"/>
      <c r="L71" s="24">
        <v>70</v>
      </c>
    </row>
    <row r="72" spans="1:12">
      <c r="A72" s="18" t="str">
        <f>IFERROR(IF(D72="","",INDEX('Open 1'!$A:$F,MATCH('Open 1 Results'!$E72,'Open 1'!$F:$F,0),1)),"")</f>
        <v/>
      </c>
      <c r="B72" s="84" t="str">
        <f>IFERROR(IF(D72="","",INDEX('Open 1'!$A:$F,MATCH('Open 1 Results'!$E72,'Open 1'!$F:$F,0),2)),"")</f>
        <v/>
      </c>
      <c r="C72" s="84" t="str">
        <f>IFERROR(IF(D72="","",INDEX('Open 1'!$A:$F,MATCH('Open 1 Results'!$E72,'Open 1'!$F:$F,0),3)),"")</f>
        <v/>
      </c>
      <c r="D72" s="85" t="str">
        <f>IFERROR(IF(AND(SMALL('Open 1'!F:F,L72)&gt;1000,SMALL('Open 1'!F:F,L72)&lt;3000),"nt",IF(SMALL('Open 1'!F:F,L72)&gt;3000,"",SMALL('Open 1'!F:F,L72))),"")</f>
        <v/>
      </c>
      <c r="E72" s="114" t="str">
        <f>IF(D72="nt",IFERROR(SMALL('Open 1'!F:F,L72),""),IF(D72&gt;3000,"",IFERROR(SMALL('Open 1'!F:F,L72),"")))</f>
        <v/>
      </c>
      <c r="G72" s="91" t="str">
        <f t="shared" si="2"/>
        <v/>
      </c>
      <c r="J72" s="161"/>
      <c r="K72" s="120"/>
      <c r="L72" s="24">
        <v>71</v>
      </c>
    </row>
    <row r="73" spans="1:12">
      <c r="A73" s="18" t="str">
        <f>IFERROR(IF(D73="","",INDEX('Open 1'!$A:$F,MATCH('Open 1 Results'!$E73,'Open 1'!$F:$F,0),1)),"")</f>
        <v/>
      </c>
      <c r="B73" s="84" t="str">
        <f>IFERROR(IF(D73="","",INDEX('Open 1'!$A:$F,MATCH('Open 1 Results'!$E73,'Open 1'!$F:$F,0),2)),"")</f>
        <v/>
      </c>
      <c r="C73" s="84" t="str">
        <f>IFERROR(IF(D73="","",INDEX('Open 1'!$A:$F,MATCH('Open 1 Results'!$E73,'Open 1'!$F:$F,0),3)),"")</f>
        <v/>
      </c>
      <c r="D73" s="85" t="str">
        <f>IFERROR(IF(AND(SMALL('Open 1'!F:F,L73)&gt;1000,SMALL('Open 1'!F:F,L73)&lt;3000),"nt",IF(SMALL('Open 1'!F:F,L73)&gt;3000,"",SMALL('Open 1'!F:F,L73))),"")</f>
        <v/>
      </c>
      <c r="E73" s="114" t="str">
        <f>IF(D73="nt",IFERROR(SMALL('Open 1'!F:F,L73),""),IF(D73&gt;3000,"",IFERROR(SMALL('Open 1'!F:F,L73),"")))</f>
        <v/>
      </c>
      <c r="G73" s="91" t="str">
        <f t="shared" si="2"/>
        <v/>
      </c>
      <c r="J73" s="161"/>
      <c r="K73" s="120"/>
      <c r="L73" s="24">
        <v>72</v>
      </c>
    </row>
    <row r="74" spans="1:12">
      <c r="A74" s="18" t="str">
        <f>IFERROR(IF(D74="","",INDEX('Open 1'!$A:$F,MATCH('Open 1 Results'!$E74,'Open 1'!$F:$F,0),1)),"")</f>
        <v/>
      </c>
      <c r="B74" s="84" t="str">
        <f>IFERROR(IF(D74="","",INDEX('Open 1'!$A:$F,MATCH('Open 1 Results'!$E74,'Open 1'!$F:$F,0),2)),"")</f>
        <v/>
      </c>
      <c r="C74" s="84" t="str">
        <f>IFERROR(IF(D74="","",INDEX('Open 1'!$A:$F,MATCH('Open 1 Results'!$E74,'Open 1'!$F:$F,0),3)),"")</f>
        <v/>
      </c>
      <c r="D74" s="85" t="str">
        <f>IFERROR(IF(AND(SMALL('Open 1'!F:F,L74)&gt;1000,SMALL('Open 1'!F:F,L74)&lt;3000),"nt",IF(SMALL('Open 1'!F:F,L74)&gt;3000,"",SMALL('Open 1'!F:F,L74))),"")</f>
        <v/>
      </c>
      <c r="E74" s="114" t="str">
        <f>IF(D74="nt",IFERROR(SMALL('Open 1'!F:F,L74),""),IF(D74&gt;3000,"",IFERROR(SMALL('Open 1'!F:F,L74),"")))</f>
        <v/>
      </c>
      <c r="G74" s="91" t="str">
        <f t="shared" si="2"/>
        <v/>
      </c>
      <c r="J74" s="161"/>
      <c r="K74" s="120"/>
      <c r="L74" s="24">
        <v>73</v>
      </c>
    </row>
    <row r="75" spans="1:12">
      <c r="A75" s="18" t="str">
        <f>IFERROR(IF(D75="","",INDEX('Open 1'!$A:$F,MATCH('Open 1 Results'!$E75,'Open 1'!$F:$F,0),1)),"")</f>
        <v/>
      </c>
      <c r="B75" s="84" t="str">
        <f>IFERROR(IF(D75="","",INDEX('Open 1'!$A:$F,MATCH('Open 1 Results'!$E75,'Open 1'!$F:$F,0),2)),"")</f>
        <v/>
      </c>
      <c r="C75" s="84" t="str">
        <f>IFERROR(IF(D75="","",INDEX('Open 1'!$A:$F,MATCH('Open 1 Results'!$E75,'Open 1'!$F:$F,0),3)),"")</f>
        <v/>
      </c>
      <c r="D75" s="85" t="str">
        <f>IFERROR(IF(AND(SMALL('Open 1'!F:F,L75)&gt;1000,SMALL('Open 1'!F:F,L75)&lt;3000),"nt",IF(SMALL('Open 1'!F:F,L75)&gt;3000,"",SMALL('Open 1'!F:F,L75))),"")</f>
        <v/>
      </c>
      <c r="E75" s="114" t="str">
        <f>IF(D75="nt",IFERROR(SMALL('Open 1'!F:F,L75),""),IF(D75&gt;3000,"",IFERROR(SMALL('Open 1'!F:F,L75),"")))</f>
        <v/>
      </c>
      <c r="G75" s="91" t="str">
        <f t="shared" si="2"/>
        <v/>
      </c>
      <c r="J75" s="161"/>
      <c r="K75" s="120"/>
      <c r="L75" s="24">
        <v>74</v>
      </c>
    </row>
    <row r="76" spans="1:12">
      <c r="A76" s="18" t="str">
        <f>IFERROR(IF(D76="","",INDEX('Open 1'!$A:$F,MATCH('Open 1 Results'!$E76,'Open 1'!$F:$F,0),1)),"")</f>
        <v/>
      </c>
      <c r="B76" s="84" t="str">
        <f>IFERROR(IF(D76="","",INDEX('Open 1'!$A:$F,MATCH('Open 1 Results'!$E76,'Open 1'!$F:$F,0),2)),"")</f>
        <v/>
      </c>
      <c r="C76" s="84" t="str">
        <f>IFERROR(IF(D76="","",INDEX('Open 1'!$A:$F,MATCH('Open 1 Results'!$E76,'Open 1'!$F:$F,0),3)),"")</f>
        <v/>
      </c>
      <c r="D76" s="85" t="str">
        <f>IFERROR(IF(AND(SMALL('Open 1'!F:F,L76)&gt;1000,SMALL('Open 1'!F:F,L76)&lt;3000),"nt",IF(SMALL('Open 1'!F:F,L76)&gt;3000,"",SMALL('Open 1'!F:F,L76))),"")</f>
        <v/>
      </c>
      <c r="E76" s="114" t="str">
        <f>IF(D76="nt",IFERROR(SMALL('Open 1'!F:F,L76),""),IF(D76&gt;3000,"",IFERROR(SMALL('Open 1'!F:F,L76),"")))</f>
        <v/>
      </c>
      <c r="G76" s="91" t="str">
        <f t="shared" si="2"/>
        <v/>
      </c>
      <c r="J76" s="161"/>
      <c r="K76" s="120"/>
      <c r="L76" s="24">
        <v>75</v>
      </c>
    </row>
    <row r="77" spans="1:12">
      <c r="A77" s="18" t="str">
        <f>IFERROR(IF(D77="","",INDEX('Open 1'!$A:$F,MATCH('Open 1 Results'!$E77,'Open 1'!$F:$F,0),1)),"")</f>
        <v/>
      </c>
      <c r="B77" s="84" t="str">
        <f>IFERROR(IF(D77="","",INDEX('Open 1'!$A:$F,MATCH('Open 1 Results'!$E77,'Open 1'!$F:$F,0),2)),"")</f>
        <v/>
      </c>
      <c r="C77" s="84" t="str">
        <f>IFERROR(IF(D77="","",INDEX('Open 1'!$A:$F,MATCH('Open 1 Results'!$E77,'Open 1'!$F:$F,0),3)),"")</f>
        <v/>
      </c>
      <c r="D77" s="85" t="str">
        <f>IFERROR(IF(AND(SMALL('Open 1'!F:F,L77)&gt;1000,SMALL('Open 1'!F:F,L77)&lt;3000),"nt",IF(SMALL('Open 1'!F:F,L77)&gt;3000,"",SMALL('Open 1'!F:F,L77))),"")</f>
        <v/>
      </c>
      <c r="E77" s="114" t="str">
        <f>IF(D77="nt",IFERROR(SMALL('Open 1'!F:F,L77),""),IF(D77&gt;3000,"",IFERROR(SMALL('Open 1'!F:F,L77),"")))</f>
        <v/>
      </c>
      <c r="G77" s="91" t="str">
        <f t="shared" si="2"/>
        <v/>
      </c>
      <c r="J77" s="161"/>
      <c r="K77" s="120"/>
      <c r="L77" s="24">
        <v>76</v>
      </c>
    </row>
    <row r="78" spans="1:12">
      <c r="A78" s="18" t="str">
        <f>IFERROR(IF(D78="","",INDEX('Open 1'!$A:$F,MATCH('Open 1 Results'!$E78,'Open 1'!$F:$F,0),1)),"")</f>
        <v/>
      </c>
      <c r="B78" s="84" t="str">
        <f>IFERROR(IF(D78="","",INDEX('Open 1'!$A:$F,MATCH('Open 1 Results'!$E78,'Open 1'!$F:$F,0),2)),"")</f>
        <v/>
      </c>
      <c r="C78" s="84" t="str">
        <f>IFERROR(IF(D78="","",INDEX('Open 1'!$A:$F,MATCH('Open 1 Results'!$E78,'Open 1'!$F:$F,0),3)),"")</f>
        <v/>
      </c>
      <c r="D78" s="85" t="str">
        <f>IFERROR(IF(AND(SMALL('Open 1'!F:F,L78)&gt;1000,SMALL('Open 1'!F:F,L78)&lt;3000),"nt",IF(SMALL('Open 1'!F:F,L78)&gt;3000,"",SMALL('Open 1'!F:F,L78))),"")</f>
        <v/>
      </c>
      <c r="E78" s="114" t="str">
        <f>IF(D78="nt",IFERROR(SMALL('Open 1'!F:F,L78),""),IF(D78&gt;3000,"",IFERROR(SMALL('Open 1'!F:F,L78),"")))</f>
        <v/>
      </c>
      <c r="G78" s="91" t="str">
        <f t="shared" si="2"/>
        <v/>
      </c>
      <c r="J78" s="161"/>
      <c r="K78" s="120"/>
      <c r="L78" s="24">
        <v>77</v>
      </c>
    </row>
    <row r="79" spans="1:12">
      <c r="A79" s="18" t="str">
        <f>IFERROR(IF(D79="","",INDEX('Open 1'!$A:$F,MATCH('Open 1 Results'!$E79,'Open 1'!$F:$F,0),1)),"")</f>
        <v/>
      </c>
      <c r="B79" s="84" t="str">
        <f>IFERROR(IF(D79="","",INDEX('Open 1'!$A:$F,MATCH('Open 1 Results'!$E79,'Open 1'!$F:$F,0),2)),"")</f>
        <v/>
      </c>
      <c r="C79" s="84" t="str">
        <f>IFERROR(IF(D79="","",INDEX('Open 1'!$A:$F,MATCH('Open 1 Results'!$E79,'Open 1'!$F:$F,0),3)),"")</f>
        <v/>
      </c>
      <c r="D79" s="85" t="str">
        <f>IFERROR(IF(AND(SMALL('Open 1'!F:F,L79)&gt;1000,SMALL('Open 1'!F:F,L79)&lt;3000),"nt",IF(SMALL('Open 1'!F:F,L79)&gt;3000,"",SMALL('Open 1'!F:F,L79))),"")</f>
        <v/>
      </c>
      <c r="E79" s="114" t="str">
        <f>IF(D79="nt",IFERROR(SMALL('Open 1'!F:F,L79),""),IF(D79&gt;3000,"",IFERROR(SMALL('Open 1'!F:F,L79),"")))</f>
        <v/>
      </c>
      <c r="G79" s="91" t="str">
        <f t="shared" si="2"/>
        <v/>
      </c>
      <c r="J79" s="161"/>
      <c r="K79" s="120"/>
      <c r="L79" s="24">
        <v>78</v>
      </c>
    </row>
    <row r="80" spans="1:12">
      <c r="A80" s="18" t="str">
        <f>IFERROR(IF(D80="","",INDEX('Open 1'!$A:$F,MATCH('Open 1 Results'!$E80,'Open 1'!$F:$F,0),1)),"")</f>
        <v/>
      </c>
      <c r="B80" s="84" t="str">
        <f>IFERROR(IF(D80="","",INDEX('Open 1'!$A:$F,MATCH('Open 1 Results'!$E80,'Open 1'!$F:$F,0),2)),"")</f>
        <v/>
      </c>
      <c r="C80" s="84" t="str">
        <f>IFERROR(IF(D80="","",INDEX('Open 1'!$A:$F,MATCH('Open 1 Results'!$E80,'Open 1'!$F:$F,0),3)),"")</f>
        <v/>
      </c>
      <c r="D80" s="85" t="str">
        <f>IFERROR(IF(AND(SMALL('Open 1'!F:F,L80)&gt;1000,SMALL('Open 1'!F:F,L80)&lt;3000),"nt",IF(SMALL('Open 1'!F:F,L80)&gt;3000,"",SMALL('Open 1'!F:F,L80))),"")</f>
        <v/>
      </c>
      <c r="E80" s="114" t="str">
        <f>IF(D80="nt",IFERROR(SMALL('Open 1'!F:F,L80),""),IF(D80&gt;3000,"",IFERROR(SMALL('Open 1'!F:F,L80),"")))</f>
        <v/>
      </c>
      <c r="G80" s="91" t="str">
        <f t="shared" si="2"/>
        <v/>
      </c>
      <c r="J80" s="161"/>
      <c r="K80" s="120"/>
      <c r="L80" s="24">
        <v>79</v>
      </c>
    </row>
    <row r="81" spans="1:12">
      <c r="A81" s="18" t="str">
        <f>IFERROR(IF(D81="","",INDEX('Open 1'!$A:$F,MATCH('Open 1 Results'!$E81,'Open 1'!$F:$F,0),1)),"")</f>
        <v/>
      </c>
      <c r="B81" s="84" t="str">
        <f>IFERROR(IF(D81="","",INDEX('Open 1'!$A:$F,MATCH('Open 1 Results'!$E81,'Open 1'!$F:$F,0),2)),"")</f>
        <v/>
      </c>
      <c r="C81" s="84" t="str">
        <f>IFERROR(IF(D81="","",INDEX('Open 1'!$A:$F,MATCH('Open 1 Results'!$E81,'Open 1'!$F:$F,0),3)),"")</f>
        <v/>
      </c>
      <c r="D81" s="85" t="str">
        <f>IFERROR(IF(AND(SMALL('Open 1'!F:F,L81)&gt;1000,SMALL('Open 1'!F:F,L81)&lt;3000),"nt",IF(SMALL('Open 1'!F:F,L81)&gt;3000,"",SMALL('Open 1'!F:F,L81))),"")</f>
        <v/>
      </c>
      <c r="E81" s="114" t="str">
        <f>IF(D81="nt",IFERROR(SMALL('Open 1'!F:F,L81),""),IF(D81&gt;3000,"",IFERROR(SMALL('Open 1'!F:F,L81),"")))</f>
        <v/>
      </c>
      <c r="G81" s="91" t="str">
        <f t="shared" si="2"/>
        <v/>
      </c>
      <c r="J81" s="161"/>
      <c r="K81" s="120"/>
      <c r="L81" s="24">
        <v>80</v>
      </c>
    </row>
    <row r="82" spans="1:12">
      <c r="A82" s="18" t="str">
        <f>IFERROR(IF(D82="","",INDEX('Open 1'!$A:$F,MATCH('Open 1 Results'!$E82,'Open 1'!$F:$F,0),1)),"")</f>
        <v/>
      </c>
      <c r="B82" s="84" t="str">
        <f>IFERROR(IF(D82="","",INDEX('Open 1'!$A:$F,MATCH('Open 1 Results'!$E82,'Open 1'!$F:$F,0),2)),"")</f>
        <v/>
      </c>
      <c r="C82" s="84" t="str">
        <f>IFERROR(IF(D82="","",INDEX('Open 1'!$A:$F,MATCH('Open 1 Results'!$E82,'Open 1'!$F:$F,0),3)),"")</f>
        <v/>
      </c>
      <c r="D82" s="85" t="str">
        <f>IFERROR(IF(AND(SMALL('Open 1'!F:F,L82)&gt;1000,SMALL('Open 1'!F:F,L82)&lt;3000),"nt",IF(SMALL('Open 1'!F:F,L82)&gt;3000,"",SMALL('Open 1'!F:F,L82))),"")</f>
        <v/>
      </c>
      <c r="E82" s="114" t="str">
        <f>IF(D82="nt",IFERROR(SMALL('Open 1'!F:F,L82),""),IF(D82&gt;3000,"",IFERROR(SMALL('Open 1'!F:F,L82),"")))</f>
        <v/>
      </c>
      <c r="G82" s="91" t="str">
        <f t="shared" si="2"/>
        <v/>
      </c>
      <c r="J82" s="161"/>
      <c r="K82" s="120"/>
      <c r="L82" s="24">
        <v>81</v>
      </c>
    </row>
    <row r="83" spans="1:12">
      <c r="A83" s="18" t="str">
        <f>IFERROR(IF(D83="","",INDEX('Open 1'!$A:$F,MATCH('Open 1 Results'!$E83,'Open 1'!$F:$F,0),1)),"")</f>
        <v/>
      </c>
      <c r="B83" s="84" t="str">
        <f>IFERROR(IF(D83="","",INDEX('Open 1'!$A:$F,MATCH('Open 1 Results'!$E83,'Open 1'!$F:$F,0),2)),"")</f>
        <v/>
      </c>
      <c r="C83" s="84" t="str">
        <f>IFERROR(IF(D83="","",INDEX('Open 1'!$A:$F,MATCH('Open 1 Results'!$E83,'Open 1'!$F:$F,0),3)),"")</f>
        <v/>
      </c>
      <c r="D83" s="85" t="str">
        <f>IFERROR(IF(AND(SMALL('Open 1'!F:F,L83)&gt;1000,SMALL('Open 1'!F:F,L83)&lt;3000),"nt",IF(SMALL('Open 1'!F:F,L83)&gt;3000,"",SMALL('Open 1'!F:F,L83))),"")</f>
        <v/>
      </c>
      <c r="E83" s="114" t="str">
        <f>IF(D83="nt",IFERROR(SMALL('Open 1'!F:F,L83),""),IF(D83&gt;3000,"",IFERROR(SMALL('Open 1'!F:F,L83),"")))</f>
        <v/>
      </c>
      <c r="G83" s="91" t="str">
        <f t="shared" si="2"/>
        <v/>
      </c>
      <c r="J83" s="161"/>
      <c r="K83" s="120"/>
      <c r="L83" s="24">
        <v>82</v>
      </c>
    </row>
    <row r="84" spans="1:12">
      <c r="A84" s="18" t="str">
        <f>IFERROR(IF(D84="","",INDEX('Open 1'!$A:$F,MATCH('Open 1 Results'!$E84,'Open 1'!$F:$F,0),1)),"")</f>
        <v/>
      </c>
      <c r="B84" s="84" t="str">
        <f>IFERROR(IF(D84="","",INDEX('Open 1'!$A:$F,MATCH('Open 1 Results'!$E84,'Open 1'!$F:$F,0),2)),"")</f>
        <v/>
      </c>
      <c r="C84" s="84" t="str">
        <f>IFERROR(IF(D84="","",INDEX('Open 1'!$A:$F,MATCH('Open 1 Results'!$E84,'Open 1'!$F:$F,0),3)),"")</f>
        <v/>
      </c>
      <c r="D84" s="85" t="str">
        <f>IFERROR(IF(AND(SMALL('Open 1'!F:F,L84)&gt;1000,SMALL('Open 1'!F:F,L84)&lt;3000),"nt",IF(SMALL('Open 1'!F:F,L84)&gt;3000,"",SMALL('Open 1'!F:F,L84))),"")</f>
        <v/>
      </c>
      <c r="E84" s="114" t="str">
        <f>IF(D84="nt",IFERROR(SMALL('Open 1'!F:F,L84),""),IF(D84&gt;3000,"",IFERROR(SMALL('Open 1'!F:F,L84),"")))</f>
        <v/>
      </c>
      <c r="G84" s="91" t="str">
        <f t="shared" si="2"/>
        <v/>
      </c>
      <c r="J84" s="161"/>
      <c r="K84" s="120"/>
      <c r="L84" s="24">
        <v>83</v>
      </c>
    </row>
    <row r="85" spans="1:12">
      <c r="A85" s="18" t="str">
        <f>IFERROR(IF(D85="","",INDEX('Open 1'!$A:$F,MATCH('Open 1 Results'!$E85,'Open 1'!$F:$F,0),1)),"")</f>
        <v/>
      </c>
      <c r="B85" s="84" t="str">
        <f>IFERROR(IF(D85="","",INDEX('Open 1'!$A:$F,MATCH('Open 1 Results'!$E85,'Open 1'!$F:$F,0),2)),"")</f>
        <v/>
      </c>
      <c r="C85" s="84" t="str">
        <f>IFERROR(IF(D85="","",INDEX('Open 1'!$A:$F,MATCH('Open 1 Results'!$E85,'Open 1'!$F:$F,0),3)),"")</f>
        <v/>
      </c>
      <c r="D85" s="85" t="str">
        <f>IFERROR(IF(AND(SMALL('Open 1'!F:F,L85)&gt;1000,SMALL('Open 1'!F:F,L85)&lt;3000),"nt",IF(SMALL('Open 1'!F:F,L85)&gt;3000,"",SMALL('Open 1'!F:F,L85))),"")</f>
        <v/>
      </c>
      <c r="E85" s="114" t="str">
        <f>IF(D85="nt",IFERROR(SMALL('Open 1'!F:F,L85),""),IF(D85&gt;3000,"",IFERROR(SMALL('Open 1'!F:F,L85),"")))</f>
        <v/>
      </c>
      <c r="G85" s="91" t="str">
        <f t="shared" si="2"/>
        <v/>
      </c>
      <c r="J85" s="161"/>
      <c r="K85" s="120"/>
      <c r="L85" s="24">
        <v>84</v>
      </c>
    </row>
    <row r="86" spans="1:12">
      <c r="A86" s="18" t="str">
        <f>IFERROR(IF(D86="","",INDEX('Open 1'!$A:$F,MATCH('Open 1 Results'!$E86,'Open 1'!$F:$F,0),1)),"")</f>
        <v/>
      </c>
      <c r="B86" s="84" t="str">
        <f>IFERROR(IF(D86="","",INDEX('Open 1'!$A:$F,MATCH('Open 1 Results'!$E86,'Open 1'!$F:$F,0),2)),"")</f>
        <v/>
      </c>
      <c r="C86" s="84" t="str">
        <f>IFERROR(IF(D86="","",INDEX('Open 1'!$A:$F,MATCH('Open 1 Results'!$E86,'Open 1'!$F:$F,0),3)),"")</f>
        <v/>
      </c>
      <c r="D86" s="85" t="str">
        <f>IFERROR(IF(AND(SMALL('Open 1'!F:F,L86)&gt;1000,SMALL('Open 1'!F:F,L86)&lt;3000),"nt",IF(SMALL('Open 1'!F:F,L86)&gt;3000,"",SMALL('Open 1'!F:F,L86))),"")</f>
        <v/>
      </c>
      <c r="E86" s="114" t="str">
        <f>IF(D86="nt",IFERROR(SMALL('Open 1'!F:F,L86),""),IF(D86&gt;3000,"",IFERROR(SMALL('Open 1'!F:F,L86),"")))</f>
        <v/>
      </c>
      <c r="G86" s="91" t="str">
        <f t="shared" si="2"/>
        <v/>
      </c>
      <c r="J86" s="161"/>
      <c r="K86" s="120"/>
      <c r="L86" s="24">
        <v>85</v>
      </c>
    </row>
    <row r="87" spans="1:12">
      <c r="A87" s="18" t="str">
        <f>IFERROR(IF(D87="","",INDEX('Open 1'!$A:$F,MATCH('Open 1 Results'!$E87,'Open 1'!$F:$F,0),1)),"")</f>
        <v/>
      </c>
      <c r="B87" s="84" t="str">
        <f>IFERROR(IF(D87="","",INDEX('Open 1'!$A:$F,MATCH('Open 1 Results'!$E87,'Open 1'!$F:$F,0),2)),"")</f>
        <v/>
      </c>
      <c r="C87" s="84" t="str">
        <f>IFERROR(IF(D87="","",INDEX('Open 1'!$A:$F,MATCH('Open 1 Results'!$E87,'Open 1'!$F:$F,0),3)),"")</f>
        <v/>
      </c>
      <c r="D87" s="85" t="str">
        <f>IFERROR(IF(AND(SMALL('Open 1'!F:F,L87)&gt;1000,SMALL('Open 1'!F:F,L87)&lt;3000),"nt",IF(SMALL('Open 1'!F:F,L87)&gt;3000,"",SMALL('Open 1'!F:F,L87))),"")</f>
        <v/>
      </c>
      <c r="E87" s="114" t="str">
        <f>IF(D87="nt",IFERROR(SMALL('Open 1'!F:F,L87),""),IF(D87&gt;3000,"",IFERROR(SMALL('Open 1'!F:F,L87),"")))</f>
        <v/>
      </c>
      <c r="G87" s="91" t="str">
        <f t="shared" si="2"/>
        <v/>
      </c>
      <c r="J87" s="161"/>
      <c r="K87" s="120"/>
      <c r="L87" s="24">
        <v>86</v>
      </c>
    </row>
    <row r="88" spans="1:12">
      <c r="A88" s="18" t="str">
        <f>IFERROR(IF(D88="","",INDEX('Open 1'!$A:$F,MATCH('Open 1 Results'!$E88,'Open 1'!$F:$F,0),1)),"")</f>
        <v/>
      </c>
      <c r="B88" s="84" t="str">
        <f>IFERROR(IF(D88="","",INDEX('Open 1'!$A:$F,MATCH('Open 1 Results'!$E88,'Open 1'!$F:$F,0),2)),"")</f>
        <v/>
      </c>
      <c r="C88" s="84" t="str">
        <f>IFERROR(IF(D88="","",INDEX('Open 1'!$A:$F,MATCH('Open 1 Results'!$E88,'Open 1'!$F:$F,0),3)),"")</f>
        <v/>
      </c>
      <c r="D88" s="85" t="str">
        <f>IFERROR(IF(AND(SMALL('Open 1'!F:F,L88)&gt;1000,SMALL('Open 1'!F:F,L88)&lt;3000),"nt",IF(SMALL('Open 1'!F:F,L88)&gt;3000,"",SMALL('Open 1'!F:F,L88))),"")</f>
        <v/>
      </c>
      <c r="E88" s="114" t="str">
        <f>IF(D88="nt",IFERROR(SMALL('Open 1'!F:F,L88),""),IF(D88&gt;3000,"",IFERROR(SMALL('Open 1'!F:F,L88),"")))</f>
        <v/>
      </c>
      <c r="G88" s="91" t="str">
        <f t="shared" si="2"/>
        <v/>
      </c>
      <c r="J88" s="161"/>
      <c r="K88" s="120"/>
      <c r="L88" s="24">
        <v>87</v>
      </c>
    </row>
    <row r="89" spans="1:12">
      <c r="A89" s="18" t="str">
        <f>IFERROR(IF(D89="","",INDEX('Open 1'!$A:$F,MATCH('Open 1 Results'!$E89,'Open 1'!$F:$F,0),1)),"")</f>
        <v/>
      </c>
      <c r="B89" s="84" t="str">
        <f>IFERROR(IF(D89="","",INDEX('Open 1'!$A:$F,MATCH('Open 1 Results'!$E89,'Open 1'!$F:$F,0),2)),"")</f>
        <v/>
      </c>
      <c r="C89" s="84" t="str">
        <f>IFERROR(IF(D89="","",INDEX('Open 1'!$A:$F,MATCH('Open 1 Results'!$E89,'Open 1'!$F:$F,0),3)),"")</f>
        <v/>
      </c>
      <c r="D89" s="85" t="str">
        <f>IFERROR(IF(AND(SMALL('Open 1'!F:F,L89)&gt;1000,SMALL('Open 1'!F:F,L89)&lt;3000),"nt",IF(SMALL('Open 1'!F:F,L89)&gt;3000,"",SMALL('Open 1'!F:F,L89))),"")</f>
        <v/>
      </c>
      <c r="E89" s="114" t="str">
        <f>IF(D89="nt",IFERROR(SMALL('Open 1'!F:F,L89),""),IF(D89&gt;3000,"",IFERROR(SMALL('Open 1'!F:F,L89),"")))</f>
        <v/>
      </c>
      <c r="G89" s="91" t="str">
        <f t="shared" si="2"/>
        <v/>
      </c>
      <c r="J89" s="161"/>
      <c r="K89" s="120"/>
      <c r="L89" s="24">
        <v>88</v>
      </c>
    </row>
    <row r="90" spans="1:12">
      <c r="A90" s="18" t="str">
        <f>IFERROR(IF(D90="","",INDEX('Open 1'!$A:$F,MATCH('Open 1 Results'!$E90,'Open 1'!$F:$F,0),1)),"")</f>
        <v/>
      </c>
      <c r="B90" s="84" t="str">
        <f>IFERROR(IF(D90="","",INDEX('Open 1'!$A:$F,MATCH('Open 1 Results'!$E90,'Open 1'!$F:$F,0),2)),"")</f>
        <v/>
      </c>
      <c r="C90" s="84" t="str">
        <f>IFERROR(IF(D90="","",INDEX('Open 1'!$A:$F,MATCH('Open 1 Results'!$E90,'Open 1'!$F:$F,0),3)),"")</f>
        <v/>
      </c>
      <c r="D90" s="85" t="str">
        <f>IFERROR(IF(AND(SMALL('Open 1'!F:F,L90)&gt;1000,SMALL('Open 1'!F:F,L90)&lt;3000),"nt",IF(SMALL('Open 1'!F:F,L90)&gt;3000,"",SMALL('Open 1'!F:F,L90))),"")</f>
        <v/>
      </c>
      <c r="E90" s="114" t="str">
        <f>IF(D90="nt",IFERROR(SMALL('Open 1'!F:F,L90),""),IF(D90&gt;3000,"",IFERROR(SMALL('Open 1'!F:F,L90),"")))</f>
        <v/>
      </c>
      <c r="G90" s="91" t="str">
        <f t="shared" si="2"/>
        <v/>
      </c>
      <c r="J90" s="161"/>
      <c r="K90" s="120"/>
      <c r="L90" s="24">
        <v>89</v>
      </c>
    </row>
    <row r="91" spans="1:12">
      <c r="A91" s="18" t="str">
        <f>IFERROR(IF(D91="","",INDEX('Open 1'!$A:$F,MATCH('Open 1 Results'!$E91,'Open 1'!$F:$F,0),1)),"")</f>
        <v/>
      </c>
      <c r="B91" s="84" t="str">
        <f>IFERROR(IF(D91="","",INDEX('Open 1'!$A:$F,MATCH('Open 1 Results'!$E91,'Open 1'!$F:$F,0),2)),"")</f>
        <v/>
      </c>
      <c r="C91" s="84" t="str">
        <f>IFERROR(IF(D91="","",INDEX('Open 1'!$A:$F,MATCH('Open 1 Results'!$E91,'Open 1'!$F:$F,0),3)),"")</f>
        <v/>
      </c>
      <c r="D91" s="85" t="str">
        <f>IFERROR(IF(AND(SMALL('Open 1'!F:F,L91)&gt;1000,SMALL('Open 1'!F:F,L91)&lt;3000),"nt",IF(SMALL('Open 1'!F:F,L91)&gt;3000,"",SMALL('Open 1'!F:F,L91))),"")</f>
        <v/>
      </c>
      <c r="E91" s="114" t="str">
        <f>IF(D91="nt",IFERROR(SMALL('Open 1'!F:F,L91),""),IF(D91&gt;3000,"",IFERROR(SMALL('Open 1'!F:F,L91),"")))</f>
        <v/>
      </c>
      <c r="G91" s="91" t="str">
        <f t="shared" si="2"/>
        <v/>
      </c>
      <c r="J91" s="161"/>
      <c r="K91" s="120"/>
      <c r="L91" s="24">
        <v>90</v>
      </c>
    </row>
    <row r="92" spans="1:12">
      <c r="A92" s="18" t="str">
        <f>IFERROR(IF(D92="","",INDEX('Open 1'!$A:$F,MATCH('Open 1 Results'!$E92,'Open 1'!$F:$F,0),1)),"")</f>
        <v/>
      </c>
      <c r="B92" s="84" t="str">
        <f>IFERROR(IF(D92="","",INDEX('Open 1'!$A:$F,MATCH('Open 1 Results'!$E92,'Open 1'!$F:$F,0),2)),"")</f>
        <v/>
      </c>
      <c r="C92" s="84" t="str">
        <f>IFERROR(IF(D92="","",INDEX('Open 1'!$A:$F,MATCH('Open 1 Results'!$E92,'Open 1'!$F:$F,0),3)),"")</f>
        <v/>
      </c>
      <c r="D92" s="85" t="str">
        <f>IFERROR(IF(AND(SMALL('Open 1'!F:F,L92)&gt;1000,SMALL('Open 1'!F:F,L92)&lt;3000),"nt",IF(SMALL('Open 1'!F:F,L92)&gt;3000,"",SMALL('Open 1'!F:F,L92))),"")</f>
        <v/>
      </c>
      <c r="E92" s="114" t="str">
        <f>IF(D92="nt",IFERROR(SMALL('Open 1'!F:F,L92),""),IF(D92&gt;3000,"",IFERROR(SMALL('Open 1'!F:F,L92),"")))</f>
        <v/>
      </c>
      <c r="G92" s="91" t="str">
        <f t="shared" si="2"/>
        <v/>
      </c>
      <c r="J92" s="161"/>
      <c r="K92" s="120"/>
      <c r="L92" s="24">
        <v>91</v>
      </c>
    </row>
    <row r="93" spans="1:12">
      <c r="A93" s="18" t="str">
        <f>IFERROR(IF(D93="","",INDEX('Open 1'!$A:$F,MATCH('Open 1 Results'!$E93,'Open 1'!$F:$F,0),1)),"")</f>
        <v/>
      </c>
      <c r="B93" s="84" t="str">
        <f>IFERROR(IF(D93="","",INDEX('Open 1'!$A:$F,MATCH('Open 1 Results'!$E93,'Open 1'!$F:$F,0),2)),"")</f>
        <v/>
      </c>
      <c r="C93" s="84" t="str">
        <f>IFERROR(IF(D93="","",INDEX('Open 1'!$A:$F,MATCH('Open 1 Results'!$E93,'Open 1'!$F:$F,0),3)),"")</f>
        <v/>
      </c>
      <c r="D93" s="85" t="str">
        <f>IFERROR(IF(AND(SMALL('Open 1'!F:F,L93)&gt;1000,SMALL('Open 1'!F:F,L93)&lt;3000),"nt",IF(SMALL('Open 1'!F:F,L93)&gt;3000,"",SMALL('Open 1'!F:F,L93))),"")</f>
        <v/>
      </c>
      <c r="E93" s="114" t="str">
        <f>IF(D93="nt",IFERROR(SMALL('Open 1'!F:F,L93),""),IF(D93&gt;3000,"",IFERROR(SMALL('Open 1'!F:F,L93),"")))</f>
        <v/>
      </c>
      <c r="G93" s="91" t="str">
        <f t="shared" si="2"/>
        <v/>
      </c>
      <c r="J93" s="161"/>
      <c r="K93" s="120"/>
      <c r="L93" s="24">
        <v>92</v>
      </c>
    </row>
    <row r="94" spans="1:12">
      <c r="A94" s="18" t="str">
        <f>IFERROR(IF(D94="","",INDEX('Open 1'!$A:$F,MATCH('Open 1 Results'!$E94,'Open 1'!$F:$F,0),1)),"")</f>
        <v/>
      </c>
      <c r="B94" s="84" t="str">
        <f>IFERROR(IF(D94="","",INDEX('Open 1'!$A:$F,MATCH('Open 1 Results'!$E94,'Open 1'!$F:$F,0),2)),"")</f>
        <v/>
      </c>
      <c r="C94" s="84" t="str">
        <f>IFERROR(IF(D94="","",INDEX('Open 1'!$A:$F,MATCH('Open 1 Results'!$E94,'Open 1'!$F:$F,0),3)),"")</f>
        <v/>
      </c>
      <c r="D94" s="85" t="str">
        <f>IFERROR(IF(AND(SMALL('Open 1'!F:F,L94)&gt;1000,SMALL('Open 1'!F:F,L94)&lt;3000),"nt",IF(SMALL('Open 1'!F:F,L94)&gt;3000,"",SMALL('Open 1'!F:F,L94))),"")</f>
        <v/>
      </c>
      <c r="E94" s="114" t="str">
        <f>IF(D94="nt",IFERROR(SMALL('Open 1'!F:F,L94),""),IF(D94&gt;3000,"",IFERROR(SMALL('Open 1'!F:F,L94),"")))</f>
        <v/>
      </c>
      <c r="G94" s="91" t="str">
        <f t="shared" si="2"/>
        <v/>
      </c>
      <c r="J94" s="161"/>
      <c r="K94" s="120"/>
      <c r="L94" s="24">
        <v>93</v>
      </c>
    </row>
    <row r="95" spans="1:12">
      <c r="A95" s="18" t="str">
        <f>IFERROR(IF(D95="","",INDEX('Open 1'!$A:$F,MATCH('Open 1 Results'!$E95,'Open 1'!$F:$F,0),1)),"")</f>
        <v/>
      </c>
      <c r="B95" s="84" t="str">
        <f>IFERROR(IF(D95="","",INDEX('Open 1'!$A:$F,MATCH('Open 1 Results'!$E95,'Open 1'!$F:$F,0),2)),"")</f>
        <v/>
      </c>
      <c r="C95" s="84" t="str">
        <f>IFERROR(IF(D95="","",INDEX('Open 1'!$A:$F,MATCH('Open 1 Results'!$E95,'Open 1'!$F:$F,0),3)),"")</f>
        <v/>
      </c>
      <c r="D95" s="85" t="str">
        <f>IFERROR(IF(AND(SMALL('Open 1'!F:F,L95)&gt;1000,SMALL('Open 1'!F:F,L95)&lt;3000),"nt",IF(SMALL('Open 1'!F:F,L95)&gt;3000,"",SMALL('Open 1'!F:F,L95))),"")</f>
        <v/>
      </c>
      <c r="E95" s="114" t="str">
        <f>IF(D95="nt",IFERROR(SMALL('Open 1'!F:F,L95),""),IF(D95&gt;3000,"",IFERROR(SMALL('Open 1'!F:F,L95),"")))</f>
        <v/>
      </c>
      <c r="G95" s="91" t="str">
        <f t="shared" si="2"/>
        <v/>
      </c>
      <c r="J95" s="161"/>
      <c r="K95" s="120"/>
      <c r="L95" s="24">
        <v>94</v>
      </c>
    </row>
    <row r="96" spans="1:12">
      <c r="A96" s="18" t="str">
        <f>IFERROR(IF(D96="","",INDEX('Open 1'!$A:$F,MATCH('Open 1 Results'!$E96,'Open 1'!$F:$F,0),1)),"")</f>
        <v/>
      </c>
      <c r="B96" s="84" t="str">
        <f>IFERROR(IF(D96="","",INDEX('Open 1'!$A:$F,MATCH('Open 1 Results'!$E96,'Open 1'!$F:$F,0),2)),"")</f>
        <v/>
      </c>
      <c r="C96" s="84" t="str">
        <f>IFERROR(IF(D96="","",INDEX('Open 1'!$A:$F,MATCH('Open 1 Results'!$E96,'Open 1'!$F:$F,0),3)),"")</f>
        <v/>
      </c>
      <c r="D96" s="85" t="str">
        <f>IFERROR(IF(AND(SMALL('Open 1'!F:F,L96)&gt;1000,SMALL('Open 1'!F:F,L96)&lt;3000),"nt",IF(SMALL('Open 1'!F:F,L96)&gt;3000,"",SMALL('Open 1'!F:F,L96))),"")</f>
        <v/>
      </c>
      <c r="E96" s="114" t="str">
        <f>IF(D96="nt",IFERROR(SMALL('Open 1'!F:F,L96),""),IF(D96&gt;3000,"",IFERROR(SMALL('Open 1'!F:F,L96),"")))</f>
        <v/>
      </c>
      <c r="G96" s="91" t="str">
        <f t="shared" si="2"/>
        <v/>
      </c>
      <c r="J96" s="161"/>
      <c r="K96" s="120"/>
      <c r="L96" s="24">
        <v>95</v>
      </c>
    </row>
    <row r="97" spans="1:12">
      <c r="A97" s="18" t="str">
        <f>IFERROR(IF(D97="","",INDEX('Open 1'!$A:$F,MATCH('Open 1 Results'!$E97,'Open 1'!$F:$F,0),1)),"")</f>
        <v/>
      </c>
      <c r="B97" s="84" t="str">
        <f>IFERROR(IF(D97="","",INDEX('Open 1'!$A:$F,MATCH('Open 1 Results'!$E97,'Open 1'!$F:$F,0),2)),"")</f>
        <v/>
      </c>
      <c r="C97" s="84" t="str">
        <f>IFERROR(IF(D97="","",INDEX('Open 1'!$A:$F,MATCH('Open 1 Results'!$E97,'Open 1'!$F:$F,0),3)),"")</f>
        <v/>
      </c>
      <c r="D97" s="85" t="str">
        <f>IFERROR(IF(AND(SMALL('Open 1'!F:F,L97)&gt;1000,SMALL('Open 1'!F:F,L97)&lt;3000),"nt",IF(SMALL('Open 1'!F:F,L97)&gt;3000,"",SMALL('Open 1'!F:F,L97))),"")</f>
        <v/>
      </c>
      <c r="E97" s="114" t="str">
        <f>IF(D97="nt",IFERROR(SMALL('Open 1'!F:F,L97),""),IF(D97&gt;3000,"",IFERROR(SMALL('Open 1'!F:F,L97),"")))</f>
        <v/>
      </c>
      <c r="G97" s="91" t="str">
        <f t="shared" si="2"/>
        <v/>
      </c>
      <c r="J97" s="161"/>
      <c r="K97" s="120"/>
      <c r="L97" s="24">
        <v>96</v>
      </c>
    </row>
    <row r="98" spans="1:12">
      <c r="A98" s="18" t="str">
        <f>IFERROR(IF(D98="","",INDEX('Open 1'!$A:$F,MATCH('Open 1 Results'!$E98,'Open 1'!$F:$F,0),1)),"")</f>
        <v/>
      </c>
      <c r="B98" s="84" t="str">
        <f>IFERROR(IF(D98="","",INDEX('Open 1'!$A:$F,MATCH('Open 1 Results'!$E98,'Open 1'!$F:$F,0),2)),"")</f>
        <v/>
      </c>
      <c r="C98" s="84" t="str">
        <f>IFERROR(IF(D98="","",INDEX('Open 1'!$A:$F,MATCH('Open 1 Results'!$E98,'Open 1'!$F:$F,0),3)),"")</f>
        <v/>
      </c>
      <c r="D98" s="85" t="str">
        <f>IFERROR(IF(AND(SMALL('Open 1'!F:F,L98)&gt;1000,SMALL('Open 1'!F:F,L98)&lt;3000),"nt",IF(SMALL('Open 1'!F:F,L98)&gt;3000,"",SMALL('Open 1'!F:F,L98))),"")</f>
        <v/>
      </c>
      <c r="E98" s="114" t="str">
        <f>IF(D98="nt",IFERROR(SMALL('Open 1'!F:F,L98),""),IF(D98&gt;3000,"",IFERROR(SMALL('Open 1'!F:F,L98),"")))</f>
        <v/>
      </c>
      <c r="G98" s="91" t="str">
        <f t="shared" si="2"/>
        <v/>
      </c>
      <c r="J98" s="161"/>
      <c r="K98" s="120"/>
      <c r="L98" s="24">
        <v>97</v>
      </c>
    </row>
    <row r="99" spans="1:12">
      <c r="A99" s="18" t="str">
        <f>IFERROR(IF(D99="","",INDEX('Open 1'!$A:$F,MATCH('Open 1 Results'!$E99,'Open 1'!$F:$F,0),1)),"")</f>
        <v/>
      </c>
      <c r="B99" s="84" t="str">
        <f>IFERROR(IF(D99="","",INDEX('Open 1'!$A:$F,MATCH('Open 1 Results'!$E99,'Open 1'!$F:$F,0),2)),"")</f>
        <v/>
      </c>
      <c r="C99" s="84" t="str">
        <f>IFERROR(IF(D99="","",INDEX('Open 1'!$A:$F,MATCH('Open 1 Results'!$E99,'Open 1'!$F:$F,0),3)),"")</f>
        <v/>
      </c>
      <c r="D99" s="85" t="str">
        <f>IFERROR(IF(AND(SMALL('Open 1'!F:F,L99)&gt;1000,SMALL('Open 1'!F:F,L99)&lt;3000),"nt",IF(SMALL('Open 1'!F:F,L99)&gt;3000,"",SMALL('Open 1'!F:F,L99))),"")</f>
        <v/>
      </c>
      <c r="E99" s="114" t="str">
        <f>IF(D99="nt",IFERROR(SMALL('Open 1'!F:F,L99),""),IF(D99&gt;3000,"",IFERROR(SMALL('Open 1'!F:F,L99),"")))</f>
        <v/>
      </c>
      <c r="G99" s="91" t="str">
        <f t="shared" si="2"/>
        <v/>
      </c>
      <c r="J99" s="161"/>
      <c r="K99" s="120"/>
      <c r="L99" s="24">
        <v>98</v>
      </c>
    </row>
    <row r="100" spans="1:12">
      <c r="A100" s="18" t="str">
        <f>IFERROR(IF(D100="","",INDEX('Open 1'!$A:$F,MATCH('Open 1 Results'!$E100,'Open 1'!$F:$F,0),1)),"")</f>
        <v/>
      </c>
      <c r="B100" s="84" t="str">
        <f>IFERROR(IF(D100="","",INDEX('Open 1'!$A:$F,MATCH('Open 1 Results'!$E100,'Open 1'!$F:$F,0),2)),"")</f>
        <v/>
      </c>
      <c r="C100" s="84" t="str">
        <f>IFERROR(IF(D100="","",INDEX('Open 1'!$A:$F,MATCH('Open 1 Results'!$E100,'Open 1'!$F:$F,0),3)),"")</f>
        <v/>
      </c>
      <c r="D100" s="85" t="str">
        <f>IFERROR(IF(AND(SMALL('Open 1'!F:F,L100)&gt;1000,SMALL('Open 1'!F:F,L100)&lt;3000),"nt",IF(SMALL('Open 1'!F:F,L100)&gt;3000,"",SMALL('Open 1'!F:F,L100))),"")</f>
        <v/>
      </c>
      <c r="E100" s="114" t="str">
        <f>IF(D100="nt",IFERROR(SMALL('Open 1'!F:F,L100),""),IF(D100&gt;3000,"",IFERROR(SMALL('Open 1'!F:F,L100),"")))</f>
        <v/>
      </c>
      <c r="G100" s="91" t="str">
        <f t="shared" si="2"/>
        <v/>
      </c>
      <c r="J100" s="161"/>
      <c r="K100" s="120"/>
      <c r="L100" s="24">
        <v>99</v>
      </c>
    </row>
    <row r="101" spans="1:12">
      <c r="A101" s="18" t="str">
        <f>IFERROR(IF(D101="","",INDEX('Open 1'!$A:$F,MATCH('Open 1 Results'!$E101,'Open 1'!$F:$F,0),1)),"")</f>
        <v/>
      </c>
      <c r="B101" s="84" t="str">
        <f>IFERROR(IF(D101="","",INDEX('Open 1'!$A:$F,MATCH('Open 1 Results'!$E101,'Open 1'!$F:$F,0),2)),"")</f>
        <v/>
      </c>
      <c r="C101" s="84" t="str">
        <f>IFERROR(IF(D101="","",INDEX('Open 1'!$A:$F,MATCH('Open 1 Results'!$E101,'Open 1'!$F:$F,0),3)),"")</f>
        <v/>
      </c>
      <c r="D101" s="85" t="str">
        <f>IFERROR(IF(AND(SMALL('Open 1'!F:F,L101)&gt;1000,SMALL('Open 1'!F:F,L101)&lt;3000),"nt",IF(SMALL('Open 1'!F:F,L101)&gt;3000,"",SMALL('Open 1'!F:F,L101))),"")</f>
        <v/>
      </c>
      <c r="E101" s="114" t="str">
        <f>IF(D101="nt",IFERROR(SMALL('Open 1'!F:F,L101),""),IF(D101&gt;3000,"",IFERROR(SMALL('Open 1'!F:F,L101),"")))</f>
        <v/>
      </c>
      <c r="G101" s="91" t="str">
        <f t="shared" si="2"/>
        <v/>
      </c>
      <c r="J101" s="161"/>
      <c r="K101" s="120"/>
      <c r="L101" s="24">
        <v>100</v>
      </c>
    </row>
    <row r="102" spans="1:12">
      <c r="A102" s="18" t="str">
        <f>IFERROR(IF(D102="","",INDEX('Open 1'!$A:$F,MATCH('Open 1 Results'!$E102,'Open 1'!$F:$F,0),1)),"")</f>
        <v/>
      </c>
      <c r="B102" s="84" t="str">
        <f>IFERROR(IF(D102="","",INDEX('Open 1'!$A:$F,MATCH('Open 1 Results'!$E102,'Open 1'!$F:$F,0),2)),"")</f>
        <v/>
      </c>
      <c r="C102" s="84" t="str">
        <f>IFERROR(IF(D102="","",INDEX('Open 1'!$A:$F,MATCH('Open 1 Results'!$E102,'Open 1'!$F:$F,0),3)),"")</f>
        <v/>
      </c>
      <c r="D102" s="85" t="str">
        <f>IFERROR(IF(AND(SMALL('Open 1'!F:F,L102)&gt;1000,SMALL('Open 1'!F:F,L102)&lt;3000),"nt",IF(SMALL('Open 1'!F:F,L102)&gt;3000,"",SMALL('Open 1'!F:F,L102))),"")</f>
        <v/>
      </c>
      <c r="E102" s="114" t="str">
        <f>IF(D102="nt",IFERROR(SMALL('Open 1'!F:F,L102),""),IF(D102&gt;3000,"",IFERROR(SMALL('Open 1'!F:F,L102),"")))</f>
        <v/>
      </c>
      <c r="G102" s="91" t="str">
        <f t="shared" si="2"/>
        <v/>
      </c>
      <c r="J102" s="161"/>
      <c r="K102" s="120"/>
      <c r="L102" s="24">
        <v>101</v>
      </c>
    </row>
    <row r="103" spans="1:12">
      <c r="A103" s="18" t="str">
        <f>IFERROR(IF(D103="","",INDEX('Open 1'!$A:$F,MATCH('Open 1 Results'!$E103,'Open 1'!$F:$F,0),1)),"")</f>
        <v/>
      </c>
      <c r="B103" s="84" t="str">
        <f>IFERROR(IF(D103="","",INDEX('Open 1'!$A:$F,MATCH('Open 1 Results'!$E103,'Open 1'!$F:$F,0),2)),"")</f>
        <v/>
      </c>
      <c r="C103" s="84" t="str">
        <f>IFERROR(IF(D103="","",INDEX('Open 1'!$A:$F,MATCH('Open 1 Results'!$E103,'Open 1'!$F:$F,0),3)),"")</f>
        <v/>
      </c>
      <c r="D103" s="85" t="str">
        <f>IFERROR(IF(AND(SMALL('Open 1'!F:F,L103)&gt;1000,SMALL('Open 1'!F:F,L103)&lt;3000),"nt",IF(SMALL('Open 1'!F:F,L103)&gt;3000,"",SMALL('Open 1'!F:F,L103))),"")</f>
        <v/>
      </c>
      <c r="E103" s="114" t="str">
        <f>IF(D103="nt",IFERROR(SMALL('Open 1'!F:F,L103),""),IF(D103&gt;3000,"",IFERROR(SMALL('Open 1'!F:F,L103),"")))</f>
        <v/>
      </c>
      <c r="G103" s="91" t="str">
        <f t="shared" si="2"/>
        <v/>
      </c>
      <c r="J103" s="161"/>
      <c r="K103" s="120"/>
      <c r="L103" s="24">
        <v>102</v>
      </c>
    </row>
    <row r="104" spans="1:12">
      <c r="A104" s="18" t="str">
        <f>IFERROR(IF(D104="","",INDEX('Open 1'!$A:$F,MATCH('Open 1 Results'!$E104,'Open 1'!$F:$F,0),1)),"")</f>
        <v/>
      </c>
      <c r="B104" s="84" t="str">
        <f>IFERROR(IF(D104="","",INDEX('Open 1'!$A:$F,MATCH('Open 1 Results'!$E104,'Open 1'!$F:$F,0),2)),"")</f>
        <v/>
      </c>
      <c r="C104" s="84" t="str">
        <f>IFERROR(IF(D104="","",INDEX('Open 1'!$A:$F,MATCH('Open 1 Results'!$E104,'Open 1'!$F:$F,0),3)),"")</f>
        <v/>
      </c>
      <c r="D104" s="85" t="str">
        <f>IFERROR(IF(AND(SMALL('Open 1'!F:F,L104)&gt;1000,SMALL('Open 1'!F:F,L104)&lt;3000),"nt",IF(SMALL('Open 1'!F:F,L104)&gt;3000,"",SMALL('Open 1'!F:F,L104))),"")</f>
        <v/>
      </c>
      <c r="E104" s="114" t="str">
        <f>IF(D104="nt",IFERROR(SMALL('Open 1'!F:F,L104),""),IF(D104&gt;3000,"",IFERROR(SMALL('Open 1'!F:F,L104),"")))</f>
        <v/>
      </c>
      <c r="G104" s="91" t="str">
        <f t="shared" si="2"/>
        <v/>
      </c>
      <c r="J104" s="161"/>
      <c r="K104" s="120"/>
      <c r="L104" s="24">
        <v>103</v>
      </c>
    </row>
    <row r="105" spans="1:12">
      <c r="A105" s="18" t="str">
        <f>IFERROR(IF(D105="","",INDEX('Open 1'!$A:$F,MATCH('Open 1 Results'!$E105,'Open 1'!$F:$F,0),1)),"")</f>
        <v/>
      </c>
      <c r="B105" s="84" t="str">
        <f>IFERROR(IF(D105="","",INDEX('Open 1'!$A:$F,MATCH('Open 1 Results'!$E105,'Open 1'!$F:$F,0),2)),"")</f>
        <v/>
      </c>
      <c r="C105" s="84" t="str">
        <f>IFERROR(IF(D105="","",INDEX('Open 1'!$A:$F,MATCH('Open 1 Results'!$E105,'Open 1'!$F:$F,0),3)),"")</f>
        <v/>
      </c>
      <c r="D105" s="85" t="str">
        <f>IFERROR(IF(AND(SMALL('Open 1'!F:F,L105)&gt;1000,SMALL('Open 1'!F:F,L105)&lt;3000),"nt",IF(SMALL('Open 1'!F:F,L105)&gt;3000,"",SMALL('Open 1'!F:F,L105))),"")</f>
        <v/>
      </c>
      <c r="E105" s="114" t="str">
        <f>IF(D105="nt",IFERROR(SMALL('Open 1'!F:F,L105),""),IF(D105&gt;3000,"",IFERROR(SMALL('Open 1'!F:F,L105),"")))</f>
        <v/>
      </c>
      <c r="G105" s="91" t="str">
        <f t="shared" si="2"/>
        <v/>
      </c>
      <c r="J105" s="161"/>
      <c r="K105" s="120"/>
      <c r="L105" s="24">
        <v>104</v>
      </c>
    </row>
    <row r="106" spans="1:12">
      <c r="A106" s="18" t="str">
        <f>IFERROR(IF(D106="","",INDEX('Open 1'!$A:$F,MATCH('Open 1 Results'!$E106,'Open 1'!$F:$F,0),1)),"")</f>
        <v/>
      </c>
      <c r="B106" s="84" t="str">
        <f>IFERROR(IF(D106="","",INDEX('Open 1'!$A:$F,MATCH('Open 1 Results'!$E106,'Open 1'!$F:$F,0),2)),"")</f>
        <v/>
      </c>
      <c r="C106" s="84" t="str">
        <f>IFERROR(IF(D106="","",INDEX('Open 1'!$A:$F,MATCH('Open 1 Results'!$E106,'Open 1'!$F:$F,0),3)),"")</f>
        <v/>
      </c>
      <c r="D106" s="85" t="str">
        <f>IFERROR(IF(AND(SMALL('Open 1'!F:F,L106)&gt;1000,SMALL('Open 1'!F:F,L106)&lt;3000),"nt",IF(SMALL('Open 1'!F:F,L106)&gt;3000,"",SMALL('Open 1'!F:F,L106))),"")</f>
        <v/>
      </c>
      <c r="E106" s="114" t="str">
        <f>IF(D106="nt",IFERROR(SMALL('Open 1'!F:F,L106),""),IF(D106&gt;3000,"",IFERROR(SMALL('Open 1'!F:F,L106),"")))</f>
        <v/>
      </c>
      <c r="G106" s="91" t="str">
        <f>IFERROR(VLOOKUP(D106,$H$3:$I$7,2,FALSE),"")</f>
        <v/>
      </c>
      <c r="J106" s="161"/>
      <c r="K106" s="120"/>
      <c r="L106" s="24">
        <v>105</v>
      </c>
    </row>
    <row r="107" spans="1:12">
      <c r="A107" s="18" t="str">
        <f>IFERROR(IF(D107="","",INDEX('Open 1'!$A:$F,MATCH('Open 1 Results'!$E107,'Open 1'!$F:$F,0),1)),"")</f>
        <v/>
      </c>
      <c r="B107" s="84" t="str">
        <f>IFERROR(IF(D107="","",INDEX('Open 1'!$A:$F,MATCH('Open 1 Results'!$E107,'Open 1'!$F:$F,0),2)),"")</f>
        <v/>
      </c>
      <c r="C107" s="84" t="str">
        <f>IFERROR(IF(D107="","",INDEX('Open 1'!$A:$F,MATCH('Open 1 Results'!$E107,'Open 1'!$F:$F,0),3)),"")</f>
        <v/>
      </c>
      <c r="D107" s="85" t="str">
        <f>IFERROR(IF(AND(SMALL('Open 1'!F:F,L107)&gt;1000,SMALL('Open 1'!F:F,L107)&lt;3000),"nt",IF(SMALL('Open 1'!F:F,L107)&gt;3000,"",SMALL('Open 1'!F:F,L107))),"")</f>
        <v/>
      </c>
      <c r="E107" s="114" t="str">
        <f>IF(D107="nt",IFERROR(SMALL('Open 1'!F:F,L107),""),IF(D107&gt;3000,"",IFERROR(SMALL('Open 1'!F:F,L107),"")))</f>
        <v/>
      </c>
      <c r="G107" s="91" t="str">
        <f t="shared" si="2"/>
        <v/>
      </c>
      <c r="J107" s="161"/>
      <c r="K107" s="120"/>
      <c r="L107" s="24">
        <v>106</v>
      </c>
    </row>
    <row r="108" spans="1:12">
      <c r="A108" s="18" t="str">
        <f>IFERROR(IF(D108="","",INDEX('Open 1'!$A:$F,MATCH('Open 1 Results'!$E108,'Open 1'!$F:$F,0),1)),"")</f>
        <v/>
      </c>
      <c r="B108" s="84" t="str">
        <f>IFERROR(IF(D108="","",INDEX('Open 1'!$A:$F,MATCH('Open 1 Results'!$E108,'Open 1'!$F:$F,0),2)),"")</f>
        <v/>
      </c>
      <c r="C108" s="84" t="str">
        <f>IFERROR(IF(D108="","",INDEX('Open 1'!$A:$F,MATCH('Open 1 Results'!$E108,'Open 1'!$F:$F,0),3)),"")</f>
        <v/>
      </c>
      <c r="D108" s="85" t="str">
        <f>IFERROR(IF(AND(SMALL('Open 1'!F:F,L108)&gt;1000,SMALL('Open 1'!F:F,L108)&lt;3000),"nt",IF(SMALL('Open 1'!F:F,L108)&gt;3000,"",SMALL('Open 1'!F:F,L108))),"")</f>
        <v/>
      </c>
      <c r="E108" s="114" t="str">
        <f>IF(D108="nt",IFERROR(SMALL('Open 1'!F:F,L108),""),IF(D108&gt;3000,"",IFERROR(SMALL('Open 1'!F:F,L108),"")))</f>
        <v/>
      </c>
      <c r="G108" s="91" t="str">
        <f t="shared" si="2"/>
        <v/>
      </c>
      <c r="J108" s="161"/>
      <c r="K108" s="120"/>
      <c r="L108" s="24">
        <v>107</v>
      </c>
    </row>
    <row r="109" spans="1:12">
      <c r="A109" s="18" t="str">
        <f>IFERROR(IF(D109="","",INDEX('Open 1'!$A:$F,MATCH('Open 1 Results'!$E109,'Open 1'!$F:$F,0),1)),"")</f>
        <v/>
      </c>
      <c r="B109" s="84" t="str">
        <f>IFERROR(IF(D109="","",INDEX('Open 1'!$A:$F,MATCH('Open 1 Results'!$E109,'Open 1'!$F:$F,0),2)),"")</f>
        <v/>
      </c>
      <c r="C109" s="84" t="str">
        <f>IFERROR(IF(D109="","",INDEX('Open 1'!$A:$F,MATCH('Open 1 Results'!$E109,'Open 1'!$F:$F,0),3)),"")</f>
        <v/>
      </c>
      <c r="D109" s="85" t="str">
        <f>IFERROR(IF(AND(SMALL('Open 1'!F:F,L109)&gt;1000,SMALL('Open 1'!F:F,L109)&lt;3000),"nt",IF(SMALL('Open 1'!F:F,L109)&gt;3000,"",SMALL('Open 1'!F:F,L109))),"")</f>
        <v/>
      </c>
      <c r="E109" s="114" t="str">
        <f>IF(D109="nt",IFERROR(SMALL('Open 1'!F:F,L109),""),IF(D109&gt;3000,"",IFERROR(SMALL('Open 1'!F:F,L109),"")))</f>
        <v/>
      </c>
      <c r="G109" s="91" t="str">
        <f t="shared" si="2"/>
        <v/>
      </c>
      <c r="J109" s="161"/>
      <c r="K109" s="120"/>
      <c r="L109" s="24">
        <v>108</v>
      </c>
    </row>
    <row r="110" spans="1:12">
      <c r="A110" s="18" t="str">
        <f>IFERROR(IF(D110="","",INDEX('Open 1'!$A:$F,MATCH('Open 1 Results'!$E110,'Open 1'!$F:$F,0),1)),"")</f>
        <v/>
      </c>
      <c r="B110" s="84" t="str">
        <f>IFERROR(IF(D110="","",INDEX('Open 1'!$A:$F,MATCH('Open 1 Results'!$E110,'Open 1'!$F:$F,0),2)),"")</f>
        <v/>
      </c>
      <c r="C110" s="84" t="str">
        <f>IFERROR(IF(D110="","",INDEX('Open 1'!$A:$F,MATCH('Open 1 Results'!$E110,'Open 1'!$F:$F,0),3)),"")</f>
        <v/>
      </c>
      <c r="D110" s="85" t="str">
        <f>IFERROR(IF(AND(SMALL('Open 1'!F:F,L110)&gt;1000,SMALL('Open 1'!F:F,L110)&lt;3000),"nt",IF(SMALL('Open 1'!F:F,L110)&gt;3000,"",SMALL('Open 1'!F:F,L110))),"")</f>
        <v/>
      </c>
      <c r="E110" s="114" t="str">
        <f>IF(D110="nt",IFERROR(SMALL('Open 1'!F:F,L110),""),IF(D110&gt;3000,"",IFERROR(SMALL('Open 1'!F:F,L110),"")))</f>
        <v/>
      </c>
      <c r="G110" s="91" t="str">
        <f t="shared" si="2"/>
        <v/>
      </c>
      <c r="J110" s="161"/>
      <c r="K110" s="120"/>
      <c r="L110" s="24">
        <v>109</v>
      </c>
    </row>
    <row r="111" spans="1:12">
      <c r="A111" s="18" t="str">
        <f>IFERROR(IF(D111="","",INDEX('Open 1'!$A:$F,MATCH('Open 1 Results'!$E111,'Open 1'!$F:$F,0),1)),"")</f>
        <v/>
      </c>
      <c r="B111" s="84" t="str">
        <f>IFERROR(IF(D111="","",INDEX('Open 1'!$A:$F,MATCH('Open 1 Results'!$E111,'Open 1'!$F:$F,0),2)),"")</f>
        <v/>
      </c>
      <c r="C111" s="84" t="str">
        <f>IFERROR(IF(D111="","",INDEX('Open 1'!$A:$F,MATCH('Open 1 Results'!$E111,'Open 1'!$F:$F,0),3)),"")</f>
        <v/>
      </c>
      <c r="D111" s="85" t="str">
        <f>IFERROR(IF(AND(SMALL('Open 1'!F:F,L111)&gt;1000,SMALL('Open 1'!F:F,L111)&lt;3000),"nt",IF(SMALL('Open 1'!F:F,L111)&gt;3000,"",SMALL('Open 1'!F:F,L111))),"")</f>
        <v/>
      </c>
      <c r="E111" s="114" t="str">
        <f>IF(D111="nt",IFERROR(SMALL('Open 1'!F:F,L111),""),IF(D111&gt;3000,"",IFERROR(SMALL('Open 1'!F:F,L111),"")))</f>
        <v/>
      </c>
      <c r="G111" s="91" t="str">
        <f t="shared" si="2"/>
        <v/>
      </c>
      <c r="J111" s="161"/>
      <c r="K111" s="120"/>
      <c r="L111" s="24">
        <v>110</v>
      </c>
    </row>
    <row r="112" spans="1:12">
      <c r="A112" s="18" t="str">
        <f>IFERROR(IF(D112="","",INDEX('Open 1'!$A:$F,MATCH('Open 1 Results'!$E112,'Open 1'!$F:$F,0),1)),"")</f>
        <v/>
      </c>
      <c r="B112" s="84" t="str">
        <f>IFERROR(IF(D112="","",INDEX('Open 1'!$A:$F,MATCH('Open 1 Results'!$E112,'Open 1'!$F:$F,0),2)),"")</f>
        <v/>
      </c>
      <c r="C112" s="84" t="str">
        <f>IFERROR(IF(D112="","",INDEX('Open 1'!$A:$F,MATCH('Open 1 Results'!$E112,'Open 1'!$F:$F,0),3)),"")</f>
        <v/>
      </c>
      <c r="D112" s="85" t="str">
        <f>IFERROR(IF(AND(SMALL('Open 1'!F:F,L112)&gt;1000,SMALL('Open 1'!F:F,L112)&lt;3000),"nt",IF(SMALL('Open 1'!F:F,L112)&gt;3000,"",SMALL('Open 1'!F:F,L112))),"")</f>
        <v/>
      </c>
      <c r="E112" s="114" t="str">
        <f>IF(D112="nt",IFERROR(SMALL('Open 1'!F:F,L112),""),IF(D112&gt;3000,"",IFERROR(SMALL('Open 1'!F:F,L112),"")))</f>
        <v/>
      </c>
      <c r="G112" s="91" t="str">
        <f t="shared" si="2"/>
        <v/>
      </c>
      <c r="J112" s="161"/>
      <c r="K112" s="120"/>
      <c r="L112" s="24">
        <v>111</v>
      </c>
    </row>
    <row r="113" spans="1:12">
      <c r="A113" s="18" t="str">
        <f>IFERROR(IF(D113="","",INDEX('Open 1'!$A:$F,MATCH('Open 1 Results'!$E113,'Open 1'!$F:$F,0),1)),"")</f>
        <v/>
      </c>
      <c r="B113" s="84" t="str">
        <f>IFERROR(IF(D113="","",INDEX('Open 1'!$A:$F,MATCH('Open 1 Results'!$E113,'Open 1'!$F:$F,0),2)),"")</f>
        <v/>
      </c>
      <c r="C113" s="84" t="str">
        <f>IFERROR(IF(D113="","",INDEX('Open 1'!$A:$F,MATCH('Open 1 Results'!$E113,'Open 1'!$F:$F,0),3)),"")</f>
        <v/>
      </c>
      <c r="D113" s="85" t="str">
        <f>IFERROR(IF(AND(SMALL('Open 1'!F:F,L113)&gt;1000,SMALL('Open 1'!F:F,L113)&lt;3000),"nt",IF(SMALL('Open 1'!F:F,L113)&gt;3000,"",SMALL('Open 1'!F:F,L113))),"")</f>
        <v/>
      </c>
      <c r="E113" s="114" t="str">
        <f>IF(D113="nt",IFERROR(SMALL('Open 1'!F:F,L113),""),IF(D113&gt;3000,"",IFERROR(SMALL('Open 1'!F:F,L113),"")))</f>
        <v/>
      </c>
      <c r="G113" s="91" t="str">
        <f t="shared" si="2"/>
        <v/>
      </c>
      <c r="J113" s="161"/>
      <c r="K113" s="120"/>
      <c r="L113" s="24">
        <v>112</v>
      </c>
    </row>
    <row r="114" spans="1:12">
      <c r="A114" s="18" t="str">
        <f>IFERROR(IF(D114="","",INDEX('Open 1'!$A:$F,MATCH('Open 1 Results'!$E114,'Open 1'!$F:$F,0),1)),"")</f>
        <v/>
      </c>
      <c r="B114" s="84" t="str">
        <f>IFERROR(IF(D114="","",INDEX('Open 1'!$A:$F,MATCH('Open 1 Results'!$E114,'Open 1'!$F:$F,0),2)),"")</f>
        <v/>
      </c>
      <c r="C114" s="84" t="str">
        <f>IFERROR(IF(D114="","",INDEX('Open 1'!$A:$F,MATCH('Open 1 Results'!$E114,'Open 1'!$F:$F,0),3)),"")</f>
        <v/>
      </c>
      <c r="D114" s="85" t="str">
        <f>IFERROR(IF(AND(SMALL('Open 1'!F:F,L114)&gt;1000,SMALL('Open 1'!F:F,L114)&lt;3000),"nt",IF(SMALL('Open 1'!F:F,L114)&gt;3000,"",SMALL('Open 1'!F:F,L114))),"")</f>
        <v/>
      </c>
      <c r="E114" s="114" t="str">
        <f>IF(D114="nt",IFERROR(SMALL('Open 1'!F:F,L114),""),IF(D114&gt;3000,"",IFERROR(SMALL('Open 1'!F:F,L114),"")))</f>
        <v/>
      </c>
      <c r="G114" s="91" t="str">
        <f t="shared" si="2"/>
        <v/>
      </c>
      <c r="J114" s="161"/>
      <c r="K114" s="120"/>
      <c r="L114" s="24">
        <v>113</v>
      </c>
    </row>
    <row r="115" spans="1:12">
      <c r="A115" s="18" t="str">
        <f>IFERROR(IF(D115="","",INDEX('Open 1'!$A:$F,MATCH('Open 1 Results'!$E115,'Open 1'!$F:$F,0),1)),"")</f>
        <v/>
      </c>
      <c r="B115" s="84" t="str">
        <f>IFERROR(IF(D115="","",INDEX('Open 1'!$A:$F,MATCH('Open 1 Results'!$E115,'Open 1'!$F:$F,0),2)),"")</f>
        <v/>
      </c>
      <c r="C115" s="84" t="str">
        <f>IFERROR(IF(D115="","",INDEX('Open 1'!$A:$F,MATCH('Open 1 Results'!$E115,'Open 1'!$F:$F,0),3)),"")</f>
        <v/>
      </c>
      <c r="D115" s="85" t="str">
        <f>IFERROR(IF(AND(SMALL('Open 1'!F:F,L115)&gt;1000,SMALL('Open 1'!F:F,L115)&lt;3000),"nt",IF(SMALL('Open 1'!F:F,L115)&gt;3000,"",SMALL('Open 1'!F:F,L115))),"")</f>
        <v/>
      </c>
      <c r="E115" s="114" t="str">
        <f>IF(D115="nt",IFERROR(SMALL('Open 1'!F:F,L115),""),IF(D115&gt;3000,"",IFERROR(SMALL('Open 1'!F:F,L115),"")))</f>
        <v/>
      </c>
      <c r="G115" s="91" t="str">
        <f t="shared" si="2"/>
        <v/>
      </c>
      <c r="J115" s="161"/>
      <c r="K115" s="120"/>
      <c r="L115" s="24">
        <v>114</v>
      </c>
    </row>
    <row r="116" spans="1:12">
      <c r="A116" s="18" t="str">
        <f>IFERROR(IF(D116="","",INDEX('Open 1'!$A:$F,MATCH('Open 1 Results'!$E116,'Open 1'!$F:$F,0),1)),"")</f>
        <v/>
      </c>
      <c r="B116" s="84" t="str">
        <f>IFERROR(IF(D116="","",INDEX('Open 1'!$A:$F,MATCH('Open 1 Results'!$E116,'Open 1'!$F:$F,0),2)),"")</f>
        <v/>
      </c>
      <c r="C116" s="84" t="str">
        <f>IFERROR(IF(D116="","",INDEX('Open 1'!$A:$F,MATCH('Open 1 Results'!$E116,'Open 1'!$F:$F,0),3)),"")</f>
        <v/>
      </c>
      <c r="D116" s="85" t="str">
        <f>IFERROR(IF(AND(SMALL('Open 1'!F:F,L116)&gt;1000,SMALL('Open 1'!F:F,L116)&lt;3000),"nt",IF(SMALL('Open 1'!F:F,L116)&gt;3000,"",SMALL('Open 1'!F:F,L116))),"")</f>
        <v/>
      </c>
      <c r="E116" s="114" t="str">
        <f>IF(D116="nt",IFERROR(SMALL('Open 1'!F:F,L116),""),IF(D116&gt;3000,"",IFERROR(SMALL('Open 1'!F:F,L116),"")))</f>
        <v/>
      </c>
      <c r="G116" s="91" t="str">
        <f t="shared" si="2"/>
        <v/>
      </c>
      <c r="J116" s="161"/>
      <c r="K116" s="120"/>
      <c r="L116" s="24">
        <v>115</v>
      </c>
    </row>
    <row r="117" spans="1:12">
      <c r="A117" s="18" t="str">
        <f>IFERROR(IF(D117="","",INDEX('Open 1'!$A:$F,MATCH('Open 1 Results'!$E117,'Open 1'!$F:$F,0),1)),"")</f>
        <v/>
      </c>
      <c r="B117" s="84" t="str">
        <f>IFERROR(IF(D117="","",INDEX('Open 1'!$A:$F,MATCH('Open 1 Results'!$E117,'Open 1'!$F:$F,0),2)),"")</f>
        <v/>
      </c>
      <c r="C117" s="84" t="str">
        <f>IFERROR(IF(D117="","",INDEX('Open 1'!$A:$F,MATCH('Open 1 Results'!$E117,'Open 1'!$F:$F,0),3)),"")</f>
        <v/>
      </c>
      <c r="D117" s="85" t="str">
        <f>IFERROR(IF(AND(SMALL('Open 1'!F:F,L117)&gt;1000,SMALL('Open 1'!F:F,L117)&lt;3000),"nt",IF(SMALL('Open 1'!F:F,L117)&gt;3000,"",SMALL('Open 1'!F:F,L117))),"")</f>
        <v/>
      </c>
      <c r="E117" s="114" t="str">
        <f>IF(D117="nt",IFERROR(SMALL('Open 1'!F:F,L117),""),IF(D117&gt;3000,"",IFERROR(SMALL('Open 1'!F:F,L117),"")))</f>
        <v/>
      </c>
      <c r="G117" s="91" t="str">
        <f t="shared" si="2"/>
        <v/>
      </c>
      <c r="J117" s="161"/>
      <c r="K117" s="120"/>
      <c r="L117" s="24">
        <v>116</v>
      </c>
    </row>
    <row r="118" spans="1:12">
      <c r="A118" s="18" t="str">
        <f>IFERROR(IF(D118="","",INDEX('Open 1'!$A:$F,MATCH('Open 1 Results'!$E118,'Open 1'!$F:$F,0),1)),"")</f>
        <v/>
      </c>
      <c r="B118" s="84" t="str">
        <f>IFERROR(IF(D118="","",INDEX('Open 1'!$A:$F,MATCH('Open 1 Results'!$E118,'Open 1'!$F:$F,0),2)),"")</f>
        <v/>
      </c>
      <c r="C118" s="84" t="str">
        <f>IFERROR(IF(D118="","",INDEX('Open 1'!$A:$F,MATCH('Open 1 Results'!$E118,'Open 1'!$F:$F,0),3)),"")</f>
        <v/>
      </c>
      <c r="D118" s="85" t="str">
        <f>IFERROR(IF(AND(SMALL('Open 1'!F:F,L118)&gt;1000,SMALL('Open 1'!F:F,L118)&lt;3000),"nt",IF(SMALL('Open 1'!F:F,L118)&gt;3000,"",SMALL('Open 1'!F:F,L118))),"")</f>
        <v/>
      </c>
      <c r="E118" s="114" t="str">
        <f>IF(D118="nt",IFERROR(SMALL('Open 1'!F:F,L118),""),IF(D118&gt;3000,"",IFERROR(SMALL('Open 1'!F:F,L118),"")))</f>
        <v/>
      </c>
      <c r="G118" s="91" t="str">
        <f t="shared" si="2"/>
        <v/>
      </c>
      <c r="J118" s="161"/>
      <c r="K118" s="120"/>
      <c r="L118" s="24">
        <v>117</v>
      </c>
    </row>
    <row r="119" spans="1:12">
      <c r="A119" s="18" t="str">
        <f>IFERROR(IF(D119="","",INDEX('Open 1'!$A:$F,MATCH('Open 1 Results'!$E119,'Open 1'!$F:$F,0),1)),"")</f>
        <v/>
      </c>
      <c r="B119" s="84" t="str">
        <f>IFERROR(IF(D119="","",INDEX('Open 1'!$A:$F,MATCH('Open 1 Results'!$E119,'Open 1'!$F:$F,0),2)),"")</f>
        <v/>
      </c>
      <c r="C119" s="84" t="str">
        <f>IFERROR(IF(D119="","",INDEX('Open 1'!$A:$F,MATCH('Open 1 Results'!$E119,'Open 1'!$F:$F,0),3)),"")</f>
        <v/>
      </c>
      <c r="D119" s="85" t="str">
        <f>IFERROR(IF(AND(SMALL('Open 1'!F:F,L119)&gt;1000,SMALL('Open 1'!F:F,L119)&lt;3000),"nt",IF(SMALL('Open 1'!F:F,L119)&gt;3000,"",SMALL('Open 1'!F:F,L119))),"")</f>
        <v/>
      </c>
      <c r="E119" s="114" t="str">
        <f>IF(D119="nt",IFERROR(SMALL('Open 1'!F:F,L119),""),IF(D119&gt;3000,"",IFERROR(SMALL('Open 1'!F:F,L119),"")))</f>
        <v/>
      </c>
      <c r="G119" s="91" t="str">
        <f t="shared" si="2"/>
        <v/>
      </c>
      <c r="J119" s="161"/>
      <c r="K119" s="120"/>
      <c r="L119" s="24">
        <v>118</v>
      </c>
    </row>
    <row r="120" spans="1:12">
      <c r="A120" s="18" t="str">
        <f>IFERROR(IF(D120="","",INDEX('Open 1'!$A:$F,MATCH('Open 1 Results'!$E120,'Open 1'!$F:$F,0),1)),"")</f>
        <v/>
      </c>
      <c r="B120" s="84" t="str">
        <f>IFERROR(IF(D120="","",INDEX('Open 1'!$A:$F,MATCH('Open 1 Results'!$E120,'Open 1'!$F:$F,0),2)),"")</f>
        <v/>
      </c>
      <c r="C120" s="84" t="str">
        <f>IFERROR(IF(D120="","",INDEX('Open 1'!$A:$F,MATCH('Open 1 Results'!$E120,'Open 1'!$F:$F,0),3)),"")</f>
        <v/>
      </c>
      <c r="D120" s="85" t="str">
        <f>IFERROR(IF(AND(SMALL('Open 1'!F:F,L120)&gt;1000,SMALL('Open 1'!F:F,L120)&lt;3000),"nt",IF(SMALL('Open 1'!F:F,L120)&gt;3000,"",SMALL('Open 1'!F:F,L120))),"")</f>
        <v/>
      </c>
      <c r="E120" s="114" t="str">
        <f>IF(D120="nt",IFERROR(SMALL('Open 1'!F:F,L120),""),IF(D120&gt;3000,"",IFERROR(SMALL('Open 1'!F:F,L120),"")))</f>
        <v/>
      </c>
      <c r="G120" s="91" t="str">
        <f t="shared" si="2"/>
        <v/>
      </c>
      <c r="J120" s="161"/>
      <c r="K120" s="120"/>
      <c r="L120" s="24">
        <v>119</v>
      </c>
    </row>
    <row r="121" spans="1:12">
      <c r="A121" s="18" t="str">
        <f>IFERROR(IF(D121="","",INDEX('Open 1'!$A:$F,MATCH('Open 1 Results'!$E121,'Open 1'!$F:$F,0),1)),"")</f>
        <v/>
      </c>
      <c r="B121" s="84" t="str">
        <f>IFERROR(IF(D121="","",INDEX('Open 1'!$A:$F,MATCH('Open 1 Results'!$E121,'Open 1'!$F:$F,0),2)),"")</f>
        <v/>
      </c>
      <c r="C121" s="84" t="str">
        <f>IFERROR(IF(D121="","",INDEX('Open 1'!$A:$F,MATCH('Open 1 Results'!$E121,'Open 1'!$F:$F,0),3)),"")</f>
        <v/>
      </c>
      <c r="D121" s="85" t="str">
        <f>IFERROR(IF(AND(SMALL('Open 1'!F:F,L121)&gt;1000,SMALL('Open 1'!F:F,L121)&lt;3000),"nt",IF(SMALL('Open 1'!F:F,L121)&gt;3000,"",SMALL('Open 1'!F:F,L121))),"")</f>
        <v/>
      </c>
      <c r="E121" s="114" t="str">
        <f>IF(D121="nt",IFERROR(SMALL('Open 1'!F:F,L121),""),IF(D121&gt;3000,"",IFERROR(SMALL('Open 1'!F:F,L121),"")))</f>
        <v/>
      </c>
      <c r="G121" s="91" t="str">
        <f t="shared" si="2"/>
        <v/>
      </c>
      <c r="J121" s="161"/>
      <c r="K121" s="120"/>
      <c r="L121" s="24">
        <v>120</v>
      </c>
    </row>
    <row r="122" spans="1:12">
      <c r="A122" s="18" t="str">
        <f>IFERROR(IF(D122="","",INDEX('Open 1'!$A:$F,MATCH('Open 1 Results'!$E122,'Open 1'!$F:$F,0),1)),"")</f>
        <v/>
      </c>
      <c r="B122" s="84" t="str">
        <f>IFERROR(IF(D122="","",INDEX('Open 1'!$A:$F,MATCH('Open 1 Results'!$E122,'Open 1'!$F:$F,0),2)),"")</f>
        <v/>
      </c>
      <c r="C122" s="84" t="str">
        <f>IFERROR(IF(D122="","",INDEX('Open 1'!$A:$F,MATCH('Open 1 Results'!$E122,'Open 1'!$F:$F,0),3)),"")</f>
        <v/>
      </c>
      <c r="D122" s="85" t="str">
        <f>IFERROR(IF(AND(SMALL('Open 1'!F:F,L122)&gt;1000,SMALL('Open 1'!F:F,L122)&lt;3000),"nt",IF(SMALL('Open 1'!F:F,L122)&gt;3000,"",SMALL('Open 1'!F:F,L122))),"")</f>
        <v/>
      </c>
      <c r="E122" s="114" t="str">
        <f>IF(D122="nt",IFERROR(SMALL('Open 1'!F:F,L122),""),IF(D122&gt;3000,"",IFERROR(SMALL('Open 1'!F:F,L122),"")))</f>
        <v/>
      </c>
      <c r="G122" s="91" t="str">
        <f t="shared" si="2"/>
        <v/>
      </c>
      <c r="J122" s="161"/>
      <c r="K122" s="120"/>
      <c r="L122" s="24">
        <v>121</v>
      </c>
    </row>
    <row r="123" spans="1:12">
      <c r="A123" s="18" t="str">
        <f>IFERROR(IF(D123="","",INDEX('Open 1'!$A:$F,MATCH('Open 1 Results'!$E123,'Open 1'!$F:$F,0),1)),"")</f>
        <v/>
      </c>
      <c r="B123" s="84" t="str">
        <f>IFERROR(IF(D123="","",INDEX('Open 1'!$A:$F,MATCH('Open 1 Results'!$E123,'Open 1'!$F:$F,0),2)),"")</f>
        <v/>
      </c>
      <c r="C123" s="84" t="str">
        <f>IFERROR(IF(D123="","",INDEX('Open 1'!$A:$F,MATCH('Open 1 Results'!$E123,'Open 1'!$F:$F,0),3)),"")</f>
        <v/>
      </c>
      <c r="D123" s="85" t="str">
        <f>IFERROR(IF(AND(SMALL('Open 1'!F:F,L123)&gt;1000,SMALL('Open 1'!F:F,L123)&lt;3000),"nt",IF(SMALL('Open 1'!F:F,L123)&gt;3000,"",SMALL('Open 1'!F:F,L123))),"")</f>
        <v/>
      </c>
      <c r="E123" s="114" t="str">
        <f>IF(D123="nt",IFERROR(SMALL('Open 1'!F:F,L123),""),IF(D123&gt;3000,"",IFERROR(SMALL('Open 1'!F:F,L123),"")))</f>
        <v/>
      </c>
      <c r="G123" s="91" t="str">
        <f t="shared" si="2"/>
        <v/>
      </c>
      <c r="J123" s="161"/>
      <c r="K123" s="120"/>
      <c r="L123" s="24">
        <v>122</v>
      </c>
    </row>
    <row r="124" spans="1:12">
      <c r="A124" s="18" t="str">
        <f>IFERROR(IF(D124="","",INDEX('Open 1'!$A:$F,MATCH('Open 1 Results'!$E124,'Open 1'!$F:$F,0),1)),"")</f>
        <v/>
      </c>
      <c r="B124" s="84" t="str">
        <f>IFERROR(IF(D124="","",INDEX('Open 1'!$A:$F,MATCH('Open 1 Results'!$E124,'Open 1'!$F:$F,0),2)),"")</f>
        <v/>
      </c>
      <c r="C124" s="84" t="str">
        <f>IFERROR(IF(D124="","",INDEX('Open 1'!$A:$F,MATCH('Open 1 Results'!$E124,'Open 1'!$F:$F,0),3)),"")</f>
        <v/>
      </c>
      <c r="D124" s="85" t="str">
        <f>IFERROR(IF(AND(SMALL('Open 1'!F:F,L124)&gt;1000,SMALL('Open 1'!F:F,L124)&lt;3000),"nt",IF(SMALL('Open 1'!F:F,L124)&gt;3000,"",SMALL('Open 1'!F:F,L124))),"")</f>
        <v/>
      </c>
      <c r="E124" s="114" t="str">
        <f>IF(D124="nt",IFERROR(SMALL('Open 1'!F:F,L124),""),IF(D124&gt;3000,"",IFERROR(SMALL('Open 1'!F:F,L124),"")))</f>
        <v/>
      </c>
      <c r="G124" s="91" t="str">
        <f t="shared" si="2"/>
        <v/>
      </c>
      <c r="J124" s="161"/>
      <c r="K124" s="120"/>
      <c r="L124" s="24">
        <v>123</v>
      </c>
    </row>
    <row r="125" spans="1:12">
      <c r="A125" s="18" t="str">
        <f>IFERROR(IF(D125="","",INDEX('Open 1'!$A:$F,MATCH('Open 1 Results'!$E125,'Open 1'!$F:$F,0),1)),"")</f>
        <v/>
      </c>
      <c r="B125" s="84" t="str">
        <f>IFERROR(IF(D125="","",INDEX('Open 1'!$A:$F,MATCH('Open 1 Results'!$E125,'Open 1'!$F:$F,0),2)),"")</f>
        <v/>
      </c>
      <c r="C125" s="84" t="str">
        <f>IFERROR(IF(D125="","",INDEX('Open 1'!$A:$F,MATCH('Open 1 Results'!$E125,'Open 1'!$F:$F,0),3)),"")</f>
        <v/>
      </c>
      <c r="D125" s="85" t="str">
        <f>IFERROR(IF(AND(SMALL('Open 1'!F:F,L125)&gt;1000,SMALL('Open 1'!F:F,L125)&lt;3000),"nt",IF(SMALL('Open 1'!F:F,L125)&gt;3000,"",SMALL('Open 1'!F:F,L125))),"")</f>
        <v/>
      </c>
      <c r="E125" s="114" t="str">
        <f>IF(D125="nt",IFERROR(SMALL('Open 1'!F:F,L125),""),IF(D125&gt;3000,"",IFERROR(SMALL('Open 1'!F:F,L125),"")))</f>
        <v/>
      </c>
      <c r="G125" s="91" t="str">
        <f t="shared" si="2"/>
        <v/>
      </c>
      <c r="J125" s="161"/>
      <c r="K125" s="120"/>
      <c r="L125" s="24">
        <v>124</v>
      </c>
    </row>
    <row r="126" spans="1:12">
      <c r="A126" s="18" t="str">
        <f>IFERROR(IF(D126="","",INDEX('Open 1'!$A:$F,MATCH('Open 1 Results'!$E126,'Open 1'!$F:$F,0),1)),"")</f>
        <v/>
      </c>
      <c r="B126" s="84" t="str">
        <f>IFERROR(IF(D126="","",INDEX('Open 1'!$A:$F,MATCH('Open 1 Results'!$E126,'Open 1'!$F:$F,0),2)),"")</f>
        <v/>
      </c>
      <c r="C126" s="84" t="str">
        <f>IFERROR(IF(D126="","",INDEX('Open 1'!$A:$F,MATCH('Open 1 Results'!$E126,'Open 1'!$F:$F,0),3)),"")</f>
        <v/>
      </c>
      <c r="D126" s="85" t="str">
        <f>IFERROR(IF(AND(SMALL('Open 1'!F:F,L126)&gt;1000,SMALL('Open 1'!F:F,L126)&lt;3000),"nt",IF(SMALL('Open 1'!F:F,L126)&gt;3000,"",SMALL('Open 1'!F:F,L126))),"")</f>
        <v/>
      </c>
      <c r="E126" s="114" t="str">
        <f>IF(D126="nt",IFERROR(SMALL('Open 1'!F:F,L126),""),IF(D126&gt;3000,"",IFERROR(SMALL('Open 1'!F:F,L126),"")))</f>
        <v/>
      </c>
      <c r="G126" s="91" t="str">
        <f t="shared" si="2"/>
        <v/>
      </c>
      <c r="J126" s="161"/>
      <c r="K126" s="120"/>
      <c r="L126" s="24">
        <v>125</v>
      </c>
    </row>
    <row r="127" spans="1:12">
      <c r="A127" s="18" t="str">
        <f>IFERROR(IF(D127="","",INDEX('Open 1'!$A:$F,MATCH('Open 1 Results'!$E127,'Open 1'!$F:$F,0),1)),"")</f>
        <v/>
      </c>
      <c r="B127" s="84" t="str">
        <f>IFERROR(IF(D127="","",INDEX('Open 1'!$A:$F,MATCH('Open 1 Results'!$E127,'Open 1'!$F:$F,0),2)),"")</f>
        <v/>
      </c>
      <c r="C127" s="84" t="str">
        <f>IFERROR(IF(D127="","",INDEX('Open 1'!$A:$F,MATCH('Open 1 Results'!$E127,'Open 1'!$F:$F,0),3)),"")</f>
        <v/>
      </c>
      <c r="D127" s="85" t="str">
        <f>IFERROR(IF(AND(SMALL('Open 1'!F:F,L127)&gt;1000,SMALL('Open 1'!F:F,L127)&lt;3000),"nt",IF(SMALL('Open 1'!F:F,L127)&gt;3000,"",SMALL('Open 1'!F:F,L127))),"")</f>
        <v/>
      </c>
      <c r="E127" s="114" t="str">
        <f>IF(D127="nt",IFERROR(SMALL('Open 1'!F:F,L127),""),IF(D127&gt;3000,"",IFERROR(SMALL('Open 1'!F:F,L127),"")))</f>
        <v/>
      </c>
      <c r="G127" s="91" t="str">
        <f t="shared" si="2"/>
        <v/>
      </c>
      <c r="J127" s="161"/>
      <c r="K127" s="120"/>
      <c r="L127" s="24">
        <v>126</v>
      </c>
    </row>
    <row r="128" spans="1:12">
      <c r="A128" s="18" t="str">
        <f>IFERROR(IF(D128="","",INDEX('Open 1'!$A:$F,MATCH('Open 1 Results'!$E128,'Open 1'!$F:$F,0),1)),"")</f>
        <v/>
      </c>
      <c r="B128" s="84" t="str">
        <f>IFERROR(IF(D128="","",INDEX('Open 1'!$A:$F,MATCH('Open 1 Results'!$E128,'Open 1'!$F:$F,0),2)),"")</f>
        <v/>
      </c>
      <c r="C128" s="84" t="str">
        <f>IFERROR(IF(D128="","",INDEX('Open 1'!$A:$F,MATCH('Open 1 Results'!$E128,'Open 1'!$F:$F,0),3)),"")</f>
        <v/>
      </c>
      <c r="D128" s="85" t="str">
        <f>IFERROR(IF(AND(SMALL('Open 1'!F:F,L128)&gt;1000,SMALL('Open 1'!F:F,L128)&lt;3000),"nt",IF(SMALL('Open 1'!F:F,L128)&gt;3000,"",SMALL('Open 1'!F:F,L128))),"")</f>
        <v/>
      </c>
      <c r="E128" s="114" t="str">
        <f>IF(D128="nt",IFERROR(SMALL('Open 1'!F:F,L128),""),IF(D128&gt;3000,"",IFERROR(SMALL('Open 1'!F:F,L128),"")))</f>
        <v/>
      </c>
      <c r="G128" s="91" t="str">
        <f t="shared" si="2"/>
        <v/>
      </c>
      <c r="J128" s="161"/>
      <c r="K128" s="120"/>
      <c r="L128" s="24">
        <v>127</v>
      </c>
    </row>
    <row r="129" spans="1:12">
      <c r="A129" s="18" t="str">
        <f>IFERROR(IF(D129="","",INDEX('Open 1'!$A:$F,MATCH('Open 1 Results'!$E129,'Open 1'!$F:$F,0),1)),"")</f>
        <v/>
      </c>
      <c r="B129" s="84" t="str">
        <f>IFERROR(IF(D129="","",INDEX('Open 1'!$A:$F,MATCH('Open 1 Results'!$E129,'Open 1'!$F:$F,0),2)),"")</f>
        <v/>
      </c>
      <c r="C129" s="84" t="str">
        <f>IFERROR(IF(D129="","",INDEX('Open 1'!$A:$F,MATCH('Open 1 Results'!$E129,'Open 1'!$F:$F,0),3)),"")</f>
        <v/>
      </c>
      <c r="D129" s="85" t="str">
        <f>IFERROR(IF(AND(SMALL('Open 1'!F:F,L129)&gt;1000,SMALL('Open 1'!F:F,L129)&lt;3000),"nt",IF(SMALL('Open 1'!F:F,L129)&gt;3000,"",SMALL('Open 1'!F:F,L129))),"")</f>
        <v/>
      </c>
      <c r="E129" s="114" t="str">
        <f>IF(D129="nt",IFERROR(SMALL('Open 1'!F:F,L129),""),IF(D129&gt;3000,"",IFERROR(SMALL('Open 1'!F:F,L129),"")))</f>
        <v/>
      </c>
      <c r="G129" s="91" t="str">
        <f t="shared" si="2"/>
        <v/>
      </c>
      <c r="J129" s="161"/>
      <c r="K129" s="120"/>
      <c r="L129" s="24">
        <v>128</v>
      </c>
    </row>
    <row r="130" spans="1:12">
      <c r="A130" s="18" t="str">
        <f>IFERROR(IF(D130="","",INDEX('Open 1'!$A:$F,MATCH('Open 1 Results'!$E130,'Open 1'!$F:$F,0),1)),"")</f>
        <v/>
      </c>
      <c r="B130" s="84" t="str">
        <f>IFERROR(IF(D130="","",INDEX('Open 1'!$A:$F,MATCH('Open 1 Results'!$E130,'Open 1'!$F:$F,0),2)),"")</f>
        <v/>
      </c>
      <c r="C130" s="84" t="str">
        <f>IFERROR(IF(D130="","",INDEX('Open 1'!$A:$F,MATCH('Open 1 Results'!$E130,'Open 1'!$F:$F,0),3)),"")</f>
        <v/>
      </c>
      <c r="D130" s="85" t="str">
        <f>IFERROR(IF(AND(SMALL('Open 1'!F:F,L130)&gt;1000,SMALL('Open 1'!F:F,L130)&lt;3000),"nt",IF(SMALL('Open 1'!F:F,L130)&gt;3000,"",SMALL('Open 1'!F:F,L130))),"")</f>
        <v/>
      </c>
      <c r="E130" s="114" t="str">
        <f>IF(D130="nt",IFERROR(SMALL('Open 1'!F:F,L130),""),IF(D130&gt;3000,"",IFERROR(SMALL('Open 1'!F:F,L130),"")))</f>
        <v/>
      </c>
      <c r="G130" s="91" t="str">
        <f t="shared" si="2"/>
        <v/>
      </c>
      <c r="J130" s="161"/>
      <c r="K130" s="120"/>
      <c r="L130" s="24">
        <v>129</v>
      </c>
    </row>
    <row r="131" spans="1:12">
      <c r="A131" s="18" t="str">
        <f>IFERROR(IF(D131="","",INDEX('Open 1'!$A:$F,MATCH('Open 1 Results'!$E131,'Open 1'!$F:$F,0),1)),"")</f>
        <v/>
      </c>
      <c r="B131" s="84" t="str">
        <f>IFERROR(IF(D131="","",INDEX('Open 1'!$A:$F,MATCH('Open 1 Results'!$E131,'Open 1'!$F:$F,0),2)),"")</f>
        <v/>
      </c>
      <c r="C131" s="84" t="str">
        <f>IFERROR(IF(D131="","",INDEX('Open 1'!$A:$F,MATCH('Open 1 Results'!$E131,'Open 1'!$F:$F,0),3)),"")</f>
        <v/>
      </c>
      <c r="D131" s="85" t="str">
        <f>IFERROR(IF(AND(SMALL('Open 1'!F:F,L131)&gt;1000,SMALL('Open 1'!F:F,L131)&lt;3000),"nt",IF(SMALL('Open 1'!F:F,L131)&gt;3000,"",SMALL('Open 1'!F:F,L131))),"")</f>
        <v/>
      </c>
      <c r="E131" s="114" t="str">
        <f>IF(D131="nt",IFERROR(SMALL('Open 1'!F:F,L131),""),IF(D131&gt;3000,"",IFERROR(SMALL('Open 1'!F:F,L131),"")))</f>
        <v/>
      </c>
      <c r="G131" s="91" t="str">
        <f t="shared" ref="G131:G194" si="3">IFERROR(VLOOKUP(D131,$H$3:$I$7,2,FALSE),"")</f>
        <v/>
      </c>
      <c r="J131" s="161"/>
      <c r="K131" s="120"/>
      <c r="L131" s="24">
        <v>130</v>
      </c>
    </row>
    <row r="132" spans="1:12">
      <c r="A132" s="18" t="str">
        <f>IFERROR(IF(D132="","",INDEX('Open 1'!$A:$F,MATCH('Open 1 Results'!$E132,'Open 1'!$F:$F,0),1)),"")</f>
        <v/>
      </c>
      <c r="B132" s="84" t="str">
        <f>IFERROR(IF(D132="","",INDEX('Open 1'!$A:$F,MATCH('Open 1 Results'!$E132,'Open 1'!$F:$F,0),2)),"")</f>
        <v/>
      </c>
      <c r="C132" s="84" t="str">
        <f>IFERROR(IF(D132="","",INDEX('Open 1'!$A:$F,MATCH('Open 1 Results'!$E132,'Open 1'!$F:$F,0),3)),"")</f>
        <v/>
      </c>
      <c r="D132" s="85" t="str">
        <f>IFERROR(IF(AND(SMALL('Open 1'!F:F,L132)&gt;1000,SMALL('Open 1'!F:F,L132)&lt;3000),"nt",IF(SMALL('Open 1'!F:F,L132)&gt;3000,"",SMALL('Open 1'!F:F,L132))),"")</f>
        <v/>
      </c>
      <c r="E132" s="114" t="str">
        <f>IF(D132="nt",IFERROR(SMALL('Open 1'!F:F,L132),""),IF(D132&gt;3000,"",IFERROR(SMALL('Open 1'!F:F,L132),"")))</f>
        <v/>
      </c>
      <c r="G132" s="91" t="str">
        <f t="shared" si="3"/>
        <v/>
      </c>
      <c r="J132" s="161"/>
      <c r="K132" s="120"/>
      <c r="L132" s="24">
        <v>131</v>
      </c>
    </row>
    <row r="133" spans="1:12">
      <c r="A133" s="18" t="str">
        <f>IFERROR(IF(D133="","",INDEX('Open 1'!$A:$F,MATCH('Open 1 Results'!$E133,'Open 1'!$F:$F,0),1)),"")</f>
        <v/>
      </c>
      <c r="B133" s="84" t="str">
        <f>IFERROR(IF(D133="","",INDEX('Open 1'!$A:$F,MATCH('Open 1 Results'!$E133,'Open 1'!$F:$F,0),2)),"")</f>
        <v/>
      </c>
      <c r="C133" s="84" t="str">
        <f>IFERROR(IF(D133="","",INDEX('Open 1'!$A:$F,MATCH('Open 1 Results'!$E133,'Open 1'!$F:$F,0),3)),"")</f>
        <v/>
      </c>
      <c r="D133" s="85" t="str">
        <f>IFERROR(IF(AND(SMALL('Open 1'!F:F,L133)&gt;1000,SMALL('Open 1'!F:F,L133)&lt;3000),"nt",IF(SMALL('Open 1'!F:F,L133)&gt;3000,"",SMALL('Open 1'!F:F,L133))),"")</f>
        <v/>
      </c>
      <c r="E133" s="114" t="str">
        <f>IF(D133="nt",IFERROR(SMALL('Open 1'!F:F,L133),""),IF(D133&gt;3000,"",IFERROR(SMALL('Open 1'!F:F,L133),"")))</f>
        <v/>
      </c>
      <c r="G133" s="91" t="str">
        <f t="shared" si="3"/>
        <v/>
      </c>
      <c r="J133" s="161"/>
      <c r="K133" s="120"/>
      <c r="L133" s="24">
        <v>132</v>
      </c>
    </row>
    <row r="134" spans="1:12">
      <c r="A134" s="18" t="str">
        <f>IFERROR(IF(D134="","",INDEX('Open 1'!$A:$F,MATCH('Open 1 Results'!$E134,'Open 1'!$F:$F,0),1)),"")</f>
        <v/>
      </c>
      <c r="B134" s="84" t="str">
        <f>IFERROR(IF(D134="","",INDEX('Open 1'!$A:$F,MATCH('Open 1 Results'!$E134,'Open 1'!$F:$F,0),2)),"")</f>
        <v/>
      </c>
      <c r="C134" s="84" t="str">
        <f>IFERROR(IF(D134="","",INDEX('Open 1'!$A:$F,MATCH('Open 1 Results'!$E134,'Open 1'!$F:$F,0),3)),"")</f>
        <v/>
      </c>
      <c r="D134" s="85" t="str">
        <f>IFERROR(IF(AND(SMALL('Open 1'!F:F,L134)&gt;1000,SMALL('Open 1'!F:F,L134)&lt;3000),"nt",IF(SMALL('Open 1'!F:F,L134)&gt;3000,"",SMALL('Open 1'!F:F,L134))),"")</f>
        <v/>
      </c>
      <c r="E134" s="114" t="str">
        <f>IF(D134="nt",IFERROR(SMALL('Open 1'!F:F,L134),""),IF(D134&gt;3000,"",IFERROR(SMALL('Open 1'!F:F,L134),"")))</f>
        <v/>
      </c>
      <c r="G134" s="91" t="str">
        <f t="shared" si="3"/>
        <v/>
      </c>
      <c r="J134" s="161"/>
      <c r="K134" s="120"/>
      <c r="L134" s="24">
        <v>133</v>
      </c>
    </row>
    <row r="135" spans="1:12">
      <c r="A135" s="18" t="str">
        <f>IFERROR(IF(D135="","",INDEX('Open 1'!$A:$F,MATCH('Open 1 Results'!$E135,'Open 1'!$F:$F,0),1)),"")</f>
        <v/>
      </c>
      <c r="B135" s="84" t="str">
        <f>IFERROR(IF(D135="","",INDEX('Open 1'!$A:$F,MATCH('Open 1 Results'!$E135,'Open 1'!$F:$F,0),2)),"")</f>
        <v/>
      </c>
      <c r="C135" s="84" t="str">
        <f>IFERROR(IF(D135="","",INDEX('Open 1'!$A:$F,MATCH('Open 1 Results'!$E135,'Open 1'!$F:$F,0),3)),"")</f>
        <v/>
      </c>
      <c r="D135" s="85" t="str">
        <f>IFERROR(IF(AND(SMALL('Open 1'!F:F,L135)&gt;1000,SMALL('Open 1'!F:F,L135)&lt;3000),"nt",IF(SMALL('Open 1'!F:F,L135)&gt;3000,"",SMALL('Open 1'!F:F,L135))),"")</f>
        <v/>
      </c>
      <c r="E135" s="114" t="str">
        <f>IF(D135="nt",IFERROR(SMALL('Open 1'!F:F,L135),""),IF(D135&gt;3000,"",IFERROR(SMALL('Open 1'!F:F,L135),"")))</f>
        <v/>
      </c>
      <c r="G135" s="91" t="str">
        <f t="shared" si="3"/>
        <v/>
      </c>
      <c r="J135" s="161"/>
      <c r="K135" s="120"/>
      <c r="L135" s="24">
        <v>134</v>
      </c>
    </row>
    <row r="136" spans="1:12">
      <c r="A136" s="18" t="str">
        <f>IFERROR(IF(D136="","",INDEX('Open 1'!$A:$F,MATCH('Open 1 Results'!$E136,'Open 1'!$F:$F,0),1)),"")</f>
        <v/>
      </c>
      <c r="B136" s="84" t="str">
        <f>IFERROR(IF(D136="","",INDEX('Open 1'!$A:$F,MATCH('Open 1 Results'!$E136,'Open 1'!$F:$F,0),2)),"")</f>
        <v/>
      </c>
      <c r="C136" s="84" t="str">
        <f>IFERROR(IF(D136="","",INDEX('Open 1'!$A:$F,MATCH('Open 1 Results'!$E136,'Open 1'!$F:$F,0),3)),"")</f>
        <v/>
      </c>
      <c r="D136" s="85" t="str">
        <f>IFERROR(IF(AND(SMALL('Open 1'!F:F,L136)&gt;1000,SMALL('Open 1'!F:F,L136)&lt;3000),"nt",IF(SMALL('Open 1'!F:F,L136)&gt;3000,"",SMALL('Open 1'!F:F,L136))),"")</f>
        <v/>
      </c>
      <c r="E136" s="114" t="str">
        <f>IF(D136="nt",IFERROR(SMALL('Open 1'!F:F,L136),""),IF(D136&gt;3000,"",IFERROR(SMALL('Open 1'!F:F,L136),"")))</f>
        <v/>
      </c>
      <c r="G136" s="91" t="str">
        <f t="shared" si="3"/>
        <v/>
      </c>
      <c r="J136" s="161"/>
      <c r="K136" s="120"/>
      <c r="L136" s="24">
        <v>135</v>
      </c>
    </row>
    <row r="137" spans="1:12">
      <c r="A137" s="18" t="str">
        <f>IFERROR(IF(D137="","",INDEX('Open 1'!$A:$F,MATCH('Open 1 Results'!$E137,'Open 1'!$F:$F,0),1)),"")</f>
        <v/>
      </c>
      <c r="B137" s="84" t="str">
        <f>IFERROR(IF(D137="","",INDEX('Open 1'!$A:$F,MATCH('Open 1 Results'!$E137,'Open 1'!$F:$F,0),2)),"")</f>
        <v/>
      </c>
      <c r="C137" s="84" t="str">
        <f>IFERROR(IF(D137="","",INDEX('Open 1'!$A:$F,MATCH('Open 1 Results'!$E137,'Open 1'!$F:$F,0),3)),"")</f>
        <v/>
      </c>
      <c r="D137" s="85" t="str">
        <f>IFERROR(IF(AND(SMALL('Open 1'!F:F,L137)&gt;1000,SMALL('Open 1'!F:F,L137)&lt;3000),"nt",IF(SMALL('Open 1'!F:F,L137)&gt;3000,"",SMALL('Open 1'!F:F,L137))),"")</f>
        <v/>
      </c>
      <c r="E137" s="114" t="str">
        <f>IF(D137="nt",IFERROR(SMALL('Open 1'!F:F,L137),""),IF(D137&gt;3000,"",IFERROR(SMALL('Open 1'!F:F,L137),"")))</f>
        <v/>
      </c>
      <c r="G137" s="91" t="str">
        <f t="shared" si="3"/>
        <v/>
      </c>
      <c r="J137" s="161"/>
      <c r="K137" s="120"/>
      <c r="L137" s="24">
        <v>136</v>
      </c>
    </row>
    <row r="138" spans="1:12">
      <c r="A138" s="18" t="str">
        <f>IFERROR(IF(D138="","",INDEX('Open 1'!$A:$F,MATCH('Open 1 Results'!$E138,'Open 1'!$F:$F,0),1)),"")</f>
        <v/>
      </c>
      <c r="B138" s="84" t="str">
        <f>IFERROR(IF(D138="","",INDEX('Open 1'!$A:$F,MATCH('Open 1 Results'!$E138,'Open 1'!$F:$F,0),2)),"")</f>
        <v/>
      </c>
      <c r="C138" s="84" t="str">
        <f>IFERROR(IF(D138="","",INDEX('Open 1'!$A:$F,MATCH('Open 1 Results'!$E138,'Open 1'!$F:$F,0),3)),"")</f>
        <v/>
      </c>
      <c r="D138" s="85" t="str">
        <f>IFERROR(IF(AND(SMALL('Open 1'!F:F,L138)&gt;1000,SMALL('Open 1'!F:F,L138)&lt;3000),"nt",IF(SMALL('Open 1'!F:F,L138)&gt;3000,"",SMALL('Open 1'!F:F,L138))),"")</f>
        <v/>
      </c>
      <c r="E138" s="114" t="str">
        <f>IF(D138="nt",IFERROR(SMALL('Open 1'!F:F,L138),""),IF(D138&gt;3000,"",IFERROR(SMALL('Open 1'!F:F,L138),"")))</f>
        <v/>
      </c>
      <c r="G138" s="91" t="str">
        <f t="shared" si="3"/>
        <v/>
      </c>
      <c r="J138" s="161"/>
      <c r="K138" s="120"/>
      <c r="L138" s="24">
        <v>137</v>
      </c>
    </row>
    <row r="139" spans="1:12">
      <c r="A139" s="18" t="str">
        <f>IFERROR(IF(D139="","",INDEX('Open 1'!$A:$F,MATCH('Open 1 Results'!$E139,'Open 1'!$F:$F,0),1)),"")</f>
        <v/>
      </c>
      <c r="B139" s="84" t="str">
        <f>IFERROR(IF(D139="","",INDEX('Open 1'!$A:$F,MATCH('Open 1 Results'!$E139,'Open 1'!$F:$F,0),2)),"")</f>
        <v/>
      </c>
      <c r="C139" s="84" t="str">
        <f>IFERROR(IF(D139="","",INDEX('Open 1'!$A:$F,MATCH('Open 1 Results'!$E139,'Open 1'!$F:$F,0),3)),"")</f>
        <v/>
      </c>
      <c r="D139" s="85" t="str">
        <f>IFERROR(IF(AND(SMALL('Open 1'!F:F,L139)&gt;1000,SMALL('Open 1'!F:F,L139)&lt;3000),"nt",IF(SMALL('Open 1'!F:F,L139)&gt;3000,"",SMALL('Open 1'!F:F,L139))),"")</f>
        <v/>
      </c>
      <c r="E139" s="114" t="str">
        <f>IF(D139="nt",IFERROR(SMALL('Open 1'!F:F,L139),""),IF(D139&gt;3000,"",IFERROR(SMALL('Open 1'!F:F,L139),"")))</f>
        <v/>
      </c>
      <c r="G139" s="91" t="str">
        <f t="shared" si="3"/>
        <v/>
      </c>
      <c r="J139" s="161"/>
      <c r="K139" s="120"/>
      <c r="L139" s="24">
        <v>138</v>
      </c>
    </row>
    <row r="140" spans="1:12">
      <c r="A140" s="18" t="str">
        <f>IFERROR(IF(D140="","",INDEX('Open 1'!$A:$F,MATCH('Open 1 Results'!$E140,'Open 1'!$F:$F,0),1)),"")</f>
        <v/>
      </c>
      <c r="B140" s="84" t="str">
        <f>IFERROR(IF(D140="","",INDEX('Open 1'!$A:$F,MATCH('Open 1 Results'!$E140,'Open 1'!$F:$F,0),2)),"")</f>
        <v/>
      </c>
      <c r="C140" s="84" t="str">
        <f>IFERROR(IF(D140="","",INDEX('Open 1'!$A:$F,MATCH('Open 1 Results'!$E140,'Open 1'!$F:$F,0),3)),"")</f>
        <v/>
      </c>
      <c r="D140" s="85" t="str">
        <f>IFERROR(IF(AND(SMALL('Open 1'!F:F,L140)&gt;1000,SMALL('Open 1'!F:F,L140)&lt;3000),"nt",IF(SMALL('Open 1'!F:F,L140)&gt;3000,"",SMALL('Open 1'!F:F,L140))),"")</f>
        <v/>
      </c>
      <c r="E140" s="114" t="str">
        <f>IF(D140="nt",IFERROR(SMALL('Open 1'!F:F,L140),""),IF(D140&gt;3000,"",IFERROR(SMALL('Open 1'!F:F,L140),"")))</f>
        <v/>
      </c>
      <c r="G140" s="91" t="str">
        <f t="shared" si="3"/>
        <v/>
      </c>
      <c r="J140" s="161"/>
      <c r="K140" s="120"/>
      <c r="L140" s="24">
        <v>139</v>
      </c>
    </row>
    <row r="141" spans="1:12">
      <c r="A141" s="18" t="str">
        <f>IFERROR(IF(D141="","",INDEX('Open 1'!$A:$F,MATCH('Open 1 Results'!$E141,'Open 1'!$F:$F,0),1)),"")</f>
        <v/>
      </c>
      <c r="B141" s="84" t="str">
        <f>IFERROR(IF(D141="","",INDEX('Open 1'!$A:$F,MATCH('Open 1 Results'!$E141,'Open 1'!$F:$F,0),2)),"")</f>
        <v/>
      </c>
      <c r="C141" s="84" t="str">
        <f>IFERROR(IF(D141="","",INDEX('Open 1'!$A:$F,MATCH('Open 1 Results'!$E141,'Open 1'!$F:$F,0),3)),"")</f>
        <v/>
      </c>
      <c r="D141" s="85" t="str">
        <f>IFERROR(IF(AND(SMALL('Open 1'!F:F,L141)&gt;1000,SMALL('Open 1'!F:F,L141)&lt;3000),"nt",IF(SMALL('Open 1'!F:F,L141)&gt;3000,"",SMALL('Open 1'!F:F,L141))),"")</f>
        <v/>
      </c>
      <c r="E141" s="114" t="str">
        <f>IF(D141="nt",IFERROR(SMALL('Open 1'!F:F,L141),""),IF(D141&gt;3000,"",IFERROR(SMALL('Open 1'!F:F,L141),"")))</f>
        <v/>
      </c>
      <c r="G141" s="91" t="str">
        <f t="shared" si="3"/>
        <v/>
      </c>
      <c r="J141" s="161"/>
      <c r="K141" s="120"/>
      <c r="L141" s="24">
        <v>140</v>
      </c>
    </row>
    <row r="142" spans="1:12">
      <c r="A142" s="18" t="str">
        <f>IFERROR(IF(D142="","",INDEX('Open 1'!$A:$F,MATCH('Open 1 Results'!$E142,'Open 1'!$F:$F,0),1)),"")</f>
        <v/>
      </c>
      <c r="B142" s="84" t="str">
        <f>IFERROR(IF(D142="","",INDEX('Open 1'!$A:$F,MATCH('Open 1 Results'!$E142,'Open 1'!$F:$F,0),2)),"")</f>
        <v/>
      </c>
      <c r="C142" s="84" t="str">
        <f>IFERROR(IF(D142="","",INDEX('Open 1'!$A:$F,MATCH('Open 1 Results'!$E142,'Open 1'!$F:$F,0),3)),"")</f>
        <v/>
      </c>
      <c r="D142" s="85" t="str">
        <f>IFERROR(IF(AND(SMALL('Open 1'!F:F,L142)&gt;1000,SMALL('Open 1'!F:F,L142)&lt;3000),"nt",IF(SMALL('Open 1'!F:F,L142)&gt;3000,"",SMALL('Open 1'!F:F,L142))),"")</f>
        <v/>
      </c>
      <c r="E142" s="114" t="str">
        <f>IF(D142="nt",IFERROR(SMALL('Open 1'!F:F,L142),""),IF(D142&gt;3000,"",IFERROR(SMALL('Open 1'!F:F,L142),"")))</f>
        <v/>
      </c>
      <c r="G142" s="91" t="str">
        <f t="shared" si="3"/>
        <v/>
      </c>
      <c r="J142" s="161"/>
      <c r="K142" s="120"/>
      <c r="L142" s="24">
        <v>141</v>
      </c>
    </row>
    <row r="143" spans="1:12">
      <c r="A143" s="18" t="str">
        <f>IFERROR(IF(D143="","",INDEX('Open 1'!$A:$F,MATCH('Open 1 Results'!$E143,'Open 1'!$F:$F,0),1)),"")</f>
        <v/>
      </c>
      <c r="B143" s="84" t="str">
        <f>IFERROR(IF(D143="","",INDEX('Open 1'!$A:$F,MATCH('Open 1 Results'!$E143,'Open 1'!$F:$F,0),2)),"")</f>
        <v/>
      </c>
      <c r="C143" s="84" t="str">
        <f>IFERROR(IF(D143="","",INDEX('Open 1'!$A:$F,MATCH('Open 1 Results'!$E143,'Open 1'!$F:$F,0),3)),"")</f>
        <v/>
      </c>
      <c r="D143" s="85" t="str">
        <f>IFERROR(IF(AND(SMALL('Open 1'!F:F,L143)&gt;1000,SMALL('Open 1'!F:F,L143)&lt;3000),"nt",IF(SMALL('Open 1'!F:F,L143)&gt;3000,"",SMALL('Open 1'!F:F,L143))),"")</f>
        <v/>
      </c>
      <c r="E143" s="114" t="str">
        <f>IF(D143="nt",IFERROR(SMALL('Open 1'!F:F,L143),""),IF(D143&gt;3000,"",IFERROR(SMALL('Open 1'!F:F,L143),"")))</f>
        <v/>
      </c>
      <c r="G143" s="91" t="str">
        <f t="shared" si="3"/>
        <v/>
      </c>
      <c r="J143" s="161"/>
      <c r="K143" s="120"/>
      <c r="L143" s="24">
        <v>142</v>
      </c>
    </row>
    <row r="144" spans="1:12">
      <c r="A144" s="18" t="str">
        <f>IFERROR(IF(D144="","",INDEX('Open 1'!$A:$F,MATCH('Open 1 Results'!$E144,'Open 1'!$F:$F,0),1)),"")</f>
        <v/>
      </c>
      <c r="B144" s="84" t="str">
        <f>IFERROR(IF(D144="","",INDEX('Open 1'!$A:$F,MATCH('Open 1 Results'!$E144,'Open 1'!$F:$F,0),2)),"")</f>
        <v/>
      </c>
      <c r="C144" s="84" t="str">
        <f>IFERROR(IF(D144="","",INDEX('Open 1'!$A:$F,MATCH('Open 1 Results'!$E144,'Open 1'!$F:$F,0),3)),"")</f>
        <v/>
      </c>
      <c r="D144" s="85" t="str">
        <f>IFERROR(IF(AND(SMALL('Open 1'!F:F,L144)&gt;1000,SMALL('Open 1'!F:F,L144)&lt;3000),"nt",IF(SMALL('Open 1'!F:F,L144)&gt;3000,"",SMALL('Open 1'!F:F,L144))),"")</f>
        <v/>
      </c>
      <c r="E144" s="114" t="str">
        <f>IF(D144="nt",IFERROR(SMALL('Open 1'!F:F,L144),""),IF(D144&gt;3000,"",IFERROR(SMALL('Open 1'!F:F,L144),"")))</f>
        <v/>
      </c>
      <c r="G144" s="91" t="str">
        <f t="shared" si="3"/>
        <v/>
      </c>
      <c r="J144" s="161"/>
      <c r="K144" s="120"/>
      <c r="L144" s="24">
        <v>143</v>
      </c>
    </row>
    <row r="145" spans="1:12">
      <c r="A145" s="18" t="str">
        <f>IFERROR(IF(D145="","",INDEX('Open 1'!$A:$F,MATCH('Open 1 Results'!$E145,'Open 1'!$F:$F,0),1)),"")</f>
        <v/>
      </c>
      <c r="B145" s="84" t="str">
        <f>IFERROR(IF(D145="","",INDEX('Open 1'!$A:$F,MATCH('Open 1 Results'!$E145,'Open 1'!$F:$F,0),2)),"")</f>
        <v/>
      </c>
      <c r="C145" s="84" t="str">
        <f>IFERROR(IF(D145="","",INDEX('Open 1'!$A:$F,MATCH('Open 1 Results'!$E145,'Open 1'!$F:$F,0),3)),"")</f>
        <v/>
      </c>
      <c r="D145" s="85" t="str">
        <f>IFERROR(IF(AND(SMALL('Open 1'!F:F,L145)&gt;1000,SMALL('Open 1'!F:F,L145)&lt;3000),"nt",IF(SMALL('Open 1'!F:F,L145)&gt;3000,"",SMALL('Open 1'!F:F,L145))),"")</f>
        <v/>
      </c>
      <c r="E145" s="114" t="str">
        <f>IF(D145="nt",IFERROR(SMALL('Open 1'!F:F,L145),""),IF(D145&gt;3000,"",IFERROR(SMALL('Open 1'!F:F,L145),"")))</f>
        <v/>
      </c>
      <c r="G145" s="91" t="str">
        <f t="shared" si="3"/>
        <v/>
      </c>
      <c r="J145" s="161"/>
      <c r="K145" s="120"/>
      <c r="L145" s="24">
        <v>144</v>
      </c>
    </row>
    <row r="146" spans="1:12">
      <c r="A146" s="18" t="str">
        <f>IFERROR(IF(D146="","",INDEX('Open 1'!$A:$F,MATCH('Open 1 Results'!$E146,'Open 1'!$F:$F,0),1)),"")</f>
        <v/>
      </c>
      <c r="B146" s="84" t="str">
        <f>IFERROR(IF(D146="","",INDEX('Open 1'!$A:$F,MATCH('Open 1 Results'!$E146,'Open 1'!$F:$F,0),2)),"")</f>
        <v/>
      </c>
      <c r="C146" s="84" t="str">
        <f>IFERROR(IF(D146="","",INDEX('Open 1'!$A:$F,MATCH('Open 1 Results'!$E146,'Open 1'!$F:$F,0),3)),"")</f>
        <v/>
      </c>
      <c r="D146" s="85" t="str">
        <f>IFERROR(IF(AND(SMALL('Open 1'!F:F,L146)&gt;1000,SMALL('Open 1'!F:F,L146)&lt;3000),"nt",IF(SMALL('Open 1'!F:F,L146)&gt;3000,"",SMALL('Open 1'!F:F,L146))),"")</f>
        <v/>
      </c>
      <c r="E146" s="114" t="str">
        <f>IF(D146="nt",IFERROR(SMALL('Open 1'!F:F,L146),""),IF(D146&gt;3000,"",IFERROR(SMALL('Open 1'!F:F,L146),"")))</f>
        <v/>
      </c>
      <c r="G146" s="91" t="str">
        <f t="shared" si="3"/>
        <v/>
      </c>
      <c r="J146" s="161"/>
      <c r="K146" s="120"/>
      <c r="L146" s="24">
        <v>145</v>
      </c>
    </row>
    <row r="147" spans="1:12">
      <c r="A147" s="18" t="str">
        <f>IFERROR(IF(D147="","",INDEX('Open 1'!$A:$F,MATCH('Open 1 Results'!$E147,'Open 1'!$F:$F,0),1)),"")</f>
        <v/>
      </c>
      <c r="B147" s="84" t="str">
        <f>IFERROR(IF(D147="","",INDEX('Open 1'!$A:$F,MATCH('Open 1 Results'!$E147,'Open 1'!$F:$F,0),2)),"")</f>
        <v/>
      </c>
      <c r="C147" s="84" t="str">
        <f>IFERROR(IF(D147="","",INDEX('Open 1'!$A:$F,MATCH('Open 1 Results'!$E147,'Open 1'!$F:$F,0),3)),"")</f>
        <v/>
      </c>
      <c r="D147" s="85" t="str">
        <f>IFERROR(IF(AND(SMALL('Open 1'!F:F,L147)&gt;1000,SMALL('Open 1'!F:F,L147)&lt;3000),"nt",IF(SMALL('Open 1'!F:F,L147)&gt;3000,"",SMALL('Open 1'!F:F,L147))),"")</f>
        <v/>
      </c>
      <c r="E147" s="114" t="str">
        <f>IF(D147="nt",IFERROR(SMALL('Open 1'!F:F,L147),""),IF(D147&gt;3000,"",IFERROR(SMALL('Open 1'!F:F,L147),"")))</f>
        <v/>
      </c>
      <c r="G147" s="91" t="str">
        <f t="shared" si="3"/>
        <v/>
      </c>
      <c r="J147" s="161"/>
      <c r="K147" s="120"/>
      <c r="L147" s="24">
        <v>146</v>
      </c>
    </row>
    <row r="148" spans="1:12">
      <c r="A148" s="18" t="str">
        <f>IFERROR(IF(D148="","",INDEX('Open 1'!$A:$F,MATCH('Open 1 Results'!$E148,'Open 1'!$F:$F,0),1)),"")</f>
        <v/>
      </c>
      <c r="B148" s="84" t="str">
        <f>IFERROR(IF(D148="","",INDEX('Open 1'!$A:$F,MATCH('Open 1 Results'!$E148,'Open 1'!$F:$F,0),2)),"")</f>
        <v/>
      </c>
      <c r="C148" s="84" t="str">
        <f>IFERROR(IF(D148="","",INDEX('Open 1'!$A:$F,MATCH('Open 1 Results'!$E148,'Open 1'!$F:$F,0),3)),"")</f>
        <v/>
      </c>
      <c r="D148" s="85" t="str">
        <f>IFERROR(IF(AND(SMALL('Open 1'!F:F,L148)&gt;1000,SMALL('Open 1'!F:F,L148)&lt;3000),"nt",IF(SMALL('Open 1'!F:F,L148)&gt;3000,"",SMALL('Open 1'!F:F,L148))),"")</f>
        <v/>
      </c>
      <c r="E148" s="114" t="str">
        <f>IF(D148="nt",IFERROR(SMALL('Open 1'!F:F,L148),""),IF(D148&gt;3000,"",IFERROR(SMALL('Open 1'!F:F,L148),"")))</f>
        <v/>
      </c>
      <c r="G148" s="91" t="str">
        <f t="shared" si="3"/>
        <v/>
      </c>
      <c r="J148" s="161"/>
      <c r="K148" s="120"/>
      <c r="L148" s="24">
        <v>147</v>
      </c>
    </row>
    <row r="149" spans="1:12">
      <c r="A149" s="18" t="str">
        <f>IFERROR(IF(D149="","",INDEX('Open 1'!$A:$F,MATCH('Open 1 Results'!$E149,'Open 1'!$F:$F,0),1)),"")</f>
        <v/>
      </c>
      <c r="B149" s="84" t="str">
        <f>IFERROR(IF(D149="","",INDEX('Open 1'!$A:$F,MATCH('Open 1 Results'!$E149,'Open 1'!$F:$F,0),2)),"")</f>
        <v/>
      </c>
      <c r="C149" s="84" t="str">
        <f>IFERROR(IF(D149="","",INDEX('Open 1'!$A:$F,MATCH('Open 1 Results'!$E149,'Open 1'!$F:$F,0),3)),"")</f>
        <v/>
      </c>
      <c r="D149" s="85" t="str">
        <f>IFERROR(IF(AND(SMALL('Open 1'!F:F,L149)&gt;1000,SMALL('Open 1'!F:F,L149)&lt;3000),"nt",IF(SMALL('Open 1'!F:F,L149)&gt;3000,"",SMALL('Open 1'!F:F,L149))),"")</f>
        <v/>
      </c>
      <c r="E149" s="114" t="str">
        <f>IF(D149="nt",IFERROR(SMALL('Open 1'!F:F,L149),""),IF(D149&gt;3000,"",IFERROR(SMALL('Open 1'!F:F,L149),"")))</f>
        <v/>
      </c>
      <c r="G149" s="91" t="str">
        <f t="shared" si="3"/>
        <v/>
      </c>
      <c r="J149" s="161"/>
      <c r="K149" s="120"/>
      <c r="L149" s="24">
        <v>148</v>
      </c>
    </row>
    <row r="150" spans="1:12">
      <c r="A150" s="18" t="str">
        <f>IFERROR(IF(D150="","",INDEX('Open 1'!$A:$F,MATCH('Open 1 Results'!$E150,'Open 1'!$F:$F,0),1)),"")</f>
        <v/>
      </c>
      <c r="B150" s="84" t="str">
        <f>IFERROR(IF(D150="","",INDEX('Open 1'!$A:$F,MATCH('Open 1 Results'!$E150,'Open 1'!$F:$F,0),2)),"")</f>
        <v/>
      </c>
      <c r="C150" s="84" t="str">
        <f>IFERROR(IF(D150="","",INDEX('Open 1'!$A:$F,MATCH('Open 1 Results'!$E150,'Open 1'!$F:$F,0),3)),"")</f>
        <v/>
      </c>
      <c r="D150" s="85" t="str">
        <f>IFERROR(IF(AND(SMALL('Open 1'!F:F,L150)&gt;1000,SMALL('Open 1'!F:F,L150)&lt;3000),"nt",IF(SMALL('Open 1'!F:F,L150)&gt;3000,"",SMALL('Open 1'!F:F,L150))),"")</f>
        <v/>
      </c>
      <c r="E150" s="114" t="str">
        <f>IF(D150="nt",IFERROR(SMALL('Open 1'!F:F,L150),""),IF(D150&gt;3000,"",IFERROR(SMALL('Open 1'!F:F,L150),"")))</f>
        <v/>
      </c>
      <c r="G150" s="91" t="str">
        <f t="shared" si="3"/>
        <v/>
      </c>
      <c r="J150" s="161"/>
      <c r="K150" s="120"/>
      <c r="L150" s="24">
        <v>149</v>
      </c>
    </row>
    <row r="151" spans="1:12">
      <c r="A151" s="18" t="str">
        <f>IFERROR(IF(D151="","",INDEX('Open 1'!$A:$F,MATCH('Open 1 Results'!$E151,'Open 1'!$F:$F,0),1)),"")</f>
        <v/>
      </c>
      <c r="B151" s="84" t="str">
        <f>IFERROR(IF(D151="","",INDEX('Open 1'!$A:$F,MATCH('Open 1 Results'!$E151,'Open 1'!$F:$F,0),2)),"")</f>
        <v/>
      </c>
      <c r="C151" s="84" t="str">
        <f>IFERROR(IF(D151="","",INDEX('Open 1'!$A:$F,MATCH('Open 1 Results'!$E151,'Open 1'!$F:$F,0),3)),"")</f>
        <v/>
      </c>
      <c r="D151" s="85" t="str">
        <f>IFERROR(IF(AND(SMALL('Open 1'!F:F,L151)&gt;1000,SMALL('Open 1'!F:F,L151)&lt;3000),"nt",IF(SMALL('Open 1'!F:F,L151)&gt;3000,"",SMALL('Open 1'!F:F,L151))),"")</f>
        <v/>
      </c>
      <c r="E151" s="114" t="str">
        <f>IF(D151="nt",IFERROR(SMALL('Open 1'!F:F,L151),""),IF(D151&gt;3000,"",IFERROR(SMALL('Open 1'!F:F,L151),"")))</f>
        <v/>
      </c>
      <c r="G151" s="91" t="str">
        <f t="shared" si="3"/>
        <v/>
      </c>
      <c r="J151" s="161"/>
      <c r="K151" s="120"/>
      <c r="L151" s="24">
        <v>150</v>
      </c>
    </row>
    <row r="152" spans="1:12">
      <c r="A152" s="18" t="str">
        <f>IFERROR(IF(D152="","",INDEX('Open 1'!$A:$F,MATCH('Open 1 Results'!$E152,'Open 1'!$F:$F,0),1)),"")</f>
        <v/>
      </c>
      <c r="B152" s="84" t="str">
        <f>IFERROR(IF(D152="","",INDEX('Open 1'!$A:$F,MATCH('Open 1 Results'!$E152,'Open 1'!$F:$F,0),2)),"")</f>
        <v/>
      </c>
      <c r="C152" s="84" t="str">
        <f>IFERROR(IF(D152="","",INDEX('Open 1'!$A:$F,MATCH('Open 1 Results'!$E152,'Open 1'!$F:$F,0),3)),"")</f>
        <v/>
      </c>
      <c r="D152" s="85" t="str">
        <f>IFERROR(IF(AND(SMALL('Open 1'!F:F,L152)&gt;1000,SMALL('Open 1'!F:F,L152)&lt;3000),"nt",IF(SMALL('Open 1'!F:F,L152)&gt;3000,"",SMALL('Open 1'!F:F,L152))),"")</f>
        <v/>
      </c>
      <c r="E152" s="114" t="str">
        <f>IF(D152="nt",IFERROR(SMALL('Open 1'!F:F,L152),""),IF(D152&gt;3000,"",IFERROR(SMALL('Open 1'!F:F,L152),"")))</f>
        <v/>
      </c>
      <c r="G152" s="91" t="str">
        <f t="shared" si="3"/>
        <v/>
      </c>
      <c r="J152" s="161"/>
      <c r="K152" s="120"/>
      <c r="L152" s="24">
        <v>151</v>
      </c>
    </row>
    <row r="153" spans="1:12">
      <c r="A153" s="18" t="str">
        <f>IFERROR(IF(D153="","",INDEX('Open 1'!$A:$F,MATCH('Open 1 Results'!$E153,'Open 1'!$F:$F,0),1)),"")</f>
        <v/>
      </c>
      <c r="B153" s="84" t="str">
        <f>IFERROR(IF(D153="","",INDEX('Open 1'!$A:$F,MATCH('Open 1 Results'!$E153,'Open 1'!$F:$F,0),2)),"")</f>
        <v/>
      </c>
      <c r="C153" s="84" t="str">
        <f>IFERROR(IF(D153="","",INDEX('Open 1'!$A:$F,MATCH('Open 1 Results'!$E153,'Open 1'!$F:$F,0),3)),"")</f>
        <v/>
      </c>
      <c r="D153" s="85" t="str">
        <f>IFERROR(IF(AND(SMALL('Open 1'!F:F,L153)&gt;1000,SMALL('Open 1'!F:F,L153)&lt;3000),"nt",IF(SMALL('Open 1'!F:F,L153)&gt;3000,"",SMALL('Open 1'!F:F,L153))),"")</f>
        <v/>
      </c>
      <c r="E153" s="114" t="str">
        <f>IF(D153="nt",IFERROR(SMALL('Open 1'!F:F,L153),""),IF(D153&gt;3000,"",IFERROR(SMALL('Open 1'!F:F,L153),"")))</f>
        <v/>
      </c>
      <c r="G153" s="91" t="str">
        <f t="shared" si="3"/>
        <v/>
      </c>
      <c r="J153" s="161"/>
      <c r="K153" s="120"/>
      <c r="L153" s="24">
        <v>152</v>
      </c>
    </row>
    <row r="154" spans="1:12">
      <c r="A154" s="18" t="str">
        <f>IFERROR(IF(D154="","",INDEX('Open 1'!$A:$F,MATCH('Open 1 Results'!$E154,'Open 1'!$F:$F,0),1)),"")</f>
        <v/>
      </c>
      <c r="B154" s="84" t="str">
        <f>IFERROR(IF(D154="","",INDEX('Open 1'!$A:$F,MATCH('Open 1 Results'!$E154,'Open 1'!$F:$F,0),2)),"")</f>
        <v/>
      </c>
      <c r="C154" s="84" t="str">
        <f>IFERROR(IF(D154="","",INDEX('Open 1'!$A:$F,MATCH('Open 1 Results'!$E154,'Open 1'!$F:$F,0),3)),"")</f>
        <v/>
      </c>
      <c r="D154" s="85" t="str">
        <f>IFERROR(IF(AND(SMALL('Open 1'!F:F,L154)&gt;1000,SMALL('Open 1'!F:F,L154)&lt;3000),"nt",IF(SMALL('Open 1'!F:F,L154)&gt;3000,"",SMALL('Open 1'!F:F,L154))),"")</f>
        <v/>
      </c>
      <c r="E154" s="114" t="str">
        <f>IF(D154="nt",IFERROR(SMALL('Open 1'!F:F,L154),""),IF(D154&gt;3000,"",IFERROR(SMALL('Open 1'!F:F,L154),"")))</f>
        <v/>
      </c>
      <c r="G154" s="91" t="str">
        <f t="shared" si="3"/>
        <v/>
      </c>
      <c r="J154" s="161"/>
      <c r="K154" s="120"/>
      <c r="L154" s="24">
        <v>153</v>
      </c>
    </row>
    <row r="155" spans="1:12">
      <c r="A155" s="18" t="str">
        <f>IFERROR(IF(D155="","",INDEX('Open 1'!$A:$F,MATCH('Open 1 Results'!$E155,'Open 1'!$F:$F,0),1)),"")</f>
        <v/>
      </c>
      <c r="B155" s="84" t="str">
        <f>IFERROR(IF(D155="","",INDEX('Open 1'!$A:$F,MATCH('Open 1 Results'!$E155,'Open 1'!$F:$F,0),2)),"")</f>
        <v/>
      </c>
      <c r="C155" s="84" t="str">
        <f>IFERROR(IF(D155="","",INDEX('Open 1'!$A:$F,MATCH('Open 1 Results'!$E155,'Open 1'!$F:$F,0),3)),"")</f>
        <v/>
      </c>
      <c r="D155" s="85" t="str">
        <f>IFERROR(IF(AND(SMALL('Open 1'!F:F,L155)&gt;1000,SMALL('Open 1'!F:F,L155)&lt;3000),"nt",IF(SMALL('Open 1'!F:F,L155)&gt;3000,"",SMALL('Open 1'!F:F,L155))),"")</f>
        <v/>
      </c>
      <c r="E155" s="114" t="str">
        <f>IF(D155="nt",IFERROR(SMALL('Open 1'!F:F,L155),""),IF(D155&gt;3000,"",IFERROR(SMALL('Open 1'!F:F,L155),"")))</f>
        <v/>
      </c>
      <c r="G155" s="91" t="str">
        <f t="shared" si="3"/>
        <v/>
      </c>
      <c r="J155" s="161"/>
      <c r="K155" s="120"/>
      <c r="L155" s="24">
        <v>154</v>
      </c>
    </row>
    <row r="156" spans="1:12">
      <c r="A156" s="18" t="str">
        <f>IFERROR(IF(D156="","",INDEX('Open 1'!$A:$F,MATCH('Open 1 Results'!$E156,'Open 1'!$F:$F,0),1)),"")</f>
        <v/>
      </c>
      <c r="B156" s="84" t="str">
        <f>IFERROR(IF(D156="","",INDEX('Open 1'!$A:$F,MATCH('Open 1 Results'!$E156,'Open 1'!$F:$F,0),2)),"")</f>
        <v/>
      </c>
      <c r="C156" s="84" t="str">
        <f>IFERROR(IF(D156="","",INDEX('Open 1'!$A:$F,MATCH('Open 1 Results'!$E156,'Open 1'!$F:$F,0),3)),"")</f>
        <v/>
      </c>
      <c r="D156" s="85" t="str">
        <f>IFERROR(IF(AND(SMALL('Open 1'!F:F,L156)&gt;1000,SMALL('Open 1'!F:F,L156)&lt;3000),"nt",IF(SMALL('Open 1'!F:F,L156)&gt;3000,"",SMALL('Open 1'!F:F,L156))),"")</f>
        <v/>
      </c>
      <c r="E156" s="114" t="str">
        <f>IF(D156="nt",IFERROR(SMALL('Open 1'!F:F,L156),""),IF(D156&gt;3000,"",IFERROR(SMALL('Open 1'!F:F,L156),"")))</f>
        <v/>
      </c>
      <c r="G156" s="91" t="str">
        <f t="shared" si="3"/>
        <v/>
      </c>
      <c r="J156" s="161"/>
      <c r="K156" s="120"/>
      <c r="L156" s="24">
        <v>155</v>
      </c>
    </row>
    <row r="157" spans="1:12">
      <c r="A157" s="18" t="str">
        <f>IFERROR(IF(D157="","",INDEX('Open 1'!$A:$F,MATCH('Open 1 Results'!$E157,'Open 1'!$F:$F,0),1)),"")</f>
        <v/>
      </c>
      <c r="B157" s="84" t="str">
        <f>IFERROR(IF(D157="","",INDEX('Open 1'!$A:$F,MATCH('Open 1 Results'!$E157,'Open 1'!$F:$F,0),2)),"")</f>
        <v/>
      </c>
      <c r="C157" s="84" t="str">
        <f>IFERROR(IF(D157="","",INDEX('Open 1'!$A:$F,MATCH('Open 1 Results'!$E157,'Open 1'!$F:$F,0),3)),"")</f>
        <v/>
      </c>
      <c r="D157" s="85" t="str">
        <f>IFERROR(IF(AND(SMALL('Open 1'!F:F,L157)&gt;1000,SMALL('Open 1'!F:F,L157)&lt;3000),"nt",IF(SMALL('Open 1'!F:F,L157)&gt;3000,"",SMALL('Open 1'!F:F,L157))),"")</f>
        <v/>
      </c>
      <c r="E157" s="114" t="str">
        <f>IF(D157="nt",IFERROR(SMALL('Open 1'!F:F,L157),""),IF(D157&gt;3000,"",IFERROR(SMALL('Open 1'!F:F,L157),"")))</f>
        <v/>
      </c>
      <c r="G157" s="91" t="str">
        <f t="shared" si="3"/>
        <v/>
      </c>
      <c r="J157" s="161"/>
      <c r="K157" s="120"/>
      <c r="L157" s="24">
        <v>156</v>
      </c>
    </row>
    <row r="158" spans="1:12">
      <c r="A158" s="18" t="str">
        <f>IFERROR(IF(D158="","",INDEX('Open 1'!$A:$F,MATCH('Open 1 Results'!$E158,'Open 1'!$F:$F,0),1)),"")</f>
        <v/>
      </c>
      <c r="B158" s="84" t="str">
        <f>IFERROR(IF(D158="","",INDEX('Open 1'!$A:$F,MATCH('Open 1 Results'!$E158,'Open 1'!$F:$F,0),2)),"")</f>
        <v/>
      </c>
      <c r="C158" s="84" t="str">
        <f>IFERROR(IF(D158="","",INDEX('Open 1'!$A:$F,MATCH('Open 1 Results'!$E158,'Open 1'!$F:$F,0),3)),"")</f>
        <v/>
      </c>
      <c r="D158" s="85" t="str">
        <f>IFERROR(IF(AND(SMALL('Open 1'!F:F,L158)&gt;1000,SMALL('Open 1'!F:F,L158)&lt;3000),"nt",IF(SMALL('Open 1'!F:F,L158)&gt;3000,"",SMALL('Open 1'!F:F,L158))),"")</f>
        <v/>
      </c>
      <c r="E158" s="114" t="str">
        <f>IF(D158="nt",IFERROR(SMALL('Open 1'!F:F,L158),""),IF(D158&gt;3000,"",IFERROR(SMALL('Open 1'!F:F,L158),"")))</f>
        <v/>
      </c>
      <c r="G158" s="91" t="str">
        <f t="shared" si="3"/>
        <v/>
      </c>
      <c r="J158" s="161"/>
      <c r="K158" s="120"/>
      <c r="L158" s="24">
        <v>157</v>
      </c>
    </row>
    <row r="159" spans="1:12">
      <c r="A159" s="18" t="str">
        <f>IFERROR(IF(D159="","",INDEX('Open 1'!$A:$F,MATCH('Open 1 Results'!$E159,'Open 1'!$F:$F,0),1)),"")</f>
        <v/>
      </c>
      <c r="B159" s="84" t="str">
        <f>IFERROR(IF(D159="","",INDEX('Open 1'!$A:$F,MATCH('Open 1 Results'!$E159,'Open 1'!$F:$F,0),2)),"")</f>
        <v/>
      </c>
      <c r="C159" s="84" t="str">
        <f>IFERROR(IF(D159="","",INDEX('Open 1'!$A:$F,MATCH('Open 1 Results'!$E159,'Open 1'!$F:$F,0),3)),"")</f>
        <v/>
      </c>
      <c r="D159" s="85" t="str">
        <f>IFERROR(IF(AND(SMALL('Open 1'!F:F,L159)&gt;1000,SMALL('Open 1'!F:F,L159)&lt;3000),"nt",IF(SMALL('Open 1'!F:F,L159)&gt;3000,"",SMALL('Open 1'!F:F,L159))),"")</f>
        <v/>
      </c>
      <c r="E159" s="114" t="str">
        <f>IF(D159="nt",IFERROR(SMALL('Open 1'!F:F,L159),""),IF(D159&gt;3000,"",IFERROR(SMALL('Open 1'!F:F,L159),"")))</f>
        <v/>
      </c>
      <c r="G159" s="91" t="str">
        <f t="shared" si="3"/>
        <v/>
      </c>
      <c r="J159" s="161"/>
      <c r="K159" s="120"/>
      <c r="L159" s="24">
        <v>158</v>
      </c>
    </row>
    <row r="160" spans="1:12">
      <c r="A160" s="18" t="str">
        <f>IFERROR(IF(D160="","",INDEX('Open 1'!$A:$F,MATCH('Open 1 Results'!$E160,'Open 1'!$F:$F,0),1)),"")</f>
        <v/>
      </c>
      <c r="B160" s="84" t="str">
        <f>IFERROR(IF(D160="","",INDEX('Open 1'!$A:$F,MATCH('Open 1 Results'!$E160,'Open 1'!$F:$F,0),2)),"")</f>
        <v/>
      </c>
      <c r="C160" s="84" t="str">
        <f>IFERROR(IF(D160="","",INDEX('Open 1'!$A:$F,MATCH('Open 1 Results'!$E160,'Open 1'!$F:$F,0),3)),"")</f>
        <v/>
      </c>
      <c r="D160" s="85" t="str">
        <f>IFERROR(IF(AND(SMALL('Open 1'!F:F,L160)&gt;1000,SMALL('Open 1'!F:F,L160)&lt;3000),"nt",IF(SMALL('Open 1'!F:F,L160)&gt;3000,"",SMALL('Open 1'!F:F,L160))),"")</f>
        <v/>
      </c>
      <c r="E160" s="114" t="str">
        <f>IF(D160="nt",IFERROR(SMALL('Open 1'!F:F,L160),""),IF(D160&gt;3000,"",IFERROR(SMALL('Open 1'!F:F,L160),"")))</f>
        <v/>
      </c>
      <c r="G160" s="91" t="str">
        <f t="shared" si="3"/>
        <v/>
      </c>
      <c r="J160" s="161"/>
      <c r="K160" s="120"/>
      <c r="L160" s="24">
        <v>159</v>
      </c>
    </row>
    <row r="161" spans="1:12">
      <c r="A161" s="18" t="str">
        <f>IFERROR(IF(D161="","",INDEX('Open 1'!$A:$F,MATCH('Open 1 Results'!$E161,'Open 1'!$F:$F,0),1)),"")</f>
        <v/>
      </c>
      <c r="B161" s="84" t="str">
        <f>IFERROR(IF(D161="","",INDEX('Open 1'!$A:$F,MATCH('Open 1 Results'!$E161,'Open 1'!$F:$F,0),2)),"")</f>
        <v/>
      </c>
      <c r="C161" s="84" t="str">
        <f>IFERROR(IF(D161="","",INDEX('Open 1'!$A:$F,MATCH('Open 1 Results'!$E161,'Open 1'!$F:$F,0),3)),"")</f>
        <v/>
      </c>
      <c r="D161" s="85" t="str">
        <f>IFERROR(IF(AND(SMALL('Open 1'!F:F,L161)&gt;1000,SMALL('Open 1'!F:F,L161)&lt;3000),"nt",IF(SMALL('Open 1'!F:F,L161)&gt;3000,"",SMALL('Open 1'!F:F,L161))),"")</f>
        <v/>
      </c>
      <c r="E161" s="114" t="str">
        <f>IF(D161="nt",IFERROR(SMALL('Open 1'!F:F,L161),""),IF(D161&gt;3000,"",IFERROR(SMALL('Open 1'!F:F,L161),"")))</f>
        <v/>
      </c>
      <c r="G161" s="91" t="str">
        <f t="shared" si="3"/>
        <v/>
      </c>
      <c r="J161" s="161"/>
      <c r="K161" s="120"/>
      <c r="L161" s="24">
        <v>160</v>
      </c>
    </row>
    <row r="162" spans="1:12">
      <c r="A162" s="18" t="str">
        <f>IFERROR(IF(D162="","",INDEX('Open 1'!$A:$F,MATCH('Open 1 Results'!$E162,'Open 1'!$F:$F,0),1)),"")</f>
        <v/>
      </c>
      <c r="B162" s="84" t="str">
        <f>IFERROR(IF(D162="","",INDEX('Open 1'!$A:$F,MATCH('Open 1 Results'!$E162,'Open 1'!$F:$F,0),2)),"")</f>
        <v/>
      </c>
      <c r="C162" s="84" t="str">
        <f>IFERROR(IF(D162="","",INDEX('Open 1'!$A:$F,MATCH('Open 1 Results'!$E162,'Open 1'!$F:$F,0),3)),"")</f>
        <v/>
      </c>
      <c r="D162" s="85" t="str">
        <f>IFERROR(IF(AND(SMALL('Open 1'!F:F,L162)&gt;1000,SMALL('Open 1'!F:F,L162)&lt;3000),"nt",IF(SMALL('Open 1'!F:F,L162)&gt;3000,"",SMALL('Open 1'!F:F,L162))),"")</f>
        <v/>
      </c>
      <c r="E162" s="114" t="str">
        <f>IF(D162="nt",IFERROR(SMALL('Open 1'!F:F,L162),""),IF(D162&gt;3000,"",IFERROR(SMALL('Open 1'!F:F,L162),"")))</f>
        <v/>
      </c>
      <c r="G162" s="91" t="str">
        <f t="shared" si="3"/>
        <v/>
      </c>
      <c r="J162" s="161"/>
      <c r="K162" s="120"/>
      <c r="L162" s="24">
        <v>161</v>
      </c>
    </row>
    <row r="163" spans="1:12">
      <c r="A163" s="18" t="str">
        <f>IFERROR(IF(D163="","",INDEX('Open 1'!$A:$F,MATCH('Open 1 Results'!$E163,'Open 1'!$F:$F,0),1)),"")</f>
        <v/>
      </c>
      <c r="B163" s="84" t="str">
        <f>IFERROR(IF(D163="","",INDEX('Open 1'!$A:$F,MATCH('Open 1 Results'!$E163,'Open 1'!$F:$F,0),2)),"")</f>
        <v/>
      </c>
      <c r="C163" s="84" t="str">
        <f>IFERROR(IF(D163="","",INDEX('Open 1'!$A:$F,MATCH('Open 1 Results'!$E163,'Open 1'!$F:$F,0),3)),"")</f>
        <v/>
      </c>
      <c r="D163" s="85" t="str">
        <f>IFERROR(IF(AND(SMALL('Open 1'!F:F,L163)&gt;1000,SMALL('Open 1'!F:F,L163)&lt;3000),"nt",IF(SMALL('Open 1'!F:F,L163)&gt;3000,"",SMALL('Open 1'!F:F,L163))),"")</f>
        <v/>
      </c>
      <c r="E163" s="114" t="str">
        <f>IF(D163="nt",IFERROR(SMALL('Open 1'!F:F,L163),""),IF(D163&gt;3000,"",IFERROR(SMALL('Open 1'!F:F,L163),"")))</f>
        <v/>
      </c>
      <c r="G163" s="91" t="str">
        <f t="shared" si="3"/>
        <v/>
      </c>
      <c r="J163" s="161"/>
      <c r="K163" s="120"/>
      <c r="L163" s="24">
        <v>162</v>
      </c>
    </row>
    <row r="164" spans="1:12">
      <c r="A164" s="18" t="str">
        <f>IFERROR(IF(D164="","",INDEX('Open 1'!$A:$F,MATCH('Open 1 Results'!$E164,'Open 1'!$F:$F,0),1)),"")</f>
        <v/>
      </c>
      <c r="B164" s="84" t="str">
        <f>IFERROR(IF(D164="","",INDEX('Open 1'!$A:$F,MATCH('Open 1 Results'!$E164,'Open 1'!$F:$F,0),2)),"")</f>
        <v/>
      </c>
      <c r="C164" s="84" t="str">
        <f>IFERROR(IF(D164="","",INDEX('Open 1'!$A:$F,MATCH('Open 1 Results'!$E164,'Open 1'!$F:$F,0),3)),"")</f>
        <v/>
      </c>
      <c r="D164" s="85" t="str">
        <f>IFERROR(IF(AND(SMALL('Open 1'!F:F,L164)&gt;1000,SMALL('Open 1'!F:F,L164)&lt;3000),"nt",IF(SMALL('Open 1'!F:F,L164)&gt;3000,"",SMALL('Open 1'!F:F,L164))),"")</f>
        <v/>
      </c>
      <c r="E164" s="114" t="str">
        <f>IF(D164="nt",IFERROR(SMALL('Open 1'!F:F,L164),""),IF(D164&gt;3000,"",IFERROR(SMALL('Open 1'!F:F,L164),"")))</f>
        <v/>
      </c>
      <c r="G164" s="91" t="str">
        <f t="shared" si="3"/>
        <v/>
      </c>
      <c r="J164" s="161"/>
      <c r="K164" s="120"/>
      <c r="L164" s="24">
        <v>163</v>
      </c>
    </row>
    <row r="165" spans="1:12">
      <c r="A165" s="18" t="str">
        <f>IFERROR(IF(D165="","",INDEX('Open 1'!$A:$F,MATCH('Open 1 Results'!$E165,'Open 1'!$F:$F,0),1)),"")</f>
        <v/>
      </c>
      <c r="B165" s="84" t="str">
        <f>IFERROR(IF(D165="","",INDEX('Open 1'!$A:$F,MATCH('Open 1 Results'!$E165,'Open 1'!$F:$F,0),2)),"")</f>
        <v/>
      </c>
      <c r="C165" s="84" t="str">
        <f>IFERROR(IF(D165="","",INDEX('Open 1'!$A:$F,MATCH('Open 1 Results'!$E165,'Open 1'!$F:$F,0),3)),"")</f>
        <v/>
      </c>
      <c r="D165" s="85" t="str">
        <f>IFERROR(IF(AND(SMALL('Open 1'!F:F,L165)&gt;1000,SMALL('Open 1'!F:F,L165)&lt;3000),"nt",IF(SMALL('Open 1'!F:F,L165)&gt;3000,"",SMALL('Open 1'!F:F,L165))),"")</f>
        <v/>
      </c>
      <c r="E165" s="114" t="str">
        <f>IF(D165="nt",IFERROR(SMALL('Open 1'!F:F,L165),""),IF(D165&gt;3000,"",IFERROR(SMALL('Open 1'!F:F,L165),"")))</f>
        <v/>
      </c>
      <c r="G165" s="91" t="str">
        <f t="shared" si="3"/>
        <v/>
      </c>
      <c r="J165" s="161"/>
      <c r="K165" s="120"/>
      <c r="L165" s="24">
        <v>164</v>
      </c>
    </row>
    <row r="166" spans="1:12">
      <c r="A166" s="18" t="str">
        <f>IFERROR(IF(D166="","",INDEX('Open 1'!$A:$F,MATCH('Open 1 Results'!$E166,'Open 1'!$F:$F,0),1)),"")</f>
        <v/>
      </c>
      <c r="B166" s="84" t="str">
        <f>IFERROR(IF(D166="","",INDEX('Open 1'!$A:$F,MATCH('Open 1 Results'!$E166,'Open 1'!$F:$F,0),2)),"")</f>
        <v/>
      </c>
      <c r="C166" s="84" t="str">
        <f>IFERROR(IF(D166="","",INDEX('Open 1'!$A:$F,MATCH('Open 1 Results'!$E166,'Open 1'!$F:$F,0),3)),"")</f>
        <v/>
      </c>
      <c r="D166" s="85" t="str">
        <f>IFERROR(IF(AND(SMALL('Open 1'!F:F,L166)&gt;1000,SMALL('Open 1'!F:F,L166)&lt;3000),"nt",IF(SMALL('Open 1'!F:F,L166)&gt;3000,"",SMALL('Open 1'!F:F,L166))),"")</f>
        <v/>
      </c>
      <c r="E166" s="114" t="str">
        <f>IF(D166="nt",IFERROR(SMALL('Open 1'!F:F,L166),""),IF(D166&gt;3000,"",IFERROR(SMALL('Open 1'!F:F,L166),"")))</f>
        <v/>
      </c>
      <c r="G166" s="91" t="str">
        <f t="shared" si="3"/>
        <v/>
      </c>
      <c r="J166" s="161"/>
      <c r="K166" s="120"/>
      <c r="L166" s="24">
        <v>165</v>
      </c>
    </row>
    <row r="167" spans="1:12">
      <c r="A167" s="18" t="str">
        <f>IFERROR(IF(D167="","",INDEX('Open 1'!$A:$F,MATCH('Open 1 Results'!$E167,'Open 1'!$F:$F,0),1)),"")</f>
        <v/>
      </c>
      <c r="B167" s="84" t="str">
        <f>IFERROR(IF(D167="","",INDEX('Open 1'!$A:$F,MATCH('Open 1 Results'!$E167,'Open 1'!$F:$F,0),2)),"")</f>
        <v/>
      </c>
      <c r="C167" s="84" t="str">
        <f>IFERROR(IF(D167="","",INDEX('Open 1'!$A:$F,MATCH('Open 1 Results'!$E167,'Open 1'!$F:$F,0),3)),"")</f>
        <v/>
      </c>
      <c r="D167" s="85" t="str">
        <f>IFERROR(IF(AND(SMALL('Open 1'!F:F,L167)&gt;1000,SMALL('Open 1'!F:F,L167)&lt;3000),"nt",IF(SMALL('Open 1'!F:F,L167)&gt;3000,"",SMALL('Open 1'!F:F,L167))),"")</f>
        <v/>
      </c>
      <c r="E167" s="114" t="str">
        <f>IF(D167="nt",IFERROR(SMALL('Open 1'!F:F,L167),""),IF(D167&gt;3000,"",IFERROR(SMALL('Open 1'!F:F,L167),"")))</f>
        <v/>
      </c>
      <c r="G167" s="91" t="str">
        <f t="shared" si="3"/>
        <v/>
      </c>
      <c r="J167" s="161"/>
      <c r="K167" s="120"/>
      <c r="L167" s="24">
        <v>166</v>
      </c>
    </row>
    <row r="168" spans="1:12">
      <c r="A168" s="18" t="str">
        <f>IFERROR(IF(D168="","",INDEX('Open 1'!$A:$F,MATCH('Open 1 Results'!$E168,'Open 1'!$F:$F,0),1)),"")</f>
        <v/>
      </c>
      <c r="B168" s="84" t="str">
        <f>IFERROR(IF(D168="","",INDEX('Open 1'!$A:$F,MATCH('Open 1 Results'!$E168,'Open 1'!$F:$F,0),2)),"")</f>
        <v/>
      </c>
      <c r="C168" s="84" t="str">
        <f>IFERROR(IF(D168="","",INDEX('Open 1'!$A:$F,MATCH('Open 1 Results'!$E168,'Open 1'!$F:$F,0),3)),"")</f>
        <v/>
      </c>
      <c r="D168" s="85" t="str">
        <f>IFERROR(IF(AND(SMALL('Open 1'!F:F,L168)&gt;1000,SMALL('Open 1'!F:F,L168)&lt;3000),"nt",IF(SMALL('Open 1'!F:F,L168)&gt;3000,"",SMALL('Open 1'!F:F,L168))),"")</f>
        <v/>
      </c>
      <c r="E168" s="114" t="str">
        <f>IF(D168="nt",IFERROR(SMALL('Open 1'!F:F,L168),""),IF(D168&gt;3000,"",IFERROR(SMALL('Open 1'!F:F,L168),"")))</f>
        <v/>
      </c>
      <c r="G168" s="91" t="str">
        <f t="shared" si="3"/>
        <v/>
      </c>
      <c r="J168" s="161"/>
      <c r="K168" s="120"/>
      <c r="L168" s="24">
        <v>167</v>
      </c>
    </row>
    <row r="169" spans="1:12">
      <c r="A169" s="18" t="str">
        <f>IFERROR(IF(D169="","",INDEX('Open 1'!$A:$F,MATCH('Open 1 Results'!$E169,'Open 1'!$F:$F,0),1)),"")</f>
        <v/>
      </c>
      <c r="B169" s="84" t="str">
        <f>IFERROR(IF(D169="","",INDEX('Open 1'!$A:$F,MATCH('Open 1 Results'!$E169,'Open 1'!$F:$F,0),2)),"")</f>
        <v/>
      </c>
      <c r="C169" s="84" t="str">
        <f>IFERROR(IF(D169="","",INDEX('Open 1'!$A:$F,MATCH('Open 1 Results'!$E169,'Open 1'!$F:$F,0),3)),"")</f>
        <v/>
      </c>
      <c r="D169" s="85" t="str">
        <f>IFERROR(IF(AND(SMALL('Open 1'!F:F,L169)&gt;1000,SMALL('Open 1'!F:F,L169)&lt;3000),"nt",IF(SMALL('Open 1'!F:F,L169)&gt;3000,"",SMALL('Open 1'!F:F,L169))),"")</f>
        <v/>
      </c>
      <c r="E169" s="114" t="str">
        <f>IF(D169="nt",IFERROR(SMALL('Open 1'!F:F,L169),""),IF(D169&gt;3000,"",IFERROR(SMALL('Open 1'!F:F,L169),"")))</f>
        <v/>
      </c>
      <c r="G169" s="91" t="str">
        <f t="shared" si="3"/>
        <v/>
      </c>
      <c r="J169" s="161"/>
      <c r="K169" s="120"/>
      <c r="L169" s="24">
        <v>168</v>
      </c>
    </row>
    <row r="170" spans="1:12">
      <c r="A170" s="18" t="str">
        <f>IFERROR(IF(D170="","",INDEX('Open 1'!$A:$F,MATCH('Open 1 Results'!$E170,'Open 1'!$F:$F,0),1)),"")</f>
        <v/>
      </c>
      <c r="B170" s="84" t="str">
        <f>IFERROR(IF(D170="","",INDEX('Open 1'!$A:$F,MATCH('Open 1 Results'!$E170,'Open 1'!$F:$F,0),2)),"")</f>
        <v/>
      </c>
      <c r="C170" s="84" t="str">
        <f>IFERROR(IF(D170="","",INDEX('Open 1'!$A:$F,MATCH('Open 1 Results'!$E170,'Open 1'!$F:$F,0),3)),"")</f>
        <v/>
      </c>
      <c r="D170" s="85" t="str">
        <f>IFERROR(IF(AND(SMALL('Open 1'!F:F,L170)&gt;1000,SMALL('Open 1'!F:F,L170)&lt;3000),"nt",IF(SMALL('Open 1'!F:F,L170)&gt;3000,"",SMALL('Open 1'!F:F,L170))),"")</f>
        <v/>
      </c>
      <c r="E170" s="114" t="str">
        <f>IF(D170="nt",IFERROR(SMALL('Open 1'!F:F,L170),""),IF(D170&gt;3000,"",IFERROR(SMALL('Open 1'!F:F,L170),"")))</f>
        <v/>
      </c>
      <c r="G170" s="91" t="str">
        <f t="shared" si="3"/>
        <v/>
      </c>
      <c r="J170" s="161"/>
      <c r="K170" s="120"/>
      <c r="L170" s="24">
        <v>169</v>
      </c>
    </row>
    <row r="171" spans="1:12">
      <c r="A171" s="18" t="str">
        <f>IFERROR(IF(D171="","",INDEX('Open 1'!$A:$F,MATCH('Open 1 Results'!$E171,'Open 1'!$F:$F,0),1)),"")</f>
        <v/>
      </c>
      <c r="B171" s="84" t="str">
        <f>IFERROR(IF(D171="","",INDEX('Open 1'!$A:$F,MATCH('Open 1 Results'!$E171,'Open 1'!$F:$F,0),2)),"")</f>
        <v/>
      </c>
      <c r="C171" s="84" t="str">
        <f>IFERROR(IF(D171="","",INDEX('Open 1'!$A:$F,MATCH('Open 1 Results'!$E171,'Open 1'!$F:$F,0),3)),"")</f>
        <v/>
      </c>
      <c r="D171" s="85" t="str">
        <f>IFERROR(IF(AND(SMALL('Open 1'!F:F,L171)&gt;1000,SMALL('Open 1'!F:F,L171)&lt;3000),"nt",IF(SMALL('Open 1'!F:F,L171)&gt;3000,"",SMALL('Open 1'!F:F,L171))),"")</f>
        <v/>
      </c>
      <c r="E171" s="114" t="str">
        <f>IF(D171="nt",IFERROR(SMALL('Open 1'!F:F,L171),""),IF(D171&gt;3000,"",IFERROR(SMALL('Open 1'!F:F,L171),"")))</f>
        <v/>
      </c>
      <c r="G171" s="91" t="str">
        <f t="shared" si="3"/>
        <v/>
      </c>
      <c r="J171" s="161"/>
      <c r="K171" s="120"/>
      <c r="L171" s="24">
        <v>170</v>
      </c>
    </row>
    <row r="172" spans="1:12">
      <c r="A172" s="18" t="str">
        <f>IFERROR(IF(D172="","",INDEX('Open 1'!$A:$F,MATCH('Open 1 Results'!$E172,'Open 1'!$F:$F,0),1)),"")</f>
        <v/>
      </c>
      <c r="B172" s="84" t="str">
        <f>IFERROR(IF(D172="","",INDEX('Open 1'!$A:$F,MATCH('Open 1 Results'!$E172,'Open 1'!$F:$F,0),2)),"")</f>
        <v/>
      </c>
      <c r="C172" s="84" t="str">
        <f>IFERROR(IF(D172="","",INDEX('Open 1'!$A:$F,MATCH('Open 1 Results'!$E172,'Open 1'!$F:$F,0),3)),"")</f>
        <v/>
      </c>
      <c r="D172" s="85" t="str">
        <f>IFERROR(IF(AND(SMALL('Open 1'!F:F,L172)&gt;1000,SMALL('Open 1'!F:F,L172)&lt;3000),"nt",IF(SMALL('Open 1'!F:F,L172)&gt;3000,"",SMALL('Open 1'!F:F,L172))),"")</f>
        <v/>
      </c>
      <c r="E172" s="114" t="str">
        <f>IF(D172="nt",IFERROR(SMALL('Open 1'!F:F,L172),""),IF(D172&gt;3000,"",IFERROR(SMALL('Open 1'!F:F,L172),"")))</f>
        <v/>
      </c>
      <c r="G172" s="91" t="str">
        <f t="shared" si="3"/>
        <v/>
      </c>
      <c r="J172" s="161"/>
      <c r="K172" s="120"/>
      <c r="L172" s="24">
        <v>171</v>
      </c>
    </row>
    <row r="173" spans="1:12">
      <c r="A173" s="18" t="str">
        <f>IFERROR(IF(D173="","",INDEX('Open 1'!$A:$F,MATCH('Open 1 Results'!$E173,'Open 1'!$F:$F,0),1)),"")</f>
        <v/>
      </c>
      <c r="B173" s="84" t="str">
        <f>IFERROR(IF(D173="","",INDEX('Open 1'!$A:$F,MATCH('Open 1 Results'!$E173,'Open 1'!$F:$F,0),2)),"")</f>
        <v/>
      </c>
      <c r="C173" s="84" t="str">
        <f>IFERROR(IF(D173="","",INDEX('Open 1'!$A:$F,MATCH('Open 1 Results'!$E173,'Open 1'!$F:$F,0),3)),"")</f>
        <v/>
      </c>
      <c r="D173" s="85" t="str">
        <f>IFERROR(IF(AND(SMALL('Open 1'!F:F,L173)&gt;1000,SMALL('Open 1'!F:F,L173)&lt;3000),"nt",IF(SMALL('Open 1'!F:F,L173)&gt;3000,"",SMALL('Open 1'!F:F,L173))),"")</f>
        <v/>
      </c>
      <c r="E173" s="114" t="str">
        <f>IF(D173="nt",IFERROR(SMALL('Open 1'!F:F,L173),""),IF(D173&gt;3000,"",IFERROR(SMALL('Open 1'!F:F,L173),"")))</f>
        <v/>
      </c>
      <c r="G173" s="91" t="str">
        <f t="shared" si="3"/>
        <v/>
      </c>
      <c r="J173" s="161"/>
      <c r="K173" s="120"/>
      <c r="L173" s="24">
        <v>172</v>
      </c>
    </row>
    <row r="174" spans="1:12">
      <c r="A174" s="18" t="str">
        <f>IFERROR(IF(D174="","",INDEX('Open 1'!$A:$F,MATCH('Open 1 Results'!$E174,'Open 1'!$F:$F,0),1)),"")</f>
        <v/>
      </c>
      <c r="B174" s="84" t="str">
        <f>IFERROR(IF(D174="","",INDEX('Open 1'!$A:$F,MATCH('Open 1 Results'!$E174,'Open 1'!$F:$F,0),2)),"")</f>
        <v/>
      </c>
      <c r="C174" s="84" t="str">
        <f>IFERROR(IF(D174="","",INDEX('Open 1'!$A:$F,MATCH('Open 1 Results'!$E174,'Open 1'!$F:$F,0),3)),"")</f>
        <v/>
      </c>
      <c r="D174" s="85" t="str">
        <f>IFERROR(IF(AND(SMALL('Open 1'!F:F,L174)&gt;1000,SMALL('Open 1'!F:F,L174)&lt;3000),"nt",IF(SMALL('Open 1'!F:F,L174)&gt;3000,"",SMALL('Open 1'!F:F,L174))),"")</f>
        <v/>
      </c>
      <c r="E174" s="114" t="str">
        <f>IF(D174="nt",IFERROR(SMALL('Open 1'!F:F,L174),""),IF(D174&gt;3000,"",IFERROR(SMALL('Open 1'!F:F,L174),"")))</f>
        <v/>
      </c>
      <c r="G174" s="91" t="str">
        <f t="shared" si="3"/>
        <v/>
      </c>
      <c r="J174" s="161"/>
      <c r="K174" s="120"/>
      <c r="L174" s="24">
        <v>173</v>
      </c>
    </row>
    <row r="175" spans="1:12">
      <c r="A175" s="18" t="str">
        <f>IFERROR(IF(D175="","",INDEX('Open 1'!$A:$F,MATCH('Open 1 Results'!$E175,'Open 1'!$F:$F,0),1)),"")</f>
        <v/>
      </c>
      <c r="B175" s="84" t="str">
        <f>IFERROR(IF(D175="","",INDEX('Open 1'!$A:$F,MATCH('Open 1 Results'!$E175,'Open 1'!$F:$F,0),2)),"")</f>
        <v/>
      </c>
      <c r="C175" s="84" t="str">
        <f>IFERROR(IF(D175="","",INDEX('Open 1'!$A:$F,MATCH('Open 1 Results'!$E175,'Open 1'!$F:$F,0),3)),"")</f>
        <v/>
      </c>
      <c r="D175" s="85" t="str">
        <f>IFERROR(IF(AND(SMALL('Open 1'!F:F,L175)&gt;1000,SMALL('Open 1'!F:F,L175)&lt;3000),"nt",IF(SMALL('Open 1'!F:F,L175)&gt;3000,"",SMALL('Open 1'!F:F,L175))),"")</f>
        <v/>
      </c>
      <c r="E175" s="114" t="str">
        <f>IF(D175="nt",IFERROR(SMALL('Open 1'!F:F,L175),""),IF(D175&gt;3000,"",IFERROR(SMALL('Open 1'!F:F,L175),"")))</f>
        <v/>
      </c>
      <c r="G175" s="91" t="str">
        <f t="shared" si="3"/>
        <v/>
      </c>
      <c r="J175" s="161"/>
      <c r="K175" s="120"/>
      <c r="L175" s="24">
        <v>174</v>
      </c>
    </row>
    <row r="176" spans="1:12">
      <c r="A176" s="18" t="str">
        <f>IFERROR(IF(D176="","",INDEX('Open 1'!$A:$F,MATCH('Open 1 Results'!$E176,'Open 1'!$F:$F,0),1)),"")</f>
        <v/>
      </c>
      <c r="B176" s="84" t="str">
        <f>IFERROR(IF(D176="","",INDEX('Open 1'!$A:$F,MATCH('Open 1 Results'!$E176,'Open 1'!$F:$F,0),2)),"")</f>
        <v/>
      </c>
      <c r="C176" s="84" t="str">
        <f>IFERROR(IF(D176="","",INDEX('Open 1'!$A:$F,MATCH('Open 1 Results'!$E176,'Open 1'!$F:$F,0),3)),"")</f>
        <v/>
      </c>
      <c r="D176" s="85" t="str">
        <f>IFERROR(IF(AND(SMALL('Open 1'!F:F,L176)&gt;1000,SMALL('Open 1'!F:F,L176)&lt;3000),"nt",IF(SMALL('Open 1'!F:F,L176)&gt;3000,"",SMALL('Open 1'!F:F,L176))),"")</f>
        <v/>
      </c>
      <c r="E176" s="114" t="str">
        <f>IF(D176="nt",IFERROR(SMALL('Open 1'!F:F,L176),""),IF(D176&gt;3000,"",IFERROR(SMALL('Open 1'!F:F,L176),"")))</f>
        <v/>
      </c>
      <c r="G176" s="91" t="str">
        <f t="shared" si="3"/>
        <v/>
      </c>
      <c r="J176" s="161"/>
      <c r="K176" s="120"/>
      <c r="L176" s="24">
        <v>175</v>
      </c>
    </row>
    <row r="177" spans="1:12">
      <c r="A177" s="18" t="str">
        <f>IFERROR(IF(D177="","",INDEX('Open 1'!$A:$F,MATCH('Open 1 Results'!$E177,'Open 1'!$F:$F,0),1)),"")</f>
        <v/>
      </c>
      <c r="B177" s="84" t="str">
        <f>IFERROR(IF(D177="","",INDEX('Open 1'!$A:$F,MATCH('Open 1 Results'!$E177,'Open 1'!$F:$F,0),2)),"")</f>
        <v/>
      </c>
      <c r="C177" s="84" t="str">
        <f>IFERROR(IF(D177="","",INDEX('Open 1'!$A:$F,MATCH('Open 1 Results'!$E177,'Open 1'!$F:$F,0),3)),"")</f>
        <v/>
      </c>
      <c r="D177" s="85" t="str">
        <f>IFERROR(IF(AND(SMALL('Open 1'!F:F,L177)&gt;1000,SMALL('Open 1'!F:F,L177)&lt;3000),"nt",IF(SMALL('Open 1'!F:F,L177)&gt;3000,"",SMALL('Open 1'!F:F,L177))),"")</f>
        <v/>
      </c>
      <c r="E177" s="114" t="str">
        <f>IF(D177="nt",IFERROR(SMALL('Open 1'!F:F,L177),""),IF(D177&gt;3000,"",IFERROR(SMALL('Open 1'!F:F,L177),"")))</f>
        <v/>
      </c>
      <c r="G177" s="91" t="str">
        <f t="shared" si="3"/>
        <v/>
      </c>
      <c r="J177" s="161"/>
      <c r="K177" s="120"/>
      <c r="L177" s="24">
        <v>176</v>
      </c>
    </row>
    <row r="178" spans="1:12">
      <c r="A178" s="18" t="str">
        <f>IFERROR(IF(D178="","",INDEX('Open 1'!$A:$F,MATCH('Open 1 Results'!$E178,'Open 1'!$F:$F,0),1)),"")</f>
        <v/>
      </c>
      <c r="B178" s="84" t="str">
        <f>IFERROR(IF(D178="","",INDEX('Open 1'!$A:$F,MATCH('Open 1 Results'!$E178,'Open 1'!$F:$F,0),2)),"")</f>
        <v/>
      </c>
      <c r="C178" s="84" t="str">
        <f>IFERROR(IF(D178="","",INDEX('Open 1'!$A:$F,MATCH('Open 1 Results'!$E178,'Open 1'!$F:$F,0),3)),"")</f>
        <v/>
      </c>
      <c r="D178" s="85" t="str">
        <f>IFERROR(IF(AND(SMALL('Open 1'!F:F,L178)&gt;1000,SMALL('Open 1'!F:F,L178)&lt;3000),"nt",IF(SMALL('Open 1'!F:F,L178)&gt;3000,"",SMALL('Open 1'!F:F,L178))),"")</f>
        <v/>
      </c>
      <c r="E178" s="114" t="str">
        <f>IF(D178="nt",IFERROR(SMALL('Open 1'!F:F,L178),""),IF(D178&gt;3000,"",IFERROR(SMALL('Open 1'!F:F,L178),"")))</f>
        <v/>
      </c>
      <c r="G178" s="91" t="str">
        <f t="shared" si="3"/>
        <v/>
      </c>
      <c r="J178" s="161"/>
      <c r="K178" s="120"/>
      <c r="L178" s="24">
        <v>177</v>
      </c>
    </row>
    <row r="179" spans="1:12">
      <c r="A179" s="18" t="str">
        <f>IFERROR(IF(D179="","",INDEX('Open 1'!$A:$F,MATCH('Open 1 Results'!$E179,'Open 1'!$F:$F,0),1)),"")</f>
        <v/>
      </c>
      <c r="B179" s="84" t="str">
        <f>IFERROR(IF(D179="","",INDEX('Open 1'!$A:$F,MATCH('Open 1 Results'!$E179,'Open 1'!$F:$F,0),2)),"")</f>
        <v/>
      </c>
      <c r="C179" s="84" t="str">
        <f>IFERROR(IF(D179="","",INDEX('Open 1'!$A:$F,MATCH('Open 1 Results'!$E179,'Open 1'!$F:$F,0),3)),"")</f>
        <v/>
      </c>
      <c r="D179" s="85" t="str">
        <f>IFERROR(IF(AND(SMALL('Open 1'!F:F,L179)&gt;1000,SMALL('Open 1'!F:F,L179)&lt;3000),"nt",IF(SMALL('Open 1'!F:F,L179)&gt;3000,"",SMALL('Open 1'!F:F,L179))),"")</f>
        <v/>
      </c>
      <c r="E179" s="114" t="str">
        <f>IF(D179="nt",IFERROR(SMALL('Open 1'!F:F,L179),""),IF(D179&gt;3000,"",IFERROR(SMALL('Open 1'!F:F,L179),"")))</f>
        <v/>
      </c>
      <c r="G179" s="91" t="str">
        <f t="shared" si="3"/>
        <v/>
      </c>
      <c r="J179" s="161"/>
      <c r="K179" s="120"/>
      <c r="L179" s="24">
        <v>178</v>
      </c>
    </row>
    <row r="180" spans="1:12">
      <c r="A180" s="18" t="str">
        <f>IFERROR(IF(D180="","",INDEX('Open 1'!$A:$F,MATCH('Open 1 Results'!$E180,'Open 1'!$F:$F,0),1)),"")</f>
        <v/>
      </c>
      <c r="B180" s="84" t="str">
        <f>IFERROR(IF(D180="","",INDEX('Open 1'!$A:$F,MATCH('Open 1 Results'!$E180,'Open 1'!$F:$F,0),2)),"")</f>
        <v/>
      </c>
      <c r="C180" s="84" t="str">
        <f>IFERROR(IF(D180="","",INDEX('Open 1'!$A:$F,MATCH('Open 1 Results'!$E180,'Open 1'!$F:$F,0),3)),"")</f>
        <v/>
      </c>
      <c r="D180" s="85" t="str">
        <f>IFERROR(IF(AND(SMALL('Open 1'!F:F,L180)&gt;1000,SMALL('Open 1'!F:F,L180)&lt;3000),"nt",IF(SMALL('Open 1'!F:F,L180)&gt;3000,"",SMALL('Open 1'!F:F,L180))),"")</f>
        <v/>
      </c>
      <c r="E180" s="114" t="str">
        <f>IF(D180="nt",IFERROR(SMALL('Open 1'!F:F,L180),""),IF(D180&gt;3000,"",IFERROR(SMALL('Open 1'!F:F,L180),"")))</f>
        <v/>
      </c>
      <c r="G180" s="91" t="str">
        <f t="shared" si="3"/>
        <v/>
      </c>
      <c r="J180" s="161"/>
      <c r="K180" s="120"/>
      <c r="L180" s="24">
        <v>179</v>
      </c>
    </row>
    <row r="181" spans="1:12">
      <c r="A181" s="18" t="str">
        <f>IFERROR(IF(D181="","",INDEX('Open 1'!$A:$F,MATCH('Open 1 Results'!$E181,'Open 1'!$F:$F,0),1)),"")</f>
        <v/>
      </c>
      <c r="B181" s="84" t="str">
        <f>IFERROR(IF(D181="","",INDEX('Open 1'!$A:$F,MATCH('Open 1 Results'!$E181,'Open 1'!$F:$F,0),2)),"")</f>
        <v/>
      </c>
      <c r="C181" s="84" t="str">
        <f>IFERROR(IF(D181="","",INDEX('Open 1'!$A:$F,MATCH('Open 1 Results'!$E181,'Open 1'!$F:$F,0),3)),"")</f>
        <v/>
      </c>
      <c r="D181" s="85" t="str">
        <f>IFERROR(IF(AND(SMALL('Open 1'!F:F,L181)&gt;1000,SMALL('Open 1'!F:F,L181)&lt;3000),"nt",IF(SMALL('Open 1'!F:F,L181)&gt;3000,"",SMALL('Open 1'!F:F,L181))),"")</f>
        <v/>
      </c>
      <c r="E181" s="114" t="str">
        <f>IF(D181="nt",IFERROR(SMALL('Open 1'!F:F,L181),""),IF(D181&gt;3000,"",IFERROR(SMALL('Open 1'!F:F,L181),"")))</f>
        <v/>
      </c>
      <c r="G181" s="91" t="str">
        <f t="shared" si="3"/>
        <v/>
      </c>
      <c r="J181" s="161"/>
      <c r="K181" s="120"/>
      <c r="L181" s="24">
        <v>180</v>
      </c>
    </row>
    <row r="182" spans="1:12">
      <c r="A182" s="18" t="str">
        <f>IFERROR(IF(D182="","",INDEX('Open 1'!$A:$F,MATCH('Open 1 Results'!$E182,'Open 1'!$F:$F,0),1)),"")</f>
        <v/>
      </c>
      <c r="B182" s="84" t="str">
        <f>IFERROR(IF(D182="","",INDEX('Open 1'!$A:$F,MATCH('Open 1 Results'!$E182,'Open 1'!$F:$F,0),2)),"")</f>
        <v/>
      </c>
      <c r="C182" s="84" t="str">
        <f>IFERROR(IF(D182="","",INDEX('Open 1'!$A:$F,MATCH('Open 1 Results'!$E182,'Open 1'!$F:$F,0),3)),"")</f>
        <v/>
      </c>
      <c r="D182" s="85" t="str">
        <f>IFERROR(IF(AND(SMALL('Open 1'!F:F,L182)&gt;1000,SMALL('Open 1'!F:F,L182)&lt;3000),"nt",IF(SMALL('Open 1'!F:F,L182)&gt;3000,"",SMALL('Open 1'!F:F,L182))),"")</f>
        <v/>
      </c>
      <c r="E182" s="114" t="str">
        <f>IF(D182="nt",IFERROR(SMALL('Open 1'!F:F,L182),""),IF(D182&gt;3000,"",IFERROR(SMALL('Open 1'!F:F,L182),"")))</f>
        <v/>
      </c>
      <c r="G182" s="91" t="str">
        <f t="shared" si="3"/>
        <v/>
      </c>
      <c r="J182" s="161"/>
      <c r="K182" s="120"/>
      <c r="L182" s="24">
        <v>181</v>
      </c>
    </row>
    <row r="183" spans="1:12">
      <c r="A183" s="18" t="str">
        <f>IFERROR(IF(D183="","",INDEX('Open 1'!$A:$F,MATCH('Open 1 Results'!$E183,'Open 1'!$F:$F,0),1)),"")</f>
        <v/>
      </c>
      <c r="B183" s="84" t="str">
        <f>IFERROR(IF(D183="","",INDEX('Open 1'!$A:$F,MATCH('Open 1 Results'!$E183,'Open 1'!$F:$F,0),2)),"")</f>
        <v/>
      </c>
      <c r="C183" s="84" t="str">
        <f>IFERROR(IF(D183="","",INDEX('Open 1'!$A:$F,MATCH('Open 1 Results'!$E183,'Open 1'!$F:$F,0),3)),"")</f>
        <v/>
      </c>
      <c r="D183" s="85" t="str">
        <f>IFERROR(IF(AND(SMALL('Open 1'!F:F,L183)&gt;1000,SMALL('Open 1'!F:F,L183)&lt;3000),"nt",IF(SMALL('Open 1'!F:F,L183)&gt;3000,"",SMALL('Open 1'!F:F,L183))),"")</f>
        <v/>
      </c>
      <c r="E183" s="114" t="str">
        <f>IF(D183="nt",IFERROR(SMALL('Open 1'!F:F,L183),""),IF(D183&gt;3000,"",IFERROR(SMALL('Open 1'!F:F,L183),"")))</f>
        <v/>
      </c>
      <c r="G183" s="91" t="str">
        <f t="shared" si="3"/>
        <v/>
      </c>
      <c r="J183" s="161"/>
      <c r="K183" s="120"/>
      <c r="L183" s="24">
        <v>182</v>
      </c>
    </row>
    <row r="184" spans="1:12">
      <c r="A184" s="18" t="str">
        <f>IFERROR(IF(D184="","",INDEX('Open 1'!$A:$F,MATCH('Open 1 Results'!$E184,'Open 1'!$F:$F,0),1)),"")</f>
        <v/>
      </c>
      <c r="B184" s="84" t="str">
        <f>IFERROR(IF(D184="","",INDEX('Open 1'!$A:$F,MATCH('Open 1 Results'!$E184,'Open 1'!$F:$F,0),2)),"")</f>
        <v/>
      </c>
      <c r="C184" s="84" t="str">
        <f>IFERROR(IF(D184="","",INDEX('Open 1'!$A:$F,MATCH('Open 1 Results'!$E184,'Open 1'!$F:$F,0),3)),"")</f>
        <v/>
      </c>
      <c r="D184" s="85" t="str">
        <f>IFERROR(IF(AND(SMALL('Open 1'!F:F,L184)&gt;1000,SMALL('Open 1'!F:F,L184)&lt;3000),"nt",IF(SMALL('Open 1'!F:F,L184)&gt;3000,"",SMALL('Open 1'!F:F,L184))),"")</f>
        <v/>
      </c>
      <c r="E184" s="114" t="str">
        <f>IF(D184="nt",IFERROR(SMALL('Open 1'!F:F,L184),""),IF(D184&gt;3000,"",IFERROR(SMALL('Open 1'!F:F,L184),"")))</f>
        <v/>
      </c>
      <c r="G184" s="91" t="str">
        <f t="shared" si="3"/>
        <v/>
      </c>
      <c r="J184" s="161"/>
      <c r="K184" s="120"/>
      <c r="L184" s="24">
        <v>183</v>
      </c>
    </row>
    <row r="185" spans="1:12">
      <c r="A185" s="18" t="str">
        <f>IFERROR(IF(D185="","",INDEX('Open 1'!$A:$F,MATCH('Open 1 Results'!$E185,'Open 1'!$F:$F,0),1)),"")</f>
        <v/>
      </c>
      <c r="B185" s="84" t="str">
        <f>IFERROR(IF(D185="","",INDEX('Open 1'!$A:$F,MATCH('Open 1 Results'!$E185,'Open 1'!$F:$F,0),2)),"")</f>
        <v/>
      </c>
      <c r="C185" s="84" t="str">
        <f>IFERROR(IF(D185="","",INDEX('Open 1'!$A:$F,MATCH('Open 1 Results'!$E185,'Open 1'!$F:$F,0),3)),"")</f>
        <v/>
      </c>
      <c r="D185" s="85" t="str">
        <f>IFERROR(IF(AND(SMALL('Open 1'!F:F,L185)&gt;1000,SMALL('Open 1'!F:F,L185)&lt;3000),"nt",IF(SMALL('Open 1'!F:F,L185)&gt;3000,"",SMALL('Open 1'!F:F,L185))),"")</f>
        <v/>
      </c>
      <c r="E185" s="114" t="str">
        <f>IF(D185="nt",IFERROR(SMALL('Open 1'!F:F,L185),""),IF(D185&gt;3000,"",IFERROR(SMALL('Open 1'!F:F,L185),"")))</f>
        <v/>
      </c>
      <c r="G185" s="91" t="str">
        <f t="shared" si="3"/>
        <v/>
      </c>
      <c r="J185" s="161"/>
      <c r="K185" s="120"/>
      <c r="L185" s="24">
        <v>184</v>
      </c>
    </row>
    <row r="186" spans="1:12">
      <c r="A186" s="18" t="str">
        <f>IFERROR(IF(D186="","",INDEX('Open 1'!$A:$F,MATCH('Open 1 Results'!$E186,'Open 1'!$F:$F,0),1)),"")</f>
        <v/>
      </c>
      <c r="B186" s="84" t="str">
        <f>IFERROR(IF(D186="","",INDEX('Open 1'!$A:$F,MATCH('Open 1 Results'!$E186,'Open 1'!$F:$F,0),2)),"")</f>
        <v/>
      </c>
      <c r="C186" s="84" t="str">
        <f>IFERROR(IF(D186="","",INDEX('Open 1'!$A:$F,MATCH('Open 1 Results'!$E186,'Open 1'!$F:$F,0),3)),"")</f>
        <v/>
      </c>
      <c r="D186" s="85" t="str">
        <f>IFERROR(IF(AND(SMALL('Open 1'!F:F,L186)&gt;1000,SMALL('Open 1'!F:F,L186)&lt;3000),"nt",IF(SMALL('Open 1'!F:F,L186)&gt;3000,"",SMALL('Open 1'!F:F,L186))),"")</f>
        <v/>
      </c>
      <c r="E186" s="114" t="str">
        <f>IF(D186="nt",IFERROR(SMALL('Open 1'!F:F,L186),""),IF(D186&gt;3000,"",IFERROR(SMALL('Open 1'!F:F,L186),"")))</f>
        <v/>
      </c>
      <c r="G186" s="91" t="str">
        <f t="shared" si="3"/>
        <v/>
      </c>
      <c r="J186" s="161"/>
      <c r="K186" s="120"/>
      <c r="L186" s="24">
        <v>185</v>
      </c>
    </row>
    <row r="187" spans="1:12">
      <c r="A187" s="18" t="str">
        <f>IFERROR(IF(D187="","",INDEX('Open 1'!$A:$F,MATCH('Open 1 Results'!$E187,'Open 1'!$F:$F,0),1)),"")</f>
        <v/>
      </c>
      <c r="B187" s="84" t="str">
        <f>IFERROR(IF(D187="","",INDEX('Open 1'!$A:$F,MATCH('Open 1 Results'!$E187,'Open 1'!$F:$F,0),2)),"")</f>
        <v/>
      </c>
      <c r="C187" s="84" t="str">
        <f>IFERROR(IF(D187="","",INDEX('Open 1'!$A:$F,MATCH('Open 1 Results'!$E187,'Open 1'!$F:$F,0),3)),"")</f>
        <v/>
      </c>
      <c r="D187" s="85" t="str">
        <f>IFERROR(IF(AND(SMALL('Open 1'!F:F,L187)&gt;1000,SMALL('Open 1'!F:F,L187)&lt;3000),"nt",IF(SMALL('Open 1'!F:F,L187)&gt;3000,"",SMALL('Open 1'!F:F,L187))),"")</f>
        <v/>
      </c>
      <c r="E187" s="114" t="str">
        <f>IF(D187="nt",IFERROR(SMALL('Open 1'!F:F,L187),""),IF(D187&gt;3000,"",IFERROR(SMALL('Open 1'!F:F,L187),"")))</f>
        <v/>
      </c>
      <c r="G187" s="91" t="str">
        <f t="shared" si="3"/>
        <v/>
      </c>
      <c r="J187" s="161"/>
      <c r="K187" s="120"/>
      <c r="L187" s="24">
        <v>186</v>
      </c>
    </row>
    <row r="188" spans="1:12">
      <c r="A188" s="18" t="str">
        <f>IFERROR(IF(D188="","",INDEX('Open 1'!$A:$F,MATCH('Open 1 Results'!$E188,'Open 1'!$F:$F,0),1)),"")</f>
        <v/>
      </c>
      <c r="B188" s="84" t="str">
        <f>IFERROR(IF(D188="","",INDEX('Open 1'!$A:$F,MATCH('Open 1 Results'!$E188,'Open 1'!$F:$F,0),2)),"")</f>
        <v/>
      </c>
      <c r="C188" s="84" t="str">
        <f>IFERROR(IF(D188="","",INDEX('Open 1'!$A:$F,MATCH('Open 1 Results'!$E188,'Open 1'!$F:$F,0),3)),"")</f>
        <v/>
      </c>
      <c r="D188" s="85" t="str">
        <f>IFERROR(IF(AND(SMALL('Open 1'!F:F,L188)&gt;1000,SMALL('Open 1'!F:F,L188)&lt;3000),"nt",IF(SMALL('Open 1'!F:F,L188)&gt;3000,"",SMALL('Open 1'!F:F,L188))),"")</f>
        <v/>
      </c>
      <c r="E188" s="114" t="str">
        <f>IF(D188="nt",IFERROR(SMALL('Open 1'!F:F,L188),""),IF(D188&gt;3000,"",IFERROR(SMALL('Open 1'!F:F,L188),"")))</f>
        <v/>
      </c>
      <c r="G188" s="91" t="str">
        <f t="shared" si="3"/>
        <v/>
      </c>
      <c r="J188" s="161"/>
      <c r="K188" s="120"/>
      <c r="L188" s="24">
        <v>187</v>
      </c>
    </row>
    <row r="189" spans="1:12">
      <c r="A189" s="18" t="str">
        <f>IFERROR(IF(D189="","",INDEX('Open 1'!$A:$F,MATCH('Open 1 Results'!$E189,'Open 1'!$F:$F,0),1)),"")</f>
        <v/>
      </c>
      <c r="B189" s="84" t="str">
        <f>IFERROR(IF(D189="","",INDEX('Open 1'!$A:$F,MATCH('Open 1 Results'!$E189,'Open 1'!$F:$F,0),2)),"")</f>
        <v/>
      </c>
      <c r="C189" s="84" t="str">
        <f>IFERROR(IF(D189="","",INDEX('Open 1'!$A:$F,MATCH('Open 1 Results'!$E189,'Open 1'!$F:$F,0),3)),"")</f>
        <v/>
      </c>
      <c r="D189" s="85" t="str">
        <f>IFERROR(IF(AND(SMALL('Open 1'!F:F,L189)&gt;1000,SMALL('Open 1'!F:F,L189)&lt;3000),"nt",IF(SMALL('Open 1'!F:F,L189)&gt;3000,"",SMALL('Open 1'!F:F,L189))),"")</f>
        <v/>
      </c>
      <c r="E189" s="114" t="str">
        <f>IF(D189="nt",IFERROR(SMALL('Open 1'!F:F,L189),""),IF(D189&gt;3000,"",IFERROR(SMALL('Open 1'!F:F,L189),"")))</f>
        <v/>
      </c>
      <c r="G189" s="91" t="str">
        <f t="shared" si="3"/>
        <v/>
      </c>
      <c r="J189" s="161"/>
      <c r="K189" s="120"/>
      <c r="L189" s="24">
        <v>188</v>
      </c>
    </row>
    <row r="190" spans="1:12">
      <c r="A190" s="18" t="str">
        <f>IFERROR(IF(D190="","",INDEX('Open 1'!$A:$F,MATCH('Open 1 Results'!$E190,'Open 1'!$F:$F,0),1)),"")</f>
        <v/>
      </c>
      <c r="B190" s="84" t="str">
        <f>IFERROR(IF(D190="","",INDEX('Open 1'!$A:$F,MATCH('Open 1 Results'!$E190,'Open 1'!$F:$F,0),2)),"")</f>
        <v/>
      </c>
      <c r="C190" s="84" t="str">
        <f>IFERROR(IF(D190="","",INDEX('Open 1'!$A:$F,MATCH('Open 1 Results'!$E190,'Open 1'!$F:$F,0),3)),"")</f>
        <v/>
      </c>
      <c r="D190" s="85" t="str">
        <f>IFERROR(IF(AND(SMALL('Open 1'!F:F,L190)&gt;1000,SMALL('Open 1'!F:F,L190)&lt;3000),"nt",IF(SMALL('Open 1'!F:F,L190)&gt;3000,"",SMALL('Open 1'!F:F,L190))),"")</f>
        <v/>
      </c>
      <c r="E190" s="114" t="str">
        <f>IF(D190="nt",IFERROR(SMALL('Open 1'!F:F,L190),""),IF(D190&gt;3000,"",IFERROR(SMALL('Open 1'!F:F,L190),"")))</f>
        <v/>
      </c>
      <c r="G190" s="91" t="str">
        <f t="shared" si="3"/>
        <v/>
      </c>
      <c r="J190" s="161"/>
      <c r="K190" s="120"/>
      <c r="L190" s="24">
        <v>189</v>
      </c>
    </row>
    <row r="191" spans="1:12">
      <c r="A191" s="18" t="str">
        <f>IFERROR(IF(D191="","",INDEX('Open 1'!$A:$F,MATCH('Open 1 Results'!$E191,'Open 1'!$F:$F,0),1)),"")</f>
        <v/>
      </c>
      <c r="B191" s="84" t="str">
        <f>IFERROR(IF(D191="","",INDEX('Open 1'!$A:$F,MATCH('Open 1 Results'!$E191,'Open 1'!$F:$F,0),2)),"")</f>
        <v/>
      </c>
      <c r="C191" s="84" t="str">
        <f>IFERROR(IF(D191="","",INDEX('Open 1'!$A:$F,MATCH('Open 1 Results'!$E191,'Open 1'!$F:$F,0),3)),"")</f>
        <v/>
      </c>
      <c r="D191" s="85" t="str">
        <f>IFERROR(IF(AND(SMALL('Open 1'!F:F,L191)&gt;1000,SMALL('Open 1'!F:F,L191)&lt;3000),"nt",IF(SMALL('Open 1'!F:F,L191)&gt;3000,"",SMALL('Open 1'!F:F,L191))),"")</f>
        <v/>
      </c>
      <c r="E191" s="114" t="str">
        <f>IF(D191="nt",IFERROR(SMALL('Open 1'!F:F,L191),""),IF(D191&gt;3000,"",IFERROR(SMALL('Open 1'!F:F,L191),"")))</f>
        <v/>
      </c>
      <c r="G191" s="91" t="str">
        <f t="shared" si="3"/>
        <v/>
      </c>
      <c r="J191" s="161"/>
      <c r="K191" s="120"/>
      <c r="L191" s="24">
        <v>190</v>
      </c>
    </row>
    <row r="192" spans="1:12">
      <c r="A192" s="18" t="str">
        <f>IFERROR(IF(D192="","",INDEX('Open 1'!$A:$F,MATCH('Open 1 Results'!$E192,'Open 1'!$F:$F,0),1)),"")</f>
        <v/>
      </c>
      <c r="B192" s="84" t="str">
        <f>IFERROR(IF(D192="","",INDEX('Open 1'!$A:$F,MATCH('Open 1 Results'!$E192,'Open 1'!$F:$F,0),2)),"")</f>
        <v/>
      </c>
      <c r="C192" s="84" t="str">
        <f>IFERROR(IF(D192="","",INDEX('Open 1'!$A:$F,MATCH('Open 1 Results'!$E192,'Open 1'!$F:$F,0),3)),"")</f>
        <v/>
      </c>
      <c r="D192" s="85" t="str">
        <f>IFERROR(IF(AND(SMALL('Open 1'!F:F,L192)&gt;1000,SMALL('Open 1'!F:F,L192)&lt;3000),"nt",IF(SMALL('Open 1'!F:F,L192)&gt;3000,"",SMALL('Open 1'!F:F,L192))),"")</f>
        <v/>
      </c>
      <c r="E192" s="114" t="str">
        <f>IF(D192="nt",IFERROR(SMALL('Open 1'!F:F,L192),""),IF(D192&gt;3000,"",IFERROR(SMALL('Open 1'!F:F,L192),"")))</f>
        <v/>
      </c>
      <c r="G192" s="91" t="str">
        <f t="shared" si="3"/>
        <v/>
      </c>
      <c r="J192" s="161"/>
      <c r="K192" s="120"/>
      <c r="L192" s="24">
        <v>191</v>
      </c>
    </row>
    <row r="193" spans="1:12">
      <c r="A193" s="18" t="str">
        <f>IFERROR(IF(D193="","",INDEX('Open 1'!$A:$F,MATCH('Open 1 Results'!$E193,'Open 1'!$F:$F,0),1)),"")</f>
        <v/>
      </c>
      <c r="B193" s="84" t="str">
        <f>IFERROR(IF(D193="","",INDEX('Open 1'!$A:$F,MATCH('Open 1 Results'!$E193,'Open 1'!$F:$F,0),2)),"")</f>
        <v/>
      </c>
      <c r="C193" s="84" t="str">
        <f>IFERROR(IF(D193="","",INDEX('Open 1'!$A:$F,MATCH('Open 1 Results'!$E193,'Open 1'!$F:$F,0),3)),"")</f>
        <v/>
      </c>
      <c r="D193" s="85" t="str">
        <f>IFERROR(IF(AND(SMALL('Open 1'!F:F,L193)&gt;1000,SMALL('Open 1'!F:F,L193)&lt;3000),"nt",IF(SMALL('Open 1'!F:F,L193)&gt;3000,"",SMALL('Open 1'!F:F,L193))),"")</f>
        <v/>
      </c>
      <c r="E193" s="114" t="str">
        <f>IF(D193="nt",IFERROR(SMALL('Open 1'!F:F,L193),""),IF(D193&gt;3000,"",IFERROR(SMALL('Open 1'!F:F,L193),"")))</f>
        <v/>
      </c>
      <c r="G193" s="91" t="str">
        <f t="shared" si="3"/>
        <v/>
      </c>
      <c r="J193" s="161"/>
      <c r="K193" s="120"/>
      <c r="L193" s="24">
        <v>192</v>
      </c>
    </row>
    <row r="194" spans="1:12">
      <c r="A194" s="18" t="str">
        <f>IFERROR(IF(D194="","",INDEX('Open 1'!$A:$F,MATCH('Open 1 Results'!$E194,'Open 1'!$F:$F,0),1)),"")</f>
        <v/>
      </c>
      <c r="B194" s="84" t="str">
        <f>IFERROR(IF(D194="","",INDEX('Open 1'!$A:$F,MATCH('Open 1 Results'!$E194,'Open 1'!$F:$F,0),2)),"")</f>
        <v/>
      </c>
      <c r="C194" s="84" t="str">
        <f>IFERROR(IF(D194="","",INDEX('Open 1'!$A:$F,MATCH('Open 1 Results'!$E194,'Open 1'!$F:$F,0),3)),"")</f>
        <v/>
      </c>
      <c r="D194" s="85" t="str">
        <f>IFERROR(IF(AND(SMALL('Open 1'!F:F,L194)&gt;1000,SMALL('Open 1'!F:F,L194)&lt;3000),"nt",IF(SMALL('Open 1'!F:F,L194)&gt;3000,"",SMALL('Open 1'!F:F,L194))),"")</f>
        <v/>
      </c>
      <c r="E194" s="114" t="str">
        <f>IF(D194="nt",IFERROR(SMALL('Open 1'!F:F,L194),""),IF(D194&gt;3000,"",IFERROR(SMALL('Open 1'!F:F,L194),"")))</f>
        <v/>
      </c>
      <c r="G194" s="91" t="str">
        <f t="shared" si="3"/>
        <v/>
      </c>
      <c r="J194" s="161"/>
      <c r="K194" s="120"/>
      <c r="L194" s="24">
        <v>193</v>
      </c>
    </row>
    <row r="195" spans="1:12">
      <c r="A195" s="18" t="str">
        <f>IFERROR(IF(D195="","",INDEX('Open 1'!$A:$F,MATCH('Open 1 Results'!$E195,'Open 1'!$F:$F,0),1)),"")</f>
        <v/>
      </c>
      <c r="B195" s="84" t="str">
        <f>IFERROR(IF(D195="","",INDEX('Open 1'!$A:$F,MATCH('Open 1 Results'!$E195,'Open 1'!$F:$F,0),2)),"")</f>
        <v/>
      </c>
      <c r="C195" s="84" t="str">
        <f>IFERROR(IF(D195="","",INDEX('Open 1'!$A:$F,MATCH('Open 1 Results'!$E195,'Open 1'!$F:$F,0),3)),"")</f>
        <v/>
      </c>
      <c r="D195" s="85" t="str">
        <f>IFERROR(IF(AND(SMALL('Open 1'!F:F,L195)&gt;1000,SMALL('Open 1'!F:F,L195)&lt;3000),"nt",IF(SMALL('Open 1'!F:F,L195)&gt;3000,"",SMALL('Open 1'!F:F,L195))),"")</f>
        <v/>
      </c>
      <c r="E195" s="114" t="str">
        <f>IF(D195="nt",IFERROR(SMALL('Open 1'!F:F,L195),""),IF(D195&gt;3000,"",IFERROR(SMALL('Open 1'!F:F,L195),"")))</f>
        <v/>
      </c>
      <c r="G195" s="91" t="str">
        <f t="shared" ref="G195:G251" si="4">IFERROR(VLOOKUP(D195,$H$3:$I$7,2,FALSE),"")</f>
        <v/>
      </c>
      <c r="J195" s="161"/>
      <c r="K195" s="120"/>
      <c r="L195" s="24">
        <v>194</v>
      </c>
    </row>
    <row r="196" spans="1:12">
      <c r="A196" s="18" t="str">
        <f>IFERROR(IF(D196="","",INDEX('Open 1'!$A:$F,MATCH('Open 1 Results'!$E196,'Open 1'!$F:$F,0),1)),"")</f>
        <v/>
      </c>
      <c r="B196" s="84" t="str">
        <f>IFERROR(IF(D196="","",INDEX('Open 1'!$A:$F,MATCH('Open 1 Results'!$E196,'Open 1'!$F:$F,0),2)),"")</f>
        <v/>
      </c>
      <c r="C196" s="84" t="str">
        <f>IFERROR(IF(D196="","",INDEX('Open 1'!$A:$F,MATCH('Open 1 Results'!$E196,'Open 1'!$F:$F,0),3)),"")</f>
        <v/>
      </c>
      <c r="D196" s="85" t="str">
        <f>IFERROR(IF(AND(SMALL('Open 1'!F:F,L196)&gt;1000,SMALL('Open 1'!F:F,L196)&lt;3000),"nt",IF(SMALL('Open 1'!F:F,L196)&gt;3000,"",SMALL('Open 1'!F:F,L196))),"")</f>
        <v/>
      </c>
      <c r="E196" s="114" t="str">
        <f>IF(D196="nt",IFERROR(SMALL('Open 1'!F:F,L196),""),IF(D196&gt;3000,"",IFERROR(SMALL('Open 1'!F:F,L196),"")))</f>
        <v/>
      </c>
      <c r="G196" s="91" t="str">
        <f t="shared" si="4"/>
        <v/>
      </c>
      <c r="J196" s="161"/>
      <c r="K196" s="120"/>
      <c r="L196" s="24">
        <v>195</v>
      </c>
    </row>
    <row r="197" spans="1:12">
      <c r="A197" s="18" t="str">
        <f>IFERROR(IF(D197="","",INDEX('Open 1'!$A:$F,MATCH('Open 1 Results'!$E197,'Open 1'!$F:$F,0),1)),"")</f>
        <v/>
      </c>
      <c r="B197" s="84" t="str">
        <f>IFERROR(IF(D197="","",INDEX('Open 1'!$A:$F,MATCH('Open 1 Results'!$E197,'Open 1'!$F:$F,0),2)),"")</f>
        <v/>
      </c>
      <c r="C197" s="84" t="str">
        <f>IFERROR(IF(D197="","",INDEX('Open 1'!$A:$F,MATCH('Open 1 Results'!$E197,'Open 1'!$F:$F,0),3)),"")</f>
        <v/>
      </c>
      <c r="D197" s="85" t="str">
        <f>IFERROR(IF(AND(SMALL('Open 1'!F:F,L197)&gt;1000,SMALL('Open 1'!F:F,L197)&lt;3000),"nt",IF(SMALL('Open 1'!F:F,L197)&gt;3000,"",SMALL('Open 1'!F:F,L197))),"")</f>
        <v/>
      </c>
      <c r="E197" s="114" t="str">
        <f>IF(D197="nt",IFERROR(SMALL('Open 1'!F:F,L197),""),IF(D197&gt;3000,"",IFERROR(SMALL('Open 1'!F:F,L197),"")))</f>
        <v/>
      </c>
      <c r="G197" s="91" t="str">
        <f t="shared" si="4"/>
        <v/>
      </c>
      <c r="J197" s="161"/>
      <c r="K197" s="120"/>
      <c r="L197" s="24">
        <v>196</v>
      </c>
    </row>
    <row r="198" spans="1:12">
      <c r="A198" s="18" t="str">
        <f>IFERROR(IF(D198="","",INDEX('Open 1'!$A:$F,MATCH('Open 1 Results'!$E198,'Open 1'!$F:$F,0),1)),"")</f>
        <v/>
      </c>
      <c r="B198" s="84" t="str">
        <f>IFERROR(IF(D198="","",INDEX('Open 1'!$A:$F,MATCH('Open 1 Results'!$E198,'Open 1'!$F:$F,0),2)),"")</f>
        <v/>
      </c>
      <c r="C198" s="84" t="str">
        <f>IFERROR(IF(D198="","",INDEX('Open 1'!$A:$F,MATCH('Open 1 Results'!$E198,'Open 1'!$F:$F,0),3)),"")</f>
        <v/>
      </c>
      <c r="D198" s="85" t="str">
        <f>IFERROR(IF(AND(SMALL('Open 1'!F:F,L198)&gt;1000,SMALL('Open 1'!F:F,L198)&lt;3000),"nt",IF(SMALL('Open 1'!F:F,L198)&gt;3000,"",SMALL('Open 1'!F:F,L198))),"")</f>
        <v/>
      </c>
      <c r="E198" s="114" t="str">
        <f>IF(D198="nt",IFERROR(SMALL('Open 1'!F:F,L198),""),IF(D198&gt;3000,"",IFERROR(SMALL('Open 1'!F:F,L198),"")))</f>
        <v/>
      </c>
      <c r="G198" s="91" t="str">
        <f t="shared" si="4"/>
        <v/>
      </c>
      <c r="J198" s="161"/>
      <c r="K198" s="120"/>
      <c r="L198" s="24">
        <v>197</v>
      </c>
    </row>
    <row r="199" spans="1:12">
      <c r="A199" s="18" t="str">
        <f>IFERROR(IF(D199="","",INDEX('Open 1'!$A:$F,MATCH('Open 1 Results'!$E199,'Open 1'!$F:$F,0),1)),"")</f>
        <v/>
      </c>
      <c r="B199" s="84" t="str">
        <f>IFERROR(IF(D199="","",INDEX('Open 1'!$A:$F,MATCH('Open 1 Results'!$E199,'Open 1'!$F:$F,0),2)),"")</f>
        <v/>
      </c>
      <c r="C199" s="84" t="str">
        <f>IFERROR(IF(D199="","",INDEX('Open 1'!$A:$F,MATCH('Open 1 Results'!$E199,'Open 1'!$F:$F,0),3)),"")</f>
        <v/>
      </c>
      <c r="D199" s="85" t="str">
        <f>IFERROR(IF(AND(SMALL('Open 1'!F:F,L199)&gt;1000,SMALL('Open 1'!F:F,L199)&lt;3000),"nt",IF(SMALL('Open 1'!F:F,L199)&gt;3000,"",SMALL('Open 1'!F:F,L199))),"")</f>
        <v/>
      </c>
      <c r="E199" s="114" t="str">
        <f>IF(D199="nt",IFERROR(SMALL('Open 1'!F:F,L199),""),IF(D199&gt;3000,"",IFERROR(SMALL('Open 1'!F:F,L199),"")))</f>
        <v/>
      </c>
      <c r="G199" s="91" t="str">
        <f t="shared" si="4"/>
        <v/>
      </c>
      <c r="J199" s="161"/>
      <c r="K199" s="120"/>
      <c r="L199" s="24">
        <v>198</v>
      </c>
    </row>
    <row r="200" spans="1:12">
      <c r="A200" s="18" t="str">
        <f>IFERROR(IF(D200="","",INDEX('Open 1'!$A:$F,MATCH('Open 1 Results'!$E200,'Open 1'!$F:$F,0),1)),"")</f>
        <v/>
      </c>
      <c r="B200" s="84" t="str">
        <f>IFERROR(IF(D200="","",INDEX('Open 1'!$A:$F,MATCH('Open 1 Results'!$E200,'Open 1'!$F:$F,0),2)),"")</f>
        <v/>
      </c>
      <c r="C200" s="84" t="str">
        <f>IFERROR(IF(D200="","",INDEX('Open 1'!$A:$F,MATCH('Open 1 Results'!$E200,'Open 1'!$F:$F,0),3)),"")</f>
        <v/>
      </c>
      <c r="D200" s="85" t="str">
        <f>IFERROR(IF(AND(SMALL('Open 1'!F:F,L200)&gt;1000,SMALL('Open 1'!F:F,L200)&lt;3000),"nt",IF(SMALL('Open 1'!F:F,L200)&gt;3000,"",SMALL('Open 1'!F:F,L200))),"")</f>
        <v/>
      </c>
      <c r="E200" s="114" t="str">
        <f>IF(D200="nt",IFERROR(SMALL('Open 1'!F:F,L200),""),IF(D200&gt;3000,"",IFERROR(SMALL('Open 1'!F:F,L200),"")))</f>
        <v/>
      </c>
      <c r="G200" s="91" t="str">
        <f t="shared" si="4"/>
        <v/>
      </c>
      <c r="J200" s="161"/>
      <c r="K200" s="120"/>
      <c r="L200" s="24">
        <v>199</v>
      </c>
    </row>
    <row r="201" spans="1:12">
      <c r="A201" s="18" t="str">
        <f>IFERROR(IF(D201="","",INDEX('Open 1'!$A:$F,MATCH('Open 1 Results'!$E201,'Open 1'!$F:$F,0),1)),"")</f>
        <v/>
      </c>
      <c r="B201" s="84" t="str">
        <f>IFERROR(IF(D201="","",INDEX('Open 1'!$A:$F,MATCH('Open 1 Results'!$E201,'Open 1'!$F:$F,0),2)),"")</f>
        <v/>
      </c>
      <c r="C201" s="84" t="str">
        <f>IFERROR(IF(D201="","",INDEX('Open 1'!$A:$F,MATCH('Open 1 Results'!$E201,'Open 1'!$F:$F,0),3)),"")</f>
        <v/>
      </c>
      <c r="D201" s="85" t="str">
        <f>IFERROR(IF(AND(SMALL('Open 1'!F:F,L201)&gt;1000,SMALL('Open 1'!F:F,L201)&lt;3000),"nt",IF(SMALL('Open 1'!F:F,L201)&gt;3000,"",SMALL('Open 1'!F:F,L201))),"")</f>
        <v/>
      </c>
      <c r="E201" s="114" t="str">
        <f>IF(D201="nt",IFERROR(SMALL('Open 1'!F:F,L201),""),IF(D201&gt;3000,"",IFERROR(SMALL('Open 1'!F:F,L201),"")))</f>
        <v/>
      </c>
      <c r="G201" s="91" t="str">
        <f t="shared" si="4"/>
        <v/>
      </c>
      <c r="J201" s="161"/>
      <c r="K201" s="120"/>
      <c r="L201" s="24">
        <v>200</v>
      </c>
    </row>
    <row r="202" spans="1:12">
      <c r="A202" s="18" t="str">
        <f>IFERROR(IF(D202="","",INDEX('Open 1'!$A:$F,MATCH('Open 1 Results'!$E202,'Open 1'!$F:$F,0),1)),"")</f>
        <v/>
      </c>
      <c r="B202" s="84" t="str">
        <f>IFERROR(IF(D202="","",INDEX('Open 1'!$A:$F,MATCH('Open 1 Results'!$E202,'Open 1'!$F:$F,0),2)),"")</f>
        <v/>
      </c>
      <c r="C202" s="84" t="str">
        <f>IFERROR(IF(D202="","",INDEX('Open 1'!$A:$F,MATCH('Open 1 Results'!$E202,'Open 1'!$F:$F,0),3)),"")</f>
        <v/>
      </c>
      <c r="D202" s="85" t="str">
        <f>IFERROR(IF(AND(SMALL('Open 1'!F:F,L202)&gt;1000,SMALL('Open 1'!F:F,L202)&lt;3000),"nt",IF(SMALL('Open 1'!F:F,L202)&gt;3000,"",SMALL('Open 1'!F:F,L202))),"")</f>
        <v/>
      </c>
      <c r="E202" s="114" t="str">
        <f>IF(D202="nt",IFERROR(SMALL('Open 1'!F:F,L202),""),IF(D202&gt;3000,"",IFERROR(SMALL('Open 1'!F:F,L202),"")))</f>
        <v/>
      </c>
      <c r="G202" s="91" t="str">
        <f t="shared" si="4"/>
        <v/>
      </c>
      <c r="J202" s="161"/>
      <c r="K202" s="120"/>
      <c r="L202" s="24">
        <v>201</v>
      </c>
    </row>
    <row r="203" spans="1:12">
      <c r="A203" s="18" t="str">
        <f>IFERROR(IF(D203="","",INDEX('Open 1'!$A:$F,MATCH('Open 1 Results'!$E203,'Open 1'!$F:$F,0),1)),"")</f>
        <v/>
      </c>
      <c r="B203" s="84" t="str">
        <f>IFERROR(IF(D203="","",INDEX('Open 1'!$A:$F,MATCH('Open 1 Results'!$E203,'Open 1'!$F:$F,0),2)),"")</f>
        <v/>
      </c>
      <c r="C203" s="84" t="str">
        <f>IFERROR(IF(D203="","",INDEX('Open 1'!$A:$F,MATCH('Open 1 Results'!$E203,'Open 1'!$F:$F,0),3)),"")</f>
        <v/>
      </c>
      <c r="D203" s="85" t="str">
        <f>IFERROR(IF(AND(SMALL('Open 1'!F:F,L203)&gt;1000,SMALL('Open 1'!F:F,L203)&lt;3000),"nt",IF(SMALL('Open 1'!F:F,L203)&gt;3000,"",SMALL('Open 1'!F:F,L203))),"")</f>
        <v/>
      </c>
      <c r="E203" s="114" t="str">
        <f>IF(D203="nt",IFERROR(SMALL('Open 1'!F:F,L203),""),IF(D203&gt;3000,"",IFERROR(SMALL('Open 1'!F:F,L203),"")))</f>
        <v/>
      </c>
      <c r="G203" s="91" t="str">
        <f t="shared" si="4"/>
        <v/>
      </c>
      <c r="J203" s="161"/>
      <c r="K203" s="120"/>
      <c r="L203" s="24">
        <v>202</v>
      </c>
    </row>
    <row r="204" spans="1:12">
      <c r="A204" s="18" t="str">
        <f>IFERROR(IF(D204="","",INDEX('Open 1'!$A:$F,MATCH('Open 1 Results'!$E204,'Open 1'!$F:$F,0),1)),"")</f>
        <v/>
      </c>
      <c r="B204" s="84" t="str">
        <f>IFERROR(IF(D204="","",INDEX('Open 1'!$A:$F,MATCH('Open 1 Results'!$E204,'Open 1'!$F:$F,0),2)),"")</f>
        <v/>
      </c>
      <c r="C204" s="84" t="str">
        <f>IFERROR(IF(D204="","",INDEX('Open 1'!$A:$F,MATCH('Open 1 Results'!$E204,'Open 1'!$F:$F,0),3)),"")</f>
        <v/>
      </c>
      <c r="D204" s="85" t="str">
        <f>IFERROR(IF(AND(SMALL('Open 1'!F:F,L204)&gt;1000,SMALL('Open 1'!F:F,L204)&lt;3000),"nt",IF(SMALL('Open 1'!F:F,L204)&gt;3000,"",SMALL('Open 1'!F:F,L204))),"")</f>
        <v/>
      </c>
      <c r="E204" s="114" t="str">
        <f>IF(D204="nt",IFERROR(SMALL('Open 1'!F:F,L204),""),IF(D204&gt;3000,"",IFERROR(SMALL('Open 1'!F:F,L204),"")))</f>
        <v/>
      </c>
      <c r="G204" s="91" t="str">
        <f t="shared" si="4"/>
        <v/>
      </c>
      <c r="J204" s="161"/>
      <c r="K204" s="120"/>
      <c r="L204" s="24">
        <v>203</v>
      </c>
    </row>
    <row r="205" spans="1:12">
      <c r="A205" s="18" t="str">
        <f>IFERROR(IF(D205="","",INDEX('Open 1'!$A:$F,MATCH('Open 1 Results'!$E205,'Open 1'!$F:$F,0),1)),"")</f>
        <v/>
      </c>
      <c r="B205" s="84" t="str">
        <f>IFERROR(IF(D205="","",INDEX('Open 1'!$A:$F,MATCH('Open 1 Results'!$E205,'Open 1'!$F:$F,0),2)),"")</f>
        <v/>
      </c>
      <c r="C205" s="84" t="str">
        <f>IFERROR(IF(D205="","",INDEX('Open 1'!$A:$F,MATCH('Open 1 Results'!$E205,'Open 1'!$F:$F,0),3)),"")</f>
        <v/>
      </c>
      <c r="D205" s="85" t="str">
        <f>IFERROR(IF(AND(SMALL('Open 1'!F:F,L205)&gt;1000,SMALL('Open 1'!F:F,L205)&lt;3000),"nt",IF(SMALL('Open 1'!F:F,L205)&gt;3000,"",SMALL('Open 1'!F:F,L205))),"")</f>
        <v/>
      </c>
      <c r="E205" s="114" t="str">
        <f>IF(D205="nt",IFERROR(SMALL('Open 1'!F:F,L205),""),IF(D205&gt;3000,"",IFERROR(SMALL('Open 1'!F:F,L205),"")))</f>
        <v/>
      </c>
      <c r="G205" s="91" t="str">
        <f t="shared" si="4"/>
        <v/>
      </c>
      <c r="J205" s="161"/>
      <c r="K205" s="120"/>
      <c r="L205" s="24">
        <v>204</v>
      </c>
    </row>
    <row r="206" spans="1:12">
      <c r="A206" s="18" t="str">
        <f>IFERROR(IF(D206="","",INDEX('Open 1'!$A:$F,MATCH('Open 1 Results'!$E206,'Open 1'!$F:$F,0),1)),"")</f>
        <v/>
      </c>
      <c r="B206" s="84" t="str">
        <f>IFERROR(IF(D206="","",INDEX('Open 1'!$A:$F,MATCH('Open 1 Results'!$E206,'Open 1'!$F:$F,0),2)),"")</f>
        <v/>
      </c>
      <c r="C206" s="84" t="str">
        <f>IFERROR(IF(D206="","",INDEX('Open 1'!$A:$F,MATCH('Open 1 Results'!$E206,'Open 1'!$F:$F,0),3)),"")</f>
        <v/>
      </c>
      <c r="D206" s="85" t="str">
        <f>IFERROR(IF(AND(SMALL('Open 1'!F:F,L206)&gt;1000,SMALL('Open 1'!F:F,L206)&lt;3000),"nt",IF(SMALL('Open 1'!F:F,L206)&gt;3000,"",SMALL('Open 1'!F:F,L206))),"")</f>
        <v/>
      </c>
      <c r="E206" s="114" t="str">
        <f>IF(D206="nt",IFERROR(SMALL('Open 1'!F:F,L206),""),IF(D206&gt;3000,"",IFERROR(SMALL('Open 1'!F:F,L206),"")))</f>
        <v/>
      </c>
      <c r="G206" s="91" t="str">
        <f t="shared" si="4"/>
        <v/>
      </c>
      <c r="J206" s="161"/>
      <c r="K206" s="120"/>
      <c r="L206" s="24">
        <v>205</v>
      </c>
    </row>
    <row r="207" spans="1:12">
      <c r="A207" s="18" t="str">
        <f>IFERROR(IF(D207="","",INDEX('Open 1'!$A:$F,MATCH('Open 1 Results'!$E207,'Open 1'!$F:$F,0),1)),"")</f>
        <v/>
      </c>
      <c r="B207" s="84" t="str">
        <f>IFERROR(IF(D207="","",INDEX('Open 1'!$A:$F,MATCH('Open 1 Results'!$E207,'Open 1'!$F:$F,0),2)),"")</f>
        <v/>
      </c>
      <c r="C207" s="84" t="str">
        <f>IFERROR(IF(D207="","",INDEX('Open 1'!$A:$F,MATCH('Open 1 Results'!$E207,'Open 1'!$F:$F,0),3)),"")</f>
        <v/>
      </c>
      <c r="D207" s="85" t="str">
        <f>IFERROR(IF(AND(SMALL('Open 1'!F:F,L207)&gt;1000,SMALL('Open 1'!F:F,L207)&lt;3000),"nt",IF(SMALL('Open 1'!F:F,L207)&gt;3000,"",SMALL('Open 1'!F:F,L207))),"")</f>
        <v/>
      </c>
      <c r="E207" s="114" t="str">
        <f>IF(D207="nt",IFERROR(SMALL('Open 1'!F:F,L207),""),IF(D207&gt;3000,"",IFERROR(SMALL('Open 1'!F:F,L207),"")))</f>
        <v/>
      </c>
      <c r="G207" s="91" t="str">
        <f t="shared" si="4"/>
        <v/>
      </c>
      <c r="J207" s="161"/>
      <c r="K207" s="120"/>
      <c r="L207" s="24">
        <v>206</v>
      </c>
    </row>
    <row r="208" spans="1:12">
      <c r="A208" s="18" t="str">
        <f>IFERROR(IF(D208="","",INDEX('Open 1'!$A:$F,MATCH('Open 1 Results'!$E208,'Open 1'!$F:$F,0),1)),"")</f>
        <v/>
      </c>
      <c r="B208" s="84" t="str">
        <f>IFERROR(IF(D208="","",INDEX('Open 1'!$A:$F,MATCH('Open 1 Results'!$E208,'Open 1'!$F:$F,0),2)),"")</f>
        <v/>
      </c>
      <c r="C208" s="84" t="str">
        <f>IFERROR(IF(D208="","",INDEX('Open 1'!$A:$F,MATCH('Open 1 Results'!$E208,'Open 1'!$F:$F,0),3)),"")</f>
        <v/>
      </c>
      <c r="D208" s="85" t="str">
        <f>IFERROR(IF(AND(SMALL('Open 1'!F:F,L208)&gt;1000,SMALL('Open 1'!F:F,L208)&lt;3000),"nt",IF(SMALL('Open 1'!F:F,L208)&gt;3000,"",SMALL('Open 1'!F:F,L208))),"")</f>
        <v/>
      </c>
      <c r="E208" s="114" t="str">
        <f>IF(D208="nt",IFERROR(SMALL('Open 1'!F:F,L208),""),IF(D208&gt;3000,"",IFERROR(SMALL('Open 1'!F:F,L208),"")))</f>
        <v/>
      </c>
      <c r="G208" s="91" t="str">
        <f t="shared" si="4"/>
        <v/>
      </c>
      <c r="J208" s="161"/>
      <c r="K208" s="120"/>
      <c r="L208" s="24">
        <v>207</v>
      </c>
    </row>
    <row r="209" spans="1:12">
      <c r="A209" s="18" t="str">
        <f>IFERROR(IF(D209="","",INDEX('Open 1'!$A:$F,MATCH('Open 1 Results'!$E209,'Open 1'!$F:$F,0),1)),"")</f>
        <v/>
      </c>
      <c r="B209" s="84" t="str">
        <f>IFERROR(IF(D209="","",INDEX('Open 1'!$A:$F,MATCH('Open 1 Results'!$E209,'Open 1'!$F:$F,0),2)),"")</f>
        <v/>
      </c>
      <c r="C209" s="84" t="str">
        <f>IFERROR(IF(D209="","",INDEX('Open 1'!$A:$F,MATCH('Open 1 Results'!$E209,'Open 1'!$F:$F,0),3)),"")</f>
        <v/>
      </c>
      <c r="D209" s="85" t="str">
        <f>IFERROR(IF(AND(SMALL('Open 1'!F:F,L209)&gt;1000,SMALL('Open 1'!F:F,L209)&lt;3000),"nt",IF(SMALL('Open 1'!F:F,L209)&gt;3000,"",SMALL('Open 1'!F:F,L209))),"")</f>
        <v/>
      </c>
      <c r="E209" s="114" t="str">
        <f>IF(D209="nt",IFERROR(SMALL('Open 1'!F:F,L209),""),IF(D209&gt;3000,"",IFERROR(SMALL('Open 1'!F:F,L209),"")))</f>
        <v/>
      </c>
      <c r="G209" s="91" t="str">
        <f t="shared" si="4"/>
        <v/>
      </c>
      <c r="J209" s="161"/>
      <c r="K209" s="120"/>
      <c r="L209" s="24">
        <v>208</v>
      </c>
    </row>
    <row r="210" spans="1:12">
      <c r="A210" s="18" t="str">
        <f>IFERROR(IF(D210="","",INDEX('Open 1'!$A:$F,MATCH('Open 1 Results'!$E210,'Open 1'!$F:$F,0),1)),"")</f>
        <v/>
      </c>
      <c r="B210" s="84" t="str">
        <f>IFERROR(IF(D210="","",INDEX('Open 1'!$A:$F,MATCH('Open 1 Results'!$E210,'Open 1'!$F:$F,0),2)),"")</f>
        <v/>
      </c>
      <c r="C210" s="84" t="str">
        <f>IFERROR(IF(D210="","",INDEX('Open 1'!$A:$F,MATCH('Open 1 Results'!$E210,'Open 1'!$F:$F,0),3)),"")</f>
        <v/>
      </c>
      <c r="D210" s="85" t="str">
        <f>IFERROR(IF(AND(SMALL('Open 1'!F:F,L210)&gt;1000,SMALL('Open 1'!F:F,L210)&lt;3000),"nt",IF(SMALL('Open 1'!F:F,L210)&gt;3000,"",SMALL('Open 1'!F:F,L210))),"")</f>
        <v/>
      </c>
      <c r="E210" s="114" t="str">
        <f>IF(D210="nt",IFERROR(SMALL('Open 1'!F:F,L210),""),IF(D210&gt;3000,"",IFERROR(SMALL('Open 1'!F:F,L210),"")))</f>
        <v/>
      </c>
      <c r="G210" s="91" t="str">
        <f t="shared" si="4"/>
        <v/>
      </c>
      <c r="J210" s="161"/>
      <c r="K210" s="120"/>
      <c r="L210" s="24">
        <v>209</v>
      </c>
    </row>
    <row r="211" spans="1:12">
      <c r="A211" s="18" t="str">
        <f>IFERROR(IF(D211="","",INDEX('Open 1'!$A:$F,MATCH('Open 1 Results'!$E211,'Open 1'!$F:$F,0),1)),"")</f>
        <v/>
      </c>
      <c r="B211" s="84" t="str">
        <f>IFERROR(IF(D211="","",INDEX('Open 1'!$A:$F,MATCH('Open 1 Results'!$E211,'Open 1'!$F:$F,0),2)),"")</f>
        <v/>
      </c>
      <c r="C211" s="84" t="str">
        <f>IFERROR(IF(D211="","",INDEX('Open 1'!$A:$F,MATCH('Open 1 Results'!$E211,'Open 1'!$F:$F,0),3)),"")</f>
        <v/>
      </c>
      <c r="D211" s="85" t="str">
        <f>IFERROR(IF(AND(SMALL('Open 1'!F:F,L211)&gt;1000,SMALL('Open 1'!F:F,L211)&lt;3000),"nt",IF(SMALL('Open 1'!F:F,L211)&gt;3000,"",SMALL('Open 1'!F:F,L211))),"")</f>
        <v/>
      </c>
      <c r="E211" s="114" t="str">
        <f>IF(D211="nt",IFERROR(SMALL('Open 1'!F:F,L211),""),IF(D211&gt;3000,"",IFERROR(SMALL('Open 1'!F:F,L211),"")))</f>
        <v/>
      </c>
      <c r="G211" s="91" t="str">
        <f t="shared" si="4"/>
        <v/>
      </c>
      <c r="J211" s="161"/>
      <c r="K211" s="120"/>
      <c r="L211" s="24">
        <v>210</v>
      </c>
    </row>
    <row r="212" spans="1:12">
      <c r="A212" s="18" t="str">
        <f>IFERROR(IF(D212="","",INDEX('Open 1'!$A:$F,MATCH('Open 1 Results'!$E212,'Open 1'!$F:$F,0),1)),"")</f>
        <v/>
      </c>
      <c r="B212" s="84" t="str">
        <f>IFERROR(IF(D212="","",INDEX('Open 1'!$A:$F,MATCH('Open 1 Results'!$E212,'Open 1'!$F:$F,0),2)),"")</f>
        <v/>
      </c>
      <c r="C212" s="84" t="str">
        <f>IFERROR(IF(D212="","",INDEX('Open 1'!$A:$F,MATCH('Open 1 Results'!$E212,'Open 1'!$F:$F,0),3)),"")</f>
        <v/>
      </c>
      <c r="D212" s="85" t="str">
        <f>IFERROR(IF(AND(SMALL('Open 1'!F:F,L212)&gt;1000,SMALL('Open 1'!F:F,L212)&lt;3000),"nt",IF(SMALL('Open 1'!F:F,L212)&gt;3000,"",SMALL('Open 1'!F:F,L212))),"")</f>
        <v/>
      </c>
      <c r="E212" s="114" t="str">
        <f>IF(D212="nt",IFERROR(SMALL('Open 1'!F:F,L212),""),IF(D212&gt;3000,"",IFERROR(SMALL('Open 1'!F:F,L212),"")))</f>
        <v/>
      </c>
      <c r="G212" s="91" t="str">
        <f t="shared" si="4"/>
        <v/>
      </c>
      <c r="J212" s="161"/>
      <c r="K212" s="120"/>
      <c r="L212" s="24">
        <v>211</v>
      </c>
    </row>
    <row r="213" spans="1:12">
      <c r="A213" s="18" t="str">
        <f>IFERROR(IF(D213="","",INDEX('Open 1'!$A:$F,MATCH('Open 1 Results'!$E213,'Open 1'!$F:$F,0),1)),"")</f>
        <v/>
      </c>
      <c r="B213" s="84" t="str">
        <f>IFERROR(IF(D213="","",INDEX('Open 1'!$A:$F,MATCH('Open 1 Results'!$E213,'Open 1'!$F:$F,0),2)),"")</f>
        <v/>
      </c>
      <c r="C213" s="84" t="str">
        <f>IFERROR(IF(D213="","",INDEX('Open 1'!$A:$F,MATCH('Open 1 Results'!$E213,'Open 1'!$F:$F,0),3)),"")</f>
        <v/>
      </c>
      <c r="D213" s="85" t="str">
        <f>IFERROR(IF(AND(SMALL('Open 1'!F:F,L213)&gt;1000,SMALL('Open 1'!F:F,L213)&lt;3000),"nt",IF(SMALL('Open 1'!F:F,L213)&gt;3000,"",SMALL('Open 1'!F:F,L213))),"")</f>
        <v/>
      </c>
      <c r="E213" s="114" t="str">
        <f>IF(D213="nt",IFERROR(SMALL('Open 1'!F:F,L213),""),IF(D213&gt;3000,"",IFERROR(SMALL('Open 1'!F:F,L213),"")))</f>
        <v/>
      </c>
      <c r="G213" s="91" t="str">
        <f t="shared" si="4"/>
        <v/>
      </c>
      <c r="J213" s="161"/>
      <c r="K213" s="120"/>
      <c r="L213" s="24">
        <v>212</v>
      </c>
    </row>
    <row r="214" spans="1:12">
      <c r="A214" s="18" t="str">
        <f>IFERROR(IF(D214="","",INDEX('Open 1'!$A:$F,MATCH('Open 1 Results'!$E214,'Open 1'!$F:$F,0),1)),"")</f>
        <v/>
      </c>
      <c r="B214" s="84" t="str">
        <f>IFERROR(IF(D214="","",INDEX('Open 1'!$A:$F,MATCH('Open 1 Results'!$E214,'Open 1'!$F:$F,0),2)),"")</f>
        <v/>
      </c>
      <c r="C214" s="84" t="str">
        <f>IFERROR(IF(D214="","",INDEX('Open 1'!$A:$F,MATCH('Open 1 Results'!$E214,'Open 1'!$F:$F,0),3)),"")</f>
        <v/>
      </c>
      <c r="D214" s="85" t="str">
        <f>IFERROR(IF(AND(SMALL('Open 1'!F:F,L214)&gt;1000,SMALL('Open 1'!F:F,L214)&lt;3000),"nt",IF(SMALL('Open 1'!F:F,L214)&gt;3000,"",SMALL('Open 1'!F:F,L214))),"")</f>
        <v/>
      </c>
      <c r="E214" s="114" t="str">
        <f>IF(D214="nt",IFERROR(SMALL('Open 1'!F:F,L214),""),IF(D214&gt;3000,"",IFERROR(SMALL('Open 1'!F:F,L214),"")))</f>
        <v/>
      </c>
      <c r="G214" s="91" t="str">
        <f t="shared" si="4"/>
        <v/>
      </c>
      <c r="J214" s="161"/>
      <c r="K214" s="120"/>
      <c r="L214" s="24">
        <v>213</v>
      </c>
    </row>
    <row r="215" spans="1:12">
      <c r="A215" s="18" t="str">
        <f>IFERROR(IF(D215="","",INDEX('Open 1'!$A:$F,MATCH('Open 1 Results'!$E215,'Open 1'!$F:$F,0),1)),"")</f>
        <v/>
      </c>
      <c r="B215" s="84" t="str">
        <f>IFERROR(IF(D215="","",INDEX('Open 1'!$A:$F,MATCH('Open 1 Results'!$E215,'Open 1'!$F:$F,0),2)),"")</f>
        <v/>
      </c>
      <c r="C215" s="84" t="str">
        <f>IFERROR(IF(D215="","",INDEX('Open 1'!$A:$F,MATCH('Open 1 Results'!$E215,'Open 1'!$F:$F,0),3)),"")</f>
        <v/>
      </c>
      <c r="D215" s="85" t="str">
        <f>IFERROR(IF(AND(SMALL('Open 1'!F:F,L215)&gt;1000,SMALL('Open 1'!F:F,L215)&lt;3000),"nt",IF(SMALL('Open 1'!F:F,L215)&gt;3000,"",SMALL('Open 1'!F:F,L215))),"")</f>
        <v/>
      </c>
      <c r="E215" s="114" t="str">
        <f>IF(D215="nt",IFERROR(SMALL('Open 1'!F:F,L215),""),IF(D215&gt;3000,"",IFERROR(SMALL('Open 1'!F:F,L215),"")))</f>
        <v/>
      </c>
      <c r="G215" s="91" t="str">
        <f t="shared" si="4"/>
        <v/>
      </c>
      <c r="J215" s="161"/>
      <c r="K215" s="120"/>
      <c r="L215" s="24">
        <v>214</v>
      </c>
    </row>
    <row r="216" spans="1:12">
      <c r="A216" s="18" t="str">
        <f>IFERROR(IF(D216="","",INDEX('Open 1'!$A:$F,MATCH('Open 1 Results'!$E216,'Open 1'!$F:$F,0),1)),"")</f>
        <v/>
      </c>
      <c r="B216" s="84" t="str">
        <f>IFERROR(IF(D216="","",INDEX('Open 1'!$A:$F,MATCH('Open 1 Results'!$E216,'Open 1'!$F:$F,0),2)),"")</f>
        <v/>
      </c>
      <c r="C216" s="84" t="str">
        <f>IFERROR(IF(D216="","",INDEX('Open 1'!$A:$F,MATCH('Open 1 Results'!$E216,'Open 1'!$F:$F,0),3)),"")</f>
        <v/>
      </c>
      <c r="D216" s="85" t="str">
        <f>IFERROR(IF(AND(SMALL('Open 1'!F:F,L216)&gt;1000,SMALL('Open 1'!F:F,L216)&lt;3000),"nt",IF(SMALL('Open 1'!F:F,L216)&gt;3000,"",SMALL('Open 1'!F:F,L216))),"")</f>
        <v/>
      </c>
      <c r="E216" s="114" t="str">
        <f>IF(D216="nt",IFERROR(SMALL('Open 1'!F:F,L216),""),IF(D216&gt;3000,"",IFERROR(SMALL('Open 1'!F:F,L216),"")))</f>
        <v/>
      </c>
      <c r="G216" s="91" t="str">
        <f t="shared" si="4"/>
        <v/>
      </c>
      <c r="J216" s="161"/>
      <c r="K216" s="120"/>
      <c r="L216" s="24">
        <v>215</v>
      </c>
    </row>
    <row r="217" spans="1:12">
      <c r="A217" s="18" t="str">
        <f>IFERROR(IF(D217="","",INDEX('Open 1'!$A:$F,MATCH('Open 1 Results'!$E217,'Open 1'!$F:$F,0),1)),"")</f>
        <v/>
      </c>
      <c r="B217" s="84" t="str">
        <f>IFERROR(IF(D217="","",INDEX('Open 1'!$A:$F,MATCH('Open 1 Results'!$E217,'Open 1'!$F:$F,0),2)),"")</f>
        <v/>
      </c>
      <c r="C217" s="84" t="str">
        <f>IFERROR(IF(D217="","",INDEX('Open 1'!$A:$F,MATCH('Open 1 Results'!$E217,'Open 1'!$F:$F,0),3)),"")</f>
        <v/>
      </c>
      <c r="D217" s="85" t="str">
        <f>IFERROR(IF(AND(SMALL('Open 1'!F:F,L217)&gt;1000,SMALL('Open 1'!F:F,L217)&lt;3000),"nt",IF(SMALL('Open 1'!F:F,L217)&gt;3000,"",SMALL('Open 1'!F:F,L217))),"")</f>
        <v/>
      </c>
      <c r="E217" s="114" t="str">
        <f>IF(D217="nt",IFERROR(SMALL('Open 1'!F:F,L217),""),IF(D217&gt;3000,"",IFERROR(SMALL('Open 1'!F:F,L217),"")))</f>
        <v/>
      </c>
      <c r="G217" s="91" t="str">
        <f t="shared" si="4"/>
        <v/>
      </c>
      <c r="J217" s="161"/>
      <c r="K217" s="120"/>
      <c r="L217" s="24">
        <v>216</v>
      </c>
    </row>
    <row r="218" spans="1:12">
      <c r="A218" s="18" t="str">
        <f>IFERROR(IF(D218="","",INDEX('Open 1'!$A:$F,MATCH('Open 1 Results'!$E218,'Open 1'!$F:$F,0),1)),"")</f>
        <v/>
      </c>
      <c r="B218" s="84" t="str">
        <f>IFERROR(IF(D218="","",INDEX('Open 1'!$A:$F,MATCH('Open 1 Results'!$E218,'Open 1'!$F:$F,0),2)),"")</f>
        <v/>
      </c>
      <c r="C218" s="84" t="str">
        <f>IFERROR(IF(D218="","",INDEX('Open 1'!$A:$F,MATCH('Open 1 Results'!$E218,'Open 1'!$F:$F,0),3)),"")</f>
        <v/>
      </c>
      <c r="D218" s="85" t="str">
        <f>IFERROR(IF(AND(SMALL('Open 1'!F:F,L218)&gt;1000,SMALL('Open 1'!F:F,L218)&lt;3000),"nt",IF(SMALL('Open 1'!F:F,L218)&gt;3000,"",SMALL('Open 1'!F:F,L218))),"")</f>
        <v/>
      </c>
      <c r="E218" s="114" t="str">
        <f>IF(D218="nt",IFERROR(SMALL('Open 1'!F:F,L218),""),IF(D218&gt;3000,"",IFERROR(SMALL('Open 1'!F:F,L218),"")))</f>
        <v/>
      </c>
      <c r="G218" s="91" t="str">
        <f t="shared" si="4"/>
        <v/>
      </c>
      <c r="J218" s="161"/>
      <c r="K218" s="120"/>
      <c r="L218" s="24">
        <v>217</v>
      </c>
    </row>
    <row r="219" spans="1:12">
      <c r="A219" s="18" t="str">
        <f>IFERROR(IF(D219="","",INDEX('Open 1'!$A:$F,MATCH('Open 1 Results'!$E219,'Open 1'!$F:$F,0),1)),"")</f>
        <v/>
      </c>
      <c r="B219" s="84" t="str">
        <f>IFERROR(IF(D219="","",INDEX('Open 1'!$A:$F,MATCH('Open 1 Results'!$E219,'Open 1'!$F:$F,0),2)),"")</f>
        <v/>
      </c>
      <c r="C219" s="84" t="str">
        <f>IFERROR(IF(D219="","",INDEX('Open 1'!$A:$F,MATCH('Open 1 Results'!$E219,'Open 1'!$F:$F,0),3)),"")</f>
        <v/>
      </c>
      <c r="D219" s="85" t="str">
        <f>IFERROR(IF(AND(SMALL('Open 1'!F:F,L219)&gt;1000,SMALL('Open 1'!F:F,L219)&lt;3000),"nt",IF(SMALL('Open 1'!F:F,L219)&gt;3000,"",SMALL('Open 1'!F:F,L219))),"")</f>
        <v/>
      </c>
      <c r="E219" s="114" t="str">
        <f>IF(D219="nt",IFERROR(SMALL('Open 1'!F:F,L219),""),IF(D219&gt;3000,"",IFERROR(SMALL('Open 1'!F:F,L219),"")))</f>
        <v/>
      </c>
      <c r="G219" s="91" t="str">
        <f t="shared" si="4"/>
        <v/>
      </c>
      <c r="J219" s="161"/>
      <c r="K219" s="120"/>
      <c r="L219" s="24">
        <v>218</v>
      </c>
    </row>
    <row r="220" spans="1:12">
      <c r="A220" s="18" t="str">
        <f>IFERROR(IF(D220="","",INDEX('Open 1'!$A:$F,MATCH('Open 1 Results'!$E220,'Open 1'!$F:$F,0),1)),"")</f>
        <v/>
      </c>
      <c r="B220" s="84" t="str">
        <f>IFERROR(IF(D220="","",INDEX('Open 1'!$A:$F,MATCH('Open 1 Results'!$E220,'Open 1'!$F:$F,0),2)),"")</f>
        <v/>
      </c>
      <c r="C220" s="84" t="str">
        <f>IFERROR(IF(D220="","",INDEX('Open 1'!$A:$F,MATCH('Open 1 Results'!$E220,'Open 1'!$F:$F,0),3)),"")</f>
        <v/>
      </c>
      <c r="D220" s="85" t="str">
        <f>IFERROR(IF(AND(SMALL('Open 1'!F:F,L220)&gt;1000,SMALL('Open 1'!F:F,L220)&lt;3000),"nt",IF(SMALL('Open 1'!F:F,L220)&gt;3000,"",SMALL('Open 1'!F:F,L220))),"")</f>
        <v/>
      </c>
      <c r="E220" s="114" t="str">
        <f>IF(D220="nt",IFERROR(SMALL('Open 1'!F:F,L220),""),IF(D220&gt;3000,"",IFERROR(SMALL('Open 1'!F:F,L220),"")))</f>
        <v/>
      </c>
      <c r="G220" s="91" t="str">
        <f t="shared" si="4"/>
        <v/>
      </c>
      <c r="J220" s="161"/>
      <c r="K220" s="120"/>
      <c r="L220" s="24">
        <v>219</v>
      </c>
    </row>
    <row r="221" spans="1:12">
      <c r="A221" s="18" t="str">
        <f>IFERROR(IF(D221="","",INDEX('Open 1'!$A:$F,MATCH('Open 1 Results'!$E221,'Open 1'!$F:$F,0),1)),"")</f>
        <v/>
      </c>
      <c r="B221" s="84" t="str">
        <f>IFERROR(IF(D221="","",INDEX('Open 1'!$A:$F,MATCH('Open 1 Results'!$E221,'Open 1'!$F:$F,0),2)),"")</f>
        <v/>
      </c>
      <c r="C221" s="84" t="str">
        <f>IFERROR(IF(D221="","",INDEX('Open 1'!$A:$F,MATCH('Open 1 Results'!$E221,'Open 1'!$F:$F,0),3)),"")</f>
        <v/>
      </c>
      <c r="D221" s="85" t="str">
        <f>IFERROR(IF(AND(SMALL('Open 1'!F:F,L221)&gt;1000,SMALL('Open 1'!F:F,L221)&lt;3000),"nt",IF(SMALL('Open 1'!F:F,L221)&gt;3000,"",SMALL('Open 1'!F:F,L221))),"")</f>
        <v/>
      </c>
      <c r="E221" s="114" t="str">
        <f>IF(D221="nt",IFERROR(SMALL('Open 1'!F:F,L221),""),IF(D221&gt;3000,"",IFERROR(SMALL('Open 1'!F:F,L221),"")))</f>
        <v/>
      </c>
      <c r="G221" s="91" t="str">
        <f t="shared" si="4"/>
        <v/>
      </c>
      <c r="J221" s="161"/>
      <c r="K221" s="120"/>
      <c r="L221" s="24">
        <v>220</v>
      </c>
    </row>
    <row r="222" spans="1:12">
      <c r="A222" s="18" t="str">
        <f>IFERROR(IF(D222="","",INDEX('Open 1'!$A:$F,MATCH('Open 1 Results'!$E222,'Open 1'!$F:$F,0),1)),"")</f>
        <v/>
      </c>
      <c r="B222" s="84" t="str">
        <f>IFERROR(IF(D222="","",INDEX('Open 1'!$A:$F,MATCH('Open 1 Results'!$E222,'Open 1'!$F:$F,0),2)),"")</f>
        <v/>
      </c>
      <c r="C222" s="84" t="str">
        <f>IFERROR(IF(D222="","",INDEX('Open 1'!$A:$F,MATCH('Open 1 Results'!$E222,'Open 1'!$F:$F,0),3)),"")</f>
        <v/>
      </c>
      <c r="D222" s="85" t="str">
        <f>IFERROR(IF(AND(SMALL('Open 1'!F:F,L222)&gt;1000,SMALL('Open 1'!F:F,L222)&lt;3000),"nt",IF(SMALL('Open 1'!F:F,L222)&gt;3000,"",SMALL('Open 1'!F:F,L222))),"")</f>
        <v/>
      </c>
      <c r="E222" s="114" t="str">
        <f>IF(D222="nt",IFERROR(SMALL('Open 1'!F:F,L222),""),IF(D222&gt;3000,"",IFERROR(SMALL('Open 1'!F:F,L222),"")))</f>
        <v/>
      </c>
      <c r="G222" s="91" t="str">
        <f t="shared" si="4"/>
        <v/>
      </c>
      <c r="J222" s="161"/>
      <c r="K222" s="120"/>
      <c r="L222" s="24">
        <v>221</v>
      </c>
    </row>
    <row r="223" spans="1:12">
      <c r="A223" s="18" t="str">
        <f>IFERROR(IF(D223="","",INDEX('Open 1'!$A:$F,MATCH('Open 1 Results'!$E223,'Open 1'!$F:$F,0),1)),"")</f>
        <v/>
      </c>
      <c r="B223" s="84" t="str">
        <f>IFERROR(IF(D223="","",INDEX('Open 1'!$A:$F,MATCH('Open 1 Results'!$E223,'Open 1'!$F:$F,0),2)),"")</f>
        <v/>
      </c>
      <c r="C223" s="84" t="str">
        <f>IFERROR(IF(D223="","",INDEX('Open 1'!$A:$F,MATCH('Open 1 Results'!$E223,'Open 1'!$F:$F,0),3)),"")</f>
        <v/>
      </c>
      <c r="D223" s="85" t="str">
        <f>IFERROR(IF(AND(SMALL('Open 1'!F:F,L223)&gt;1000,SMALL('Open 1'!F:F,L223)&lt;3000),"nt",IF(SMALL('Open 1'!F:F,L223)&gt;3000,"",SMALL('Open 1'!F:F,L223))),"")</f>
        <v/>
      </c>
      <c r="E223" s="114" t="str">
        <f>IF(D223="nt",IFERROR(SMALL('Open 1'!F:F,L223),""),IF(D223&gt;3000,"",IFERROR(SMALL('Open 1'!F:F,L223),"")))</f>
        <v/>
      </c>
      <c r="G223" s="91" t="str">
        <f t="shared" si="4"/>
        <v/>
      </c>
      <c r="J223" s="161"/>
      <c r="K223" s="120"/>
      <c r="L223" s="24">
        <v>222</v>
      </c>
    </row>
    <row r="224" spans="1:12">
      <c r="A224" s="18" t="str">
        <f>IFERROR(IF(D224="","",INDEX('Open 1'!$A:$F,MATCH('Open 1 Results'!$E224,'Open 1'!$F:$F,0),1)),"")</f>
        <v/>
      </c>
      <c r="B224" s="84" t="str">
        <f>IFERROR(IF(D224="","",INDEX('Open 1'!$A:$F,MATCH('Open 1 Results'!$E224,'Open 1'!$F:$F,0),2)),"")</f>
        <v/>
      </c>
      <c r="C224" s="84" t="str">
        <f>IFERROR(IF(D224="","",INDEX('Open 1'!$A:$F,MATCH('Open 1 Results'!$E224,'Open 1'!$F:$F,0),3)),"")</f>
        <v/>
      </c>
      <c r="D224" s="85" t="str">
        <f>IFERROR(IF(AND(SMALL('Open 1'!F:F,L224)&gt;1000,SMALL('Open 1'!F:F,L224)&lt;3000),"nt",IF(SMALL('Open 1'!F:F,L224)&gt;3000,"",SMALL('Open 1'!F:F,L224))),"")</f>
        <v/>
      </c>
      <c r="E224" s="114" t="str">
        <f>IF(D224="nt",IFERROR(SMALL('Open 1'!F:F,L224),""),IF(D224&gt;3000,"",IFERROR(SMALL('Open 1'!F:F,L224),"")))</f>
        <v/>
      </c>
      <c r="G224" s="91" t="str">
        <f t="shared" si="4"/>
        <v/>
      </c>
      <c r="J224" s="161"/>
      <c r="K224" s="120"/>
      <c r="L224" s="24">
        <v>223</v>
      </c>
    </row>
    <row r="225" spans="1:12">
      <c r="A225" s="18" t="str">
        <f>IFERROR(IF(D225="","",INDEX('Open 1'!$A:$F,MATCH('Open 1 Results'!$E225,'Open 1'!$F:$F,0),1)),"")</f>
        <v/>
      </c>
      <c r="B225" s="84" t="str">
        <f>IFERROR(IF(D225="","",INDEX('Open 1'!$A:$F,MATCH('Open 1 Results'!$E225,'Open 1'!$F:$F,0),2)),"")</f>
        <v/>
      </c>
      <c r="C225" s="84" t="str">
        <f>IFERROR(IF(D225="","",INDEX('Open 1'!$A:$F,MATCH('Open 1 Results'!$E225,'Open 1'!$F:$F,0),3)),"")</f>
        <v/>
      </c>
      <c r="D225" s="85" t="str">
        <f>IFERROR(IF(AND(SMALL('Open 1'!F:F,L225)&gt;1000,SMALL('Open 1'!F:F,L225)&lt;3000),"nt",IF(SMALL('Open 1'!F:F,L225)&gt;3000,"",SMALL('Open 1'!F:F,L225))),"")</f>
        <v/>
      </c>
      <c r="E225" s="114" t="str">
        <f>IF(D225="nt",IFERROR(SMALL('Open 1'!F:F,L225),""),IF(D225&gt;3000,"",IFERROR(SMALL('Open 1'!F:F,L225),"")))</f>
        <v/>
      </c>
      <c r="G225" s="91" t="str">
        <f t="shared" si="4"/>
        <v/>
      </c>
      <c r="J225" s="161"/>
      <c r="K225" s="120"/>
      <c r="L225" s="24">
        <v>224</v>
      </c>
    </row>
    <row r="226" spans="1:12">
      <c r="A226" s="18" t="str">
        <f>IFERROR(IF(D226="","",INDEX('Open 1'!$A:$F,MATCH('Open 1 Results'!$E226,'Open 1'!$F:$F,0),1)),"")</f>
        <v/>
      </c>
      <c r="B226" s="84" t="str">
        <f>IFERROR(IF(D226="","",INDEX('Open 1'!$A:$F,MATCH('Open 1 Results'!$E226,'Open 1'!$F:$F,0),2)),"")</f>
        <v/>
      </c>
      <c r="C226" s="84" t="str">
        <f>IFERROR(IF(D226="","",INDEX('Open 1'!$A:$F,MATCH('Open 1 Results'!$E226,'Open 1'!$F:$F,0),3)),"")</f>
        <v/>
      </c>
      <c r="D226" s="85" t="str">
        <f>IFERROR(IF(AND(SMALL('Open 1'!F:F,L226)&gt;1000,SMALL('Open 1'!F:F,L226)&lt;3000),"nt",IF(SMALL('Open 1'!F:F,L226)&gt;3000,"",SMALL('Open 1'!F:F,L226))),"")</f>
        <v/>
      </c>
      <c r="E226" s="114" t="str">
        <f>IF(D226="nt",IFERROR(SMALL('Open 1'!F:F,L226),""),IF(D226&gt;3000,"",IFERROR(SMALL('Open 1'!F:F,L226),"")))</f>
        <v/>
      </c>
      <c r="G226" s="91" t="str">
        <f t="shared" si="4"/>
        <v/>
      </c>
      <c r="J226" s="161"/>
      <c r="K226" s="120"/>
      <c r="L226" s="24">
        <v>225</v>
      </c>
    </row>
    <row r="227" spans="1:12">
      <c r="A227" s="18" t="str">
        <f>IFERROR(IF(D227="","",INDEX('Open 1'!$A:$F,MATCH('Open 1 Results'!$E227,'Open 1'!$F:$F,0),1)),"")</f>
        <v/>
      </c>
      <c r="B227" s="84" t="str">
        <f>IFERROR(IF(D227="","",INDEX('Open 1'!$A:$F,MATCH('Open 1 Results'!$E227,'Open 1'!$F:$F,0),2)),"")</f>
        <v/>
      </c>
      <c r="C227" s="84" t="str">
        <f>IFERROR(IF(D227="","",INDEX('Open 1'!$A:$F,MATCH('Open 1 Results'!$E227,'Open 1'!$F:$F,0),3)),"")</f>
        <v/>
      </c>
      <c r="D227" s="85" t="str">
        <f>IFERROR(IF(AND(SMALL('Open 1'!F:F,L227)&gt;1000,SMALL('Open 1'!F:F,L227)&lt;3000),"nt",IF(SMALL('Open 1'!F:F,L227)&gt;3000,"",SMALL('Open 1'!F:F,L227))),"")</f>
        <v/>
      </c>
      <c r="E227" s="114" t="str">
        <f>IF(D227="nt",IFERROR(SMALL('Open 1'!F:F,L227),""),IF(D227&gt;3000,"",IFERROR(SMALL('Open 1'!F:F,L227),"")))</f>
        <v/>
      </c>
      <c r="G227" s="91" t="str">
        <f t="shared" si="4"/>
        <v/>
      </c>
      <c r="J227" s="161"/>
      <c r="K227" s="120"/>
      <c r="L227" s="24">
        <v>226</v>
      </c>
    </row>
    <row r="228" spans="1:12">
      <c r="A228" s="18" t="str">
        <f>IFERROR(IF(D228="","",INDEX('Open 1'!$A:$F,MATCH('Open 1 Results'!$E228,'Open 1'!$F:$F,0),1)),"")</f>
        <v/>
      </c>
      <c r="B228" s="84" t="str">
        <f>IFERROR(IF(D228="","",INDEX('Open 1'!$A:$F,MATCH('Open 1 Results'!$E228,'Open 1'!$F:$F,0),2)),"")</f>
        <v/>
      </c>
      <c r="C228" s="84" t="str">
        <f>IFERROR(IF(D228="","",INDEX('Open 1'!$A:$F,MATCH('Open 1 Results'!$E228,'Open 1'!$F:$F,0),3)),"")</f>
        <v/>
      </c>
      <c r="D228" s="85" t="str">
        <f>IFERROR(IF(AND(SMALL('Open 1'!F:F,L228)&gt;1000,SMALL('Open 1'!F:F,L228)&lt;3000),"nt",IF(SMALL('Open 1'!F:F,L228)&gt;3000,"",SMALL('Open 1'!F:F,L228))),"")</f>
        <v/>
      </c>
      <c r="E228" s="114" t="str">
        <f>IF(D228="nt",IFERROR(SMALL('Open 1'!F:F,L228),""),IF(D228&gt;3000,"",IFERROR(SMALL('Open 1'!F:F,L228),"")))</f>
        <v/>
      </c>
      <c r="G228" s="91" t="str">
        <f t="shared" si="4"/>
        <v/>
      </c>
      <c r="J228" s="161"/>
      <c r="K228" s="120"/>
      <c r="L228" s="24">
        <v>227</v>
      </c>
    </row>
    <row r="229" spans="1:12">
      <c r="A229" s="18" t="str">
        <f>IFERROR(IF(D229="","",INDEX('Open 1'!$A:$F,MATCH('Open 1 Results'!$E229,'Open 1'!$F:$F,0),1)),"")</f>
        <v/>
      </c>
      <c r="B229" s="84" t="str">
        <f>IFERROR(IF(D229="","",INDEX('Open 1'!$A:$F,MATCH('Open 1 Results'!$E229,'Open 1'!$F:$F,0),2)),"")</f>
        <v/>
      </c>
      <c r="C229" s="84" t="str">
        <f>IFERROR(IF(D229="","",INDEX('Open 1'!$A:$F,MATCH('Open 1 Results'!$E229,'Open 1'!$F:$F,0),3)),"")</f>
        <v/>
      </c>
      <c r="D229" s="85" t="str">
        <f>IFERROR(IF(AND(SMALL('Open 1'!F:F,L229)&gt;1000,SMALL('Open 1'!F:F,L229)&lt;3000),"nt",IF(SMALL('Open 1'!F:F,L229)&gt;3000,"",SMALL('Open 1'!F:F,L229))),"")</f>
        <v/>
      </c>
      <c r="E229" s="114" t="str">
        <f>IF(D229="nt",IFERROR(SMALL('Open 1'!F:F,L229),""),IF(D229&gt;3000,"",IFERROR(SMALL('Open 1'!F:F,L229),"")))</f>
        <v/>
      </c>
      <c r="G229" s="91" t="str">
        <f t="shared" si="4"/>
        <v/>
      </c>
      <c r="J229" s="161"/>
      <c r="K229" s="120"/>
      <c r="L229" s="24">
        <v>228</v>
      </c>
    </row>
    <row r="230" spans="1:12">
      <c r="A230" s="18" t="str">
        <f>IFERROR(IF(D230="","",INDEX('Open 1'!$A:$F,MATCH('Open 1 Results'!$E230,'Open 1'!$F:$F,0),1)),"")</f>
        <v/>
      </c>
      <c r="B230" s="84" t="str">
        <f>IFERROR(IF(D230="","",INDEX('Open 1'!$A:$F,MATCH('Open 1 Results'!$E230,'Open 1'!$F:$F,0),2)),"")</f>
        <v/>
      </c>
      <c r="C230" s="84" t="str">
        <f>IFERROR(IF(D230="","",INDEX('Open 1'!$A:$F,MATCH('Open 1 Results'!$E230,'Open 1'!$F:$F,0),3)),"")</f>
        <v/>
      </c>
      <c r="D230" s="85" t="str">
        <f>IFERROR(IF(AND(SMALL('Open 1'!F:F,L230)&gt;1000,SMALL('Open 1'!F:F,L230)&lt;3000),"nt",IF(SMALL('Open 1'!F:F,L230)&gt;3000,"",SMALL('Open 1'!F:F,L230))),"")</f>
        <v/>
      </c>
      <c r="E230" s="114" t="str">
        <f>IF(D230="nt",IFERROR(SMALL('Open 1'!F:F,L230),""),IF(D230&gt;3000,"",IFERROR(SMALL('Open 1'!F:F,L230),"")))</f>
        <v/>
      </c>
      <c r="G230" s="91" t="str">
        <f t="shared" si="4"/>
        <v/>
      </c>
      <c r="J230" s="161"/>
      <c r="K230" s="120"/>
      <c r="L230" s="24">
        <v>229</v>
      </c>
    </row>
    <row r="231" spans="1:12">
      <c r="A231" s="18" t="str">
        <f>IFERROR(IF(D231="","",INDEX('Open 1'!$A:$F,MATCH('Open 1 Results'!$E231,'Open 1'!$F:$F,0),1)),"")</f>
        <v/>
      </c>
      <c r="B231" s="84" t="str">
        <f>IFERROR(IF(D231="","",INDEX('Open 1'!$A:$F,MATCH('Open 1 Results'!$E231,'Open 1'!$F:$F,0),2)),"")</f>
        <v/>
      </c>
      <c r="C231" s="84" t="str">
        <f>IFERROR(IF(D231="","",INDEX('Open 1'!$A:$F,MATCH('Open 1 Results'!$E231,'Open 1'!$F:$F,0),3)),"")</f>
        <v/>
      </c>
      <c r="D231" s="85" t="str">
        <f>IFERROR(IF(AND(SMALL('Open 1'!F:F,L231)&gt;1000,SMALL('Open 1'!F:F,L231)&lt;3000),"nt",IF(SMALL('Open 1'!F:F,L231)&gt;3000,"",SMALL('Open 1'!F:F,L231))),"")</f>
        <v/>
      </c>
      <c r="E231" s="114" t="str">
        <f>IF(D231="nt",IFERROR(SMALL('Open 1'!F:F,L231),""),IF(D231&gt;3000,"",IFERROR(SMALL('Open 1'!F:F,L231),"")))</f>
        <v/>
      </c>
      <c r="G231" s="91" t="str">
        <f t="shared" si="4"/>
        <v/>
      </c>
      <c r="J231" s="161"/>
      <c r="K231" s="120"/>
      <c r="L231" s="24">
        <v>230</v>
      </c>
    </row>
    <row r="232" spans="1:12">
      <c r="A232" s="18" t="str">
        <f>IFERROR(IF(D232="","",INDEX('Open 1'!$A:$F,MATCH('Open 1 Results'!$E232,'Open 1'!$F:$F,0),1)),"")</f>
        <v/>
      </c>
      <c r="B232" s="84" t="str">
        <f>IFERROR(IF(D232="","",INDEX('Open 1'!$A:$F,MATCH('Open 1 Results'!$E232,'Open 1'!$F:$F,0),2)),"")</f>
        <v/>
      </c>
      <c r="C232" s="84" t="str">
        <f>IFERROR(IF(D232="","",INDEX('Open 1'!$A:$F,MATCH('Open 1 Results'!$E232,'Open 1'!$F:$F,0),3)),"")</f>
        <v/>
      </c>
      <c r="D232" s="85" t="str">
        <f>IFERROR(IF(AND(SMALL('Open 1'!F:F,L232)&gt;1000,SMALL('Open 1'!F:F,L232)&lt;3000),"nt",IF(SMALL('Open 1'!F:F,L232)&gt;3000,"",SMALL('Open 1'!F:F,L232))),"")</f>
        <v/>
      </c>
      <c r="E232" s="114" t="str">
        <f>IF(D232="nt",IFERROR(SMALL('Open 1'!F:F,L232),""),IF(D232&gt;3000,"",IFERROR(SMALL('Open 1'!F:F,L232),"")))</f>
        <v/>
      </c>
      <c r="G232" s="91" t="str">
        <f t="shared" si="4"/>
        <v/>
      </c>
      <c r="J232" s="161"/>
      <c r="K232" s="120"/>
      <c r="L232" s="24">
        <v>231</v>
      </c>
    </row>
    <row r="233" spans="1:12">
      <c r="A233" s="18" t="str">
        <f>IFERROR(IF(D233="","",INDEX('Open 1'!$A:$F,MATCH('Open 1 Results'!$E233,'Open 1'!$F:$F,0),1)),"")</f>
        <v/>
      </c>
      <c r="B233" s="84" t="str">
        <f>IFERROR(IF(D233="","",INDEX('Open 1'!$A:$F,MATCH('Open 1 Results'!$E233,'Open 1'!$F:$F,0),2)),"")</f>
        <v/>
      </c>
      <c r="C233" s="84" t="str">
        <f>IFERROR(IF(D233="","",INDEX('Open 1'!$A:$F,MATCH('Open 1 Results'!$E233,'Open 1'!$F:$F,0),3)),"")</f>
        <v/>
      </c>
      <c r="D233" s="85" t="str">
        <f>IFERROR(IF(AND(SMALL('Open 1'!F:F,L233)&gt;1000,SMALL('Open 1'!F:F,L233)&lt;3000),"nt",IF(SMALL('Open 1'!F:F,L233)&gt;3000,"",SMALL('Open 1'!F:F,L233))),"")</f>
        <v/>
      </c>
      <c r="E233" s="114" t="str">
        <f>IF(D233="nt",IFERROR(SMALL('Open 1'!F:F,L233),""),IF(D233&gt;3000,"",IFERROR(SMALL('Open 1'!F:F,L233),"")))</f>
        <v/>
      </c>
      <c r="G233" s="91" t="str">
        <f t="shared" si="4"/>
        <v/>
      </c>
      <c r="J233" s="161"/>
      <c r="K233" s="120"/>
      <c r="L233" s="24">
        <v>232</v>
      </c>
    </row>
    <row r="234" spans="1:12">
      <c r="A234" s="18" t="str">
        <f>IFERROR(IF(D234="","",INDEX('Open 1'!$A:$F,MATCH('Open 1 Results'!$E234,'Open 1'!$F:$F,0),1)),"")</f>
        <v/>
      </c>
      <c r="B234" s="84" t="str">
        <f>IFERROR(IF(D234="","",INDEX('Open 1'!$A:$F,MATCH('Open 1 Results'!$E234,'Open 1'!$F:$F,0),2)),"")</f>
        <v/>
      </c>
      <c r="C234" s="84" t="str">
        <f>IFERROR(IF(D234="","",INDEX('Open 1'!$A:$F,MATCH('Open 1 Results'!$E234,'Open 1'!$F:$F,0),3)),"")</f>
        <v/>
      </c>
      <c r="D234" s="85" t="str">
        <f>IFERROR(IF(AND(SMALL('Open 1'!F:F,L234)&gt;1000,SMALL('Open 1'!F:F,L234)&lt;3000),"nt",IF(SMALL('Open 1'!F:F,L234)&gt;3000,"",SMALL('Open 1'!F:F,L234))),"")</f>
        <v/>
      </c>
      <c r="E234" s="114" t="str">
        <f>IF(D234="nt",IFERROR(SMALL('Open 1'!F:F,L234),""),IF(D234&gt;3000,"",IFERROR(SMALL('Open 1'!F:F,L234),"")))</f>
        <v/>
      </c>
      <c r="G234" s="91" t="str">
        <f t="shared" si="4"/>
        <v/>
      </c>
      <c r="J234" s="161"/>
      <c r="K234" s="120"/>
      <c r="L234" s="24">
        <v>233</v>
      </c>
    </row>
    <row r="235" spans="1:12">
      <c r="A235" s="18" t="str">
        <f>IFERROR(IF(D235="","",INDEX('Open 1'!$A:$F,MATCH('Open 1 Results'!$E235,'Open 1'!$F:$F,0),1)),"")</f>
        <v/>
      </c>
      <c r="B235" s="84" t="str">
        <f>IFERROR(IF(D235="","",INDEX('Open 1'!$A:$F,MATCH('Open 1 Results'!$E235,'Open 1'!$F:$F,0),2)),"")</f>
        <v/>
      </c>
      <c r="C235" s="84" t="str">
        <f>IFERROR(IF(D235="","",INDEX('Open 1'!$A:$F,MATCH('Open 1 Results'!$E235,'Open 1'!$F:$F,0),3)),"")</f>
        <v/>
      </c>
      <c r="D235" s="85" t="str">
        <f>IFERROR(IF(AND(SMALL('Open 1'!F:F,L235)&gt;1000,SMALL('Open 1'!F:F,L235)&lt;3000),"nt",IF(SMALL('Open 1'!F:F,L235)&gt;3000,"",SMALL('Open 1'!F:F,L235))),"")</f>
        <v/>
      </c>
      <c r="E235" s="114" t="str">
        <f>IF(D235="nt",IFERROR(SMALL('Open 1'!F:F,L235),""),IF(D235&gt;3000,"",IFERROR(SMALL('Open 1'!F:F,L235),"")))</f>
        <v/>
      </c>
      <c r="G235" s="91" t="str">
        <f t="shared" si="4"/>
        <v/>
      </c>
      <c r="J235" s="161"/>
      <c r="K235" s="120"/>
      <c r="L235" s="24">
        <v>234</v>
      </c>
    </row>
    <row r="236" spans="1:12">
      <c r="A236" s="18" t="str">
        <f>IFERROR(IF(D236="","",INDEX('Open 1'!$A:$F,MATCH('Open 1 Results'!$E236,'Open 1'!$F:$F,0),1)),"")</f>
        <v/>
      </c>
      <c r="B236" s="84" t="str">
        <f>IFERROR(IF(D236="","",INDEX('Open 1'!$A:$F,MATCH('Open 1 Results'!$E236,'Open 1'!$F:$F,0),2)),"")</f>
        <v/>
      </c>
      <c r="C236" s="84" t="str">
        <f>IFERROR(IF(D236="","",INDEX('Open 1'!$A:$F,MATCH('Open 1 Results'!$E236,'Open 1'!$F:$F,0),3)),"")</f>
        <v/>
      </c>
      <c r="D236" s="85" t="str">
        <f>IFERROR(IF(AND(SMALL('Open 1'!F:F,L236)&gt;1000,SMALL('Open 1'!F:F,L236)&lt;3000),"nt",IF(SMALL('Open 1'!F:F,L236)&gt;3000,"",SMALL('Open 1'!F:F,L236))),"")</f>
        <v/>
      </c>
      <c r="E236" s="114" t="str">
        <f>IF(D236="nt",IFERROR(SMALL('Open 1'!F:F,L236),""),IF(D236&gt;3000,"",IFERROR(SMALL('Open 1'!F:F,L236),"")))</f>
        <v/>
      </c>
      <c r="G236" s="91" t="str">
        <f t="shared" si="4"/>
        <v/>
      </c>
      <c r="J236" s="161"/>
      <c r="K236" s="120"/>
      <c r="L236" s="24">
        <v>235</v>
      </c>
    </row>
    <row r="237" spans="1:12">
      <c r="A237" s="18" t="str">
        <f>IFERROR(IF(D237="","",INDEX('Open 1'!$A:$F,MATCH('Open 1 Results'!$E237,'Open 1'!$F:$F,0),1)),"")</f>
        <v/>
      </c>
      <c r="B237" s="84" t="str">
        <f>IFERROR(IF(D237="","",INDEX('Open 1'!$A:$F,MATCH('Open 1 Results'!$E237,'Open 1'!$F:$F,0),2)),"")</f>
        <v/>
      </c>
      <c r="C237" s="84" t="str">
        <f>IFERROR(IF(D237="","",INDEX('Open 1'!$A:$F,MATCH('Open 1 Results'!$E237,'Open 1'!$F:$F,0),3)),"")</f>
        <v/>
      </c>
      <c r="D237" s="85" t="str">
        <f>IFERROR(IF(AND(SMALL('Open 1'!F:F,L237)&gt;1000,SMALL('Open 1'!F:F,L237)&lt;3000),"nt",IF(SMALL('Open 1'!F:F,L237)&gt;3000,"",SMALL('Open 1'!F:F,L237))),"")</f>
        <v/>
      </c>
      <c r="E237" s="114" t="str">
        <f>IF(D237="nt",IFERROR(SMALL('Open 1'!F:F,L237),""),IF(D237&gt;3000,"",IFERROR(SMALL('Open 1'!F:F,L237),"")))</f>
        <v/>
      </c>
      <c r="G237" s="91" t="str">
        <f t="shared" si="4"/>
        <v/>
      </c>
      <c r="J237" s="161"/>
      <c r="K237" s="120"/>
      <c r="L237" s="24">
        <v>236</v>
      </c>
    </row>
    <row r="238" spans="1:12">
      <c r="A238" s="18" t="str">
        <f>IFERROR(IF(D238="","",INDEX('Open 1'!$A:$F,MATCH('Open 1 Results'!$E238,'Open 1'!$F:$F,0),1)),"")</f>
        <v/>
      </c>
      <c r="B238" s="84" t="str">
        <f>IFERROR(IF(D238="","",INDEX('Open 1'!$A:$F,MATCH('Open 1 Results'!$E238,'Open 1'!$F:$F,0),2)),"")</f>
        <v/>
      </c>
      <c r="C238" s="84" t="str">
        <f>IFERROR(IF(D238="","",INDEX('Open 1'!$A:$F,MATCH('Open 1 Results'!$E238,'Open 1'!$F:$F,0),3)),"")</f>
        <v/>
      </c>
      <c r="D238" s="85" t="str">
        <f>IFERROR(IF(AND(SMALL('Open 1'!F:F,L238)&gt;1000,SMALL('Open 1'!F:F,L238)&lt;3000),"nt",IF(SMALL('Open 1'!F:F,L238)&gt;3000,"",SMALL('Open 1'!F:F,L238))),"")</f>
        <v/>
      </c>
      <c r="E238" s="114" t="str">
        <f>IF(D238="nt",IFERROR(SMALL('Open 1'!F:F,L238),""),IF(D238&gt;3000,"",IFERROR(SMALL('Open 1'!F:F,L238),"")))</f>
        <v/>
      </c>
      <c r="G238" s="91" t="str">
        <f t="shared" si="4"/>
        <v/>
      </c>
      <c r="J238" s="161"/>
      <c r="K238" s="120"/>
      <c r="L238" s="24">
        <v>237</v>
      </c>
    </row>
    <row r="239" spans="1:12">
      <c r="A239" s="18" t="str">
        <f>IFERROR(IF(D239="","",INDEX('Open 1'!$A:$F,MATCH('Open 1 Results'!$E239,'Open 1'!$F:$F,0),1)),"")</f>
        <v/>
      </c>
      <c r="B239" s="84" t="str">
        <f>IFERROR(IF(D239="","",INDEX('Open 1'!$A:$F,MATCH('Open 1 Results'!$E239,'Open 1'!$F:$F,0),2)),"")</f>
        <v/>
      </c>
      <c r="C239" s="84" t="str">
        <f>IFERROR(IF(D239="","",INDEX('Open 1'!$A:$F,MATCH('Open 1 Results'!$E239,'Open 1'!$F:$F,0),3)),"")</f>
        <v/>
      </c>
      <c r="D239" s="85" t="str">
        <f>IFERROR(IF(AND(SMALL('Open 1'!F:F,L239)&gt;1000,SMALL('Open 1'!F:F,L239)&lt;3000),"nt",IF(SMALL('Open 1'!F:F,L239)&gt;3000,"",SMALL('Open 1'!F:F,L239))),"")</f>
        <v/>
      </c>
      <c r="E239" s="114" t="str">
        <f>IF(D239="nt",IFERROR(SMALL('Open 1'!F:F,L239),""),IF(D239&gt;3000,"",IFERROR(SMALL('Open 1'!F:F,L239),"")))</f>
        <v/>
      </c>
      <c r="G239" s="91" t="str">
        <f t="shared" si="4"/>
        <v/>
      </c>
      <c r="J239" s="161"/>
      <c r="K239" s="120"/>
      <c r="L239" s="24">
        <v>238</v>
      </c>
    </row>
    <row r="240" spans="1:12">
      <c r="A240" s="18" t="str">
        <f>IFERROR(IF(D240="","",INDEX('Open 1'!$A:$F,MATCH('Open 1 Results'!$E240,'Open 1'!$F:$F,0),1)),"")</f>
        <v/>
      </c>
      <c r="B240" s="84" t="str">
        <f>IFERROR(IF(D240="","",INDEX('Open 1'!$A:$F,MATCH('Open 1 Results'!$E240,'Open 1'!$F:$F,0),2)),"")</f>
        <v/>
      </c>
      <c r="C240" s="84" t="str">
        <f>IFERROR(IF(D240="","",INDEX('Open 1'!$A:$F,MATCH('Open 1 Results'!$E240,'Open 1'!$F:$F,0),3)),"")</f>
        <v/>
      </c>
      <c r="D240" s="85" t="str">
        <f>IFERROR(IF(AND(SMALL('Open 1'!F:F,L240)&gt;1000,SMALL('Open 1'!F:F,L240)&lt;3000),"nt",IF(SMALL('Open 1'!F:F,L240)&gt;3000,"",SMALL('Open 1'!F:F,L240))),"")</f>
        <v/>
      </c>
      <c r="E240" s="114" t="str">
        <f>IF(D240="nt",IFERROR(SMALL('Open 1'!F:F,L240),""),IF(D240&gt;3000,"",IFERROR(SMALL('Open 1'!F:F,L240),"")))</f>
        <v/>
      </c>
      <c r="G240" s="91" t="str">
        <f t="shared" si="4"/>
        <v/>
      </c>
      <c r="J240" s="161"/>
      <c r="K240" s="120"/>
      <c r="L240" s="24">
        <v>239</v>
      </c>
    </row>
    <row r="241" spans="1:12">
      <c r="A241" s="18" t="str">
        <f>IFERROR(IF(D241="","",INDEX('Open 1'!$A:$F,MATCH('Open 1 Results'!$E241,'Open 1'!$F:$F,0),1)),"")</f>
        <v/>
      </c>
      <c r="B241" s="84" t="str">
        <f>IFERROR(IF(D241="","",INDEX('Open 1'!$A:$F,MATCH('Open 1 Results'!$E241,'Open 1'!$F:$F,0),2)),"")</f>
        <v/>
      </c>
      <c r="C241" s="84" t="str">
        <f>IFERROR(IF(D241="","",INDEX('Open 1'!$A:$F,MATCH('Open 1 Results'!$E241,'Open 1'!$F:$F,0),3)),"")</f>
        <v/>
      </c>
      <c r="D241" s="85" t="str">
        <f>IFERROR(IF(AND(SMALL('Open 1'!F:F,L241)&gt;1000,SMALL('Open 1'!F:F,L241)&lt;3000),"nt",IF(SMALL('Open 1'!F:F,L241)&gt;3000,"",SMALL('Open 1'!F:F,L241))),"")</f>
        <v/>
      </c>
      <c r="E241" s="114" t="str">
        <f>IF(D241="nt",IFERROR(SMALL('Open 1'!F:F,L241),""),IF(D241&gt;3000,"",IFERROR(SMALL('Open 1'!F:F,L241),"")))</f>
        <v/>
      </c>
      <c r="G241" s="91" t="str">
        <f t="shared" si="4"/>
        <v/>
      </c>
      <c r="J241" s="161"/>
      <c r="K241" s="120"/>
      <c r="L241" s="24">
        <v>240</v>
      </c>
    </row>
    <row r="242" spans="1:12">
      <c r="A242" s="18" t="str">
        <f>IFERROR(IF(D242="","",INDEX('Open 1'!$A:$F,MATCH('Open 1 Results'!$E242,'Open 1'!$F:$F,0),1)),"")</f>
        <v/>
      </c>
      <c r="B242" s="84" t="str">
        <f>IFERROR(IF(D242="","",INDEX('Open 1'!$A:$F,MATCH('Open 1 Results'!$E242,'Open 1'!$F:$F,0),2)),"")</f>
        <v/>
      </c>
      <c r="C242" s="84" t="str">
        <f>IFERROR(IF(D242="","",INDEX('Open 1'!$A:$F,MATCH('Open 1 Results'!$E242,'Open 1'!$F:$F,0),3)),"")</f>
        <v/>
      </c>
      <c r="D242" s="85" t="str">
        <f>IFERROR(IF(AND(SMALL('Open 1'!F:F,L242)&gt;1000,SMALL('Open 1'!F:F,L242)&lt;3000),"nt",IF(SMALL('Open 1'!F:F,L242)&gt;3000,"",SMALL('Open 1'!F:F,L242))),"")</f>
        <v/>
      </c>
      <c r="E242" s="114" t="str">
        <f>IF(D242="nt",IFERROR(SMALL('Open 1'!F:F,L242),""),IF(D242&gt;3000,"",IFERROR(SMALL('Open 1'!F:F,L242),"")))</f>
        <v/>
      </c>
      <c r="G242" s="91" t="str">
        <f t="shared" si="4"/>
        <v/>
      </c>
      <c r="J242" s="161"/>
      <c r="K242" s="120"/>
      <c r="L242" s="24">
        <v>241</v>
      </c>
    </row>
    <row r="243" spans="1:12">
      <c r="A243" s="18" t="str">
        <f>IFERROR(IF(D243="","",INDEX('Open 1'!$A:$F,MATCH('Open 1 Results'!$E243,'Open 1'!$F:$F,0),1)),"")</f>
        <v/>
      </c>
      <c r="B243" s="84" t="str">
        <f>IFERROR(IF(D243="","",INDEX('Open 1'!$A:$F,MATCH('Open 1 Results'!$E243,'Open 1'!$F:$F,0),2)),"")</f>
        <v/>
      </c>
      <c r="C243" s="84" t="str">
        <f>IFERROR(IF(D243="","",INDEX('Open 1'!$A:$F,MATCH('Open 1 Results'!$E243,'Open 1'!$F:$F,0),3)),"")</f>
        <v/>
      </c>
      <c r="D243" s="85" t="str">
        <f>IFERROR(IF(AND(SMALL('Open 1'!F:F,L243)&gt;1000,SMALL('Open 1'!F:F,L243)&lt;3000),"nt",IF(SMALL('Open 1'!F:F,L243)&gt;3000,"",SMALL('Open 1'!F:F,L243))),"")</f>
        <v/>
      </c>
      <c r="E243" s="114" t="str">
        <f>IF(D243="nt",IFERROR(SMALL('Open 1'!F:F,L243),""),IF(D243&gt;3000,"",IFERROR(SMALL('Open 1'!F:F,L243),"")))</f>
        <v/>
      </c>
      <c r="G243" s="91" t="str">
        <f t="shared" si="4"/>
        <v/>
      </c>
      <c r="J243" s="161"/>
      <c r="K243" s="120"/>
      <c r="L243" s="24">
        <v>242</v>
      </c>
    </row>
    <row r="244" spans="1:12">
      <c r="A244" s="18" t="str">
        <f>IFERROR(IF(D244="","",INDEX('Open 1'!$A:$F,MATCH('Open 1 Results'!$E244,'Open 1'!$F:$F,0),1)),"")</f>
        <v/>
      </c>
      <c r="B244" s="84" t="str">
        <f>IFERROR(IF(D244="","",INDEX('Open 1'!$A:$F,MATCH('Open 1 Results'!$E244,'Open 1'!$F:$F,0),2)),"")</f>
        <v/>
      </c>
      <c r="C244" s="84" t="str">
        <f>IFERROR(IF(D244="","",INDEX('Open 1'!$A:$F,MATCH('Open 1 Results'!$E244,'Open 1'!$F:$F,0),3)),"")</f>
        <v/>
      </c>
      <c r="D244" s="85" t="str">
        <f>IFERROR(IF(AND(SMALL('Open 1'!F:F,L244)&gt;1000,SMALL('Open 1'!F:F,L244)&lt;3000),"nt",IF(SMALL('Open 1'!F:F,L244)&gt;3000,"",SMALL('Open 1'!F:F,L244))),"")</f>
        <v/>
      </c>
      <c r="E244" s="114" t="str">
        <f>IF(D244="nt",IFERROR(SMALL('Open 1'!F:F,L244),""),IF(D244&gt;3000,"",IFERROR(SMALL('Open 1'!F:F,L244),"")))</f>
        <v/>
      </c>
      <c r="G244" s="91" t="str">
        <f t="shared" si="4"/>
        <v/>
      </c>
      <c r="J244" s="161"/>
      <c r="K244" s="120"/>
      <c r="L244" s="24">
        <v>243</v>
      </c>
    </row>
    <row r="245" spans="1:12">
      <c r="A245" s="18" t="str">
        <f>IFERROR(IF(D245="","",INDEX('Open 1'!$A:$F,MATCH('Open 1 Results'!$E245,'Open 1'!$F:$F,0),1)),"")</f>
        <v/>
      </c>
      <c r="B245" s="84" t="str">
        <f>IFERROR(IF(D245="","",INDEX('Open 1'!$A:$F,MATCH('Open 1 Results'!$E245,'Open 1'!$F:$F,0),2)),"")</f>
        <v/>
      </c>
      <c r="C245" s="84" t="str">
        <f>IFERROR(IF(D245="","",INDEX('Open 1'!$A:$F,MATCH('Open 1 Results'!$E245,'Open 1'!$F:$F,0),3)),"")</f>
        <v/>
      </c>
      <c r="D245" s="85" t="str">
        <f>IFERROR(IF(AND(SMALL('Open 1'!F:F,L245)&gt;1000,SMALL('Open 1'!F:F,L245)&lt;3000),"nt",IF(SMALL('Open 1'!F:F,L245)&gt;3000,"",SMALL('Open 1'!F:F,L245))),"")</f>
        <v/>
      </c>
      <c r="E245" s="114" t="str">
        <f>IF(D245="nt",IFERROR(SMALL('Open 1'!F:F,L245),""),IF(D245&gt;3000,"",IFERROR(SMALL('Open 1'!F:F,L245),"")))</f>
        <v/>
      </c>
      <c r="G245" s="91" t="str">
        <f t="shared" si="4"/>
        <v/>
      </c>
      <c r="J245" s="161"/>
      <c r="K245" s="120"/>
      <c r="L245" s="24">
        <v>244</v>
      </c>
    </row>
    <row r="246" spans="1:12">
      <c r="A246" s="18" t="str">
        <f>IFERROR(IF(D246="","",INDEX('Open 1'!$A:$F,MATCH('Open 1 Results'!$E246,'Open 1'!$F:$F,0),1)),"")</f>
        <v/>
      </c>
      <c r="B246" s="84" t="str">
        <f>IFERROR(IF(D246="","",INDEX('Open 1'!$A:$F,MATCH('Open 1 Results'!$E246,'Open 1'!$F:$F,0),2)),"")</f>
        <v/>
      </c>
      <c r="C246" s="84" t="str">
        <f>IFERROR(IF(D246="","",INDEX('Open 1'!$A:$F,MATCH('Open 1 Results'!$E246,'Open 1'!$F:$F,0),3)),"")</f>
        <v/>
      </c>
      <c r="D246" s="85" t="str">
        <f>IFERROR(IF(AND(SMALL('Open 1'!F:F,L246)&gt;1000,SMALL('Open 1'!F:F,L246)&lt;3000),"nt",IF(SMALL('Open 1'!F:F,L246)&gt;3000,"",SMALL('Open 1'!F:F,L246))),"")</f>
        <v/>
      </c>
      <c r="E246" s="114" t="str">
        <f>IF(D246="nt",IFERROR(SMALL('Open 1'!F:F,L246),""),IF(D246&gt;3000,"",IFERROR(SMALL('Open 1'!F:F,L246),"")))</f>
        <v/>
      </c>
      <c r="G246" s="91" t="str">
        <f t="shared" si="4"/>
        <v/>
      </c>
      <c r="J246" s="161"/>
      <c r="K246" s="120"/>
      <c r="L246" s="24">
        <v>245</v>
      </c>
    </row>
    <row r="247" spans="1:12">
      <c r="A247" s="18" t="str">
        <f>IFERROR(IF(D247="","",INDEX('Open 1'!$A:$F,MATCH('Open 1 Results'!$E247,'Open 1'!$F:$F,0),1)),"")</f>
        <v/>
      </c>
      <c r="B247" s="84" t="str">
        <f>IFERROR(IF(D247="","",INDEX('Open 1'!$A:$F,MATCH('Open 1 Results'!$E247,'Open 1'!$F:$F,0),2)),"")</f>
        <v/>
      </c>
      <c r="C247" s="84" t="str">
        <f>IFERROR(IF(D247="","",INDEX('Open 1'!$A:$F,MATCH('Open 1 Results'!$E247,'Open 1'!$F:$F,0),3)),"")</f>
        <v/>
      </c>
      <c r="D247" s="85" t="str">
        <f>IFERROR(IF(AND(SMALL('Open 1'!F:F,L247)&gt;1000,SMALL('Open 1'!F:F,L247)&lt;3000),"nt",IF(SMALL('Open 1'!F:F,L247)&gt;3000,"",SMALL('Open 1'!F:F,L247))),"")</f>
        <v/>
      </c>
      <c r="E247" s="114" t="str">
        <f>IF(D247="nt",IFERROR(SMALL('Open 1'!F:F,L247),""),IF(D247&gt;3000,"",IFERROR(SMALL('Open 1'!F:F,L247),"")))</f>
        <v/>
      </c>
      <c r="G247" s="91" t="str">
        <f t="shared" si="4"/>
        <v/>
      </c>
      <c r="J247" s="161"/>
      <c r="K247" s="120"/>
      <c r="L247" s="24">
        <v>246</v>
      </c>
    </row>
    <row r="248" spans="1:12">
      <c r="A248" s="18" t="str">
        <f>IFERROR(IF(D248="","",INDEX('Open 1'!$A:$F,MATCH('Open 1 Results'!$E248,'Open 1'!$F:$F,0),1)),"")</f>
        <v/>
      </c>
      <c r="B248" s="84" t="str">
        <f>IFERROR(IF(D248="","",INDEX('Open 1'!$A:$F,MATCH('Open 1 Results'!$E248,'Open 1'!$F:$F,0),2)),"")</f>
        <v/>
      </c>
      <c r="C248" s="84" t="str">
        <f>IFERROR(IF(D248="","",INDEX('Open 1'!$A:$F,MATCH('Open 1 Results'!$E248,'Open 1'!$F:$F,0),3)),"")</f>
        <v/>
      </c>
      <c r="D248" s="85" t="str">
        <f>IFERROR(IF(AND(SMALL('Open 1'!F:F,L248)&gt;1000,SMALL('Open 1'!F:F,L248)&lt;3000),"nt",IF(SMALL('Open 1'!F:F,L248)&gt;3000,"",SMALL('Open 1'!F:F,L248))),"")</f>
        <v/>
      </c>
      <c r="E248" s="114" t="str">
        <f>IF(D248="nt",IFERROR(SMALL('Open 1'!F:F,L248),""),IF(D248&gt;3000,"",IFERROR(SMALL('Open 1'!F:F,L248),"")))</f>
        <v/>
      </c>
      <c r="G248" s="91" t="str">
        <f t="shared" si="4"/>
        <v/>
      </c>
      <c r="J248" s="161"/>
      <c r="K248" s="120"/>
      <c r="L248" s="24">
        <v>247</v>
      </c>
    </row>
    <row r="249" spans="1:12">
      <c r="A249" s="18" t="str">
        <f>IFERROR(IF(D249="","",INDEX('Open 1'!$A:$F,MATCH('Open 1 Results'!$E249,'Open 1'!$F:$F,0),1)),"")</f>
        <v/>
      </c>
      <c r="B249" s="84" t="str">
        <f>IFERROR(IF(D249="","",INDEX('Open 1'!$A:$F,MATCH('Open 1 Results'!$E249,'Open 1'!$F:$F,0),2)),"")</f>
        <v/>
      </c>
      <c r="C249" s="84" t="str">
        <f>IFERROR(IF(D249="","",INDEX('Open 1'!$A:$F,MATCH('Open 1 Results'!$E249,'Open 1'!$F:$F,0),3)),"")</f>
        <v/>
      </c>
      <c r="D249" s="85" t="str">
        <f>IFERROR(IF(AND(SMALL('Open 1'!F:F,L249)&gt;1000,SMALL('Open 1'!F:F,L249)&lt;3000),"nt",IF(SMALL('Open 1'!F:F,L249)&gt;3000,"",SMALL('Open 1'!F:F,L249))),"")</f>
        <v/>
      </c>
      <c r="E249" s="114" t="str">
        <f>IF(D249="nt",IFERROR(SMALL('Open 1'!F:F,L249),""),IF(D249&gt;3000,"",IFERROR(SMALL('Open 1'!F:F,L249),"")))</f>
        <v/>
      </c>
      <c r="G249" s="91" t="str">
        <f t="shared" si="4"/>
        <v/>
      </c>
      <c r="J249" s="161"/>
      <c r="K249" s="120"/>
      <c r="L249" s="24">
        <v>248</v>
      </c>
    </row>
    <row r="250" spans="1:12">
      <c r="A250" s="18" t="str">
        <f>IFERROR(IF(D250="","",INDEX('Open 1'!$A:$F,MATCH('Open 1 Results'!$E250,'Open 1'!$F:$F,0),1)),"")</f>
        <v/>
      </c>
      <c r="B250" s="84" t="str">
        <f>IFERROR(IF(D250="","",INDEX('Open 1'!$A:$F,MATCH('Open 1 Results'!$E250,'Open 1'!$F:$F,0),2)),"")</f>
        <v/>
      </c>
      <c r="C250" s="84" t="str">
        <f>IFERROR(IF(D250="","",INDEX('Open 1'!$A:$F,MATCH('Open 1 Results'!$E250,'Open 1'!$F:$F,0),3)),"")</f>
        <v/>
      </c>
      <c r="D250" s="85" t="str">
        <f>IFERROR(IF(AND(SMALL('Open 1'!F:F,L250)&gt;1000,SMALL('Open 1'!F:F,L250)&lt;3000),"nt",IF(SMALL('Open 1'!F:F,L250)&gt;3000,"",SMALL('Open 1'!F:F,L250))),"")</f>
        <v/>
      </c>
      <c r="E250" s="114" t="str">
        <f>IF(D250="nt",IFERROR(SMALL('Open 1'!F:F,L250),""),IF(D250&gt;3000,"",IFERROR(SMALL('Open 1'!F:F,L250),"")))</f>
        <v/>
      </c>
      <c r="G250" s="91" t="str">
        <f t="shared" si="4"/>
        <v/>
      </c>
      <c r="J250" s="161"/>
      <c r="K250" s="120"/>
      <c r="L250" s="24">
        <v>249</v>
      </c>
    </row>
    <row r="251" spans="1:12">
      <c r="A251" s="18" t="str">
        <f>IFERROR(IF(INDEX('Open 1'!$A:$F,MATCH('Open 1 Results'!$E251,'Open 1'!$F:$F,0),1)&gt;0,INDEX('Open 1'!$A:$F,MATCH('Open 1 Results'!$E251,'Open 1'!$F:$F,0),1),""),"")</f>
        <v/>
      </c>
      <c r="B251" s="84" t="str">
        <f>IFERROR(IF(INDEX('Open 1'!$A:$F,MATCH('Open 1 Results'!$E251,'Open 1'!$F:$F,0),2)&gt;0,INDEX('Open 1'!$A:$F,MATCH('Open 1 Results'!$E251,'Open 1'!$F:$F,0),2),""),"")</f>
        <v/>
      </c>
      <c r="C251" s="84" t="str">
        <f>IFERROR(IF(INDEX('Open 1'!$A:$F,MATCH('Open 1 Results'!$E251,'Open 1'!$F:$F,0),3)&gt;0,INDEX('Open 1'!$A:$F,MATCH('Open 1 Results'!$E251,'Open 1'!$F:$F,0),3),""),"")</f>
        <v/>
      </c>
      <c r="D251" s="85" t="str">
        <f>IFERROR(IF(AND(SMALL('Open 1'!F:F,L251)&gt;1000,SMALL('Open 1'!F:F,L251)&lt;3000),"nt",IF(SMALL('Open 1'!F:F,L251)&gt;3000,"",SMALL('Open 1'!F:F,L251))),"")</f>
        <v/>
      </c>
      <c r="E251" s="114" t="str">
        <f>IF(D251="nt",IFERROR(SMALL('Open 1'!F:F,L251),""),IF(D251&gt;3000,"",IFERROR(SMALL('Open 1'!F:F,L251),"")))</f>
        <v/>
      </c>
      <c r="G251" s="91" t="str">
        <f t="shared" si="4"/>
        <v/>
      </c>
      <c r="K251" s="120"/>
      <c r="L251" s="24">
        <v>250</v>
      </c>
    </row>
  </sheetData>
  <sheetProtection sheet="1" selectLockedCells="1"/>
  <conditionalFormatting sqref="A1:E1 A252:E1048576 A2:C251">
    <cfRule type="containsBlanks" dxfId="25" priority="3">
      <formula>LEN(TRIM(A1))=0</formula>
    </cfRule>
  </conditionalFormatting>
  <conditionalFormatting sqref="D2:D251">
    <cfRule type="containsBlanks" dxfId="24" priority="2">
      <formula>LEN(TRIM(D2))=0</formula>
    </cfRule>
  </conditionalFormatting>
  <conditionalFormatting sqref="E2:E251">
    <cfRule type="containsBlanks" dxfId="23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  <headerFooter>
    <oddHeader>&amp;L&amp;"-,Bold"Open 1 Results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42578125" style="17" customWidth="1"/>
    <col min="9" max="9" width="10" style="17" customWidth="1"/>
    <col min="10" max="10" width="9.7109375" style="17" bestFit="1" customWidth="1"/>
    <col min="11" max="11" width="7.42578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42578125" style="17" hidden="1" customWidth="1"/>
    <col min="24" max="26" width="3.28515625" style="17" hidden="1" customWidth="1"/>
    <col min="27" max="27" width="4.28515625" style="17" hidden="1" customWidth="1"/>
    <col min="28" max="28" width="5.42578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7.140625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5" style="17" hidden="1" customWidth="1"/>
    <col min="40" max="40" width="8.28515625" style="17" hidden="1" customWidth="1"/>
    <col min="41" max="41" width="5" style="17" hidden="1" customWidth="1"/>
    <col min="42" max="45" width="6.7109375" style="17" hidden="1" customWidth="1"/>
    <col min="46" max="46" width="5.85546875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6">
        <v>0.35</v>
      </c>
      <c r="AQ2" s="146">
        <v>0.3</v>
      </c>
      <c r="AR2" s="146">
        <v>0.2</v>
      </c>
      <c r="AS2" s="146">
        <v>0.15</v>
      </c>
      <c r="AT2" s="146">
        <f>SUM(AP2:AS2)</f>
        <v>0.99999999999999989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H3" s="232" t="s">
        <v>81</v>
      </c>
      <c r="I3" s="233" t="s">
        <v>78</v>
      </c>
      <c r="J3" s="163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36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5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5">
        <v>1</v>
      </c>
      <c r="AL4" s="145">
        <v>0.6</v>
      </c>
      <c r="AM4" s="145">
        <v>0.5</v>
      </c>
      <c r="AN4" s="145">
        <v>0.4</v>
      </c>
      <c r="AO4" s="145">
        <v>0.3</v>
      </c>
      <c r="AP4" s="151">
        <f>IF($J$18&lt;=12,$AK4,IF(AND($J$18&gt;12,$J$18&lt;=20),$AL4,IF(AND($J$18&gt;20,$J$18&lt;=40),$AM4,IF(AND($J$18&gt;40,$J$18&lt;=80),$AN4,IF(AND($J$18&gt;80,$J$18&lt;=120),$AO4,"")))))*AP$9</f>
        <v>0</v>
      </c>
      <c r="AQ4" s="151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51">
        <f t="shared" si="2"/>
        <v>0</v>
      </c>
      <c r="AS4" s="151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37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6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5"/>
      <c r="AL5" s="145">
        <v>0.4</v>
      </c>
      <c r="AM5" s="145">
        <v>0.3</v>
      </c>
      <c r="AN5" s="145">
        <v>0.3</v>
      </c>
      <c r="AO5" s="145">
        <v>0.25</v>
      </c>
      <c r="AP5" s="151">
        <f>IF($J$18&lt;=12,$AK5,IF(AND($J$18&gt;12,$J$18&lt;=20),$AL5,IF(AND($J$18&gt;20,$J$18&lt;=40),$AM5,IF(AND($J$18&gt;40,$J$18&lt;=80),$AN5,IF(AND($J$18&gt;80,$J$18&lt;=120),$AO5,"")))))*AP$9</f>
        <v>0</v>
      </c>
      <c r="AQ5" s="151">
        <f t="shared" si="2"/>
        <v>0</v>
      </c>
      <c r="AR5" s="151">
        <f t="shared" si="2"/>
        <v>0</v>
      </c>
      <c r="AS5" s="151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4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37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6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2'!$A$2:$A$286,"yco"))&gt;=500,AB5+0.5,AB5+1)</f>
        <v>2</v>
      </c>
      <c r="AC6" s="12" t="s">
        <v>6</v>
      </c>
      <c r="AD6" s="63"/>
      <c r="AE6"/>
      <c r="AF6"/>
      <c r="AG6"/>
      <c r="AH6"/>
      <c r="AI6"/>
      <c r="AJ6"/>
      <c r="AK6" s="145"/>
      <c r="AL6" s="145"/>
      <c r="AM6" s="145">
        <v>0.2</v>
      </c>
      <c r="AN6" s="145">
        <v>0.2</v>
      </c>
      <c r="AO6" s="145">
        <v>0.2</v>
      </c>
      <c r="AP6" s="151">
        <f>IF($J$18&lt;=12,$AK6,IF(AND($J$18&gt;12,$J$18&lt;=20),$AL6,IF(AND($J$18&gt;20,$J$18&lt;=40),$AM6,IF(AND($J$18&gt;40,$J$18&lt;=80),$AN6,IF(AND($J$18&gt;80,$J$18&lt;=120),$AO6,"")))))*AP$9</f>
        <v>0</v>
      </c>
      <c r="AQ6" s="151">
        <f t="shared" si="2"/>
        <v>0</v>
      </c>
      <c r="AR6" s="151">
        <f t="shared" si="2"/>
        <v>0</v>
      </c>
      <c r="AS6" s="151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19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37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6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2'!$A$2:$A$286,"yco"))&gt;=500,AB6+0.5,"-")</f>
        <v>-</v>
      </c>
      <c r="AC7" s="13" t="s">
        <v>13</v>
      </c>
      <c r="AD7"/>
      <c r="AE7"/>
      <c r="AF7"/>
      <c r="AG7"/>
      <c r="AH7"/>
      <c r="AI7"/>
      <c r="AJ7"/>
      <c r="AK7" s="145"/>
      <c r="AL7" s="145"/>
      <c r="AM7" s="145"/>
      <c r="AN7" s="145">
        <v>0.1</v>
      </c>
      <c r="AO7" s="145">
        <v>0.15</v>
      </c>
      <c r="AP7" s="151">
        <f>IF($J$18&lt;=12,$AK7,IF(AND($J$18&gt;12,$J$18&lt;=20),$AL7,IF(AND($J$18&gt;20,$J$18&lt;=40),$AM7,IF(AND($J$18&gt;40,$J$18&lt;=80),$AN7,IF(AND($J$18&gt;80,$J$18&lt;=120),$AO7,"")))))*AP$9</f>
        <v>0</v>
      </c>
      <c r="AQ7" s="151">
        <f t="shared" si="2"/>
        <v>0</v>
      </c>
      <c r="AR7" s="151">
        <f t="shared" si="2"/>
        <v>0</v>
      </c>
      <c r="AS7" s="151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38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7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5">
        <v>0.1</v>
      </c>
      <c r="AP8" s="151">
        <f>IF($J$18&lt;=12,$AK8,IF(AND($J$18&gt;12,$J$18&lt;=20),$AL8,IF(AND($J$18&gt;20,$J$18&lt;=40),$AM8,IF(AND($J$18&gt;40,$J$18&lt;=80),$AN8,IF(AND($J$18&gt;80,$J$18&lt;=120),$AO8,"")))))*AP$9</f>
        <v>0</v>
      </c>
      <c r="AQ8" s="151">
        <f t="shared" si="2"/>
        <v>0</v>
      </c>
      <c r="AR8" s="151">
        <f t="shared" si="2"/>
        <v>0</v>
      </c>
      <c r="AS8" s="151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52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8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0">
        <f>AP2*$AN$12</f>
        <v>0</v>
      </c>
      <c r="AQ9" s="150">
        <f>AQ2*$AN$12</f>
        <v>0</v>
      </c>
      <c r="AR9" s="150">
        <f>AR2*$AN$12</f>
        <v>0</v>
      </c>
      <c r="AS9" s="150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39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5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31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2" t="str">
        <f>IF(AP4&gt;0,AP4,"")</f>
        <v/>
      </c>
      <c r="AH10">
        <v>1</v>
      </c>
      <c r="AI10"/>
      <c r="AJ10"/>
      <c r="AK10" s="230" t="s">
        <v>75</v>
      </c>
      <c r="AL10" s="230"/>
      <c r="AM10" s="230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7" t="s">
        <v>12</v>
      </c>
      <c r="J11" s="149" t="str">
        <f>IF(J18&lt;=12,"1",IF(AND(J18&gt;12,J18&lt;=20),"2",IF(AND(J18&gt;20,J18&lt;=40),"3",IF(AND(J18&gt;40,J18&lt;=80),"4",IF(AND(J18&gt;80,J18&lt;=120),"5")))))</f>
        <v>1</v>
      </c>
      <c r="K11" s="50">
        <v>2</v>
      </c>
      <c r="L11" s="240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6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19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2" t="str">
        <f>IF(AP5&gt;0,AP5,"")</f>
        <v/>
      </c>
      <c r="AH11">
        <v>2</v>
      </c>
      <c r="AI11"/>
      <c r="AJ11"/>
      <c r="AK11" s="230" t="s">
        <v>76</v>
      </c>
      <c r="AL11" s="230"/>
      <c r="AM11" s="230"/>
      <c r="AN11" s="150">
        <f>20*0.7</f>
        <v>14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40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6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19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2" t="str">
        <f>IF(AP6&gt;0,AP6,"")</f>
        <v/>
      </c>
      <c r="AH12">
        <v>3</v>
      </c>
      <c r="AI12"/>
      <c r="AJ12"/>
      <c r="AK12" s="230" t="s">
        <v>79</v>
      </c>
      <c r="AL12" s="230"/>
      <c r="AM12" s="230"/>
      <c r="AN12" s="150">
        <f>(AN10*AN11)+J3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192"/>
      <c r="E13" s="92">
        <v>1.2E-8</v>
      </c>
      <c r="F13" s="93" t="str">
        <f t="shared" si="0"/>
        <v/>
      </c>
      <c r="G13" s="93"/>
      <c r="I13" s="234" t="s">
        <v>27</v>
      </c>
      <c r="J13" s="235"/>
      <c r="K13" s="50">
        <v>4</v>
      </c>
      <c r="L13" s="240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6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19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2" t="str">
        <f>IF(AP7&gt;0,AP7,"")</f>
        <v/>
      </c>
      <c r="AH13">
        <v>4</v>
      </c>
      <c r="AI13"/>
      <c r="AJ13"/>
      <c r="AK13" s="230" t="s">
        <v>10</v>
      </c>
      <c r="AL13" s="230"/>
      <c r="AM13" s="230"/>
      <c r="AN13" s="150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3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8" t="s">
        <v>30</v>
      </c>
      <c r="J14" s="116" t="s">
        <v>28</v>
      </c>
      <c r="K14" s="50">
        <v>5</v>
      </c>
      <c r="L14" s="241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59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19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2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2"/>
      <c r="E15" s="92">
        <v>1.4E-8</v>
      </c>
      <c r="F15" s="93" t="str">
        <f t="shared" si="0"/>
        <v/>
      </c>
      <c r="G15" s="93" t="str">
        <f t="shared" si="1"/>
        <v/>
      </c>
      <c r="I15" s="118" t="s">
        <v>31</v>
      </c>
      <c r="J15" s="116" t="s">
        <v>29</v>
      </c>
      <c r="K15" s="50"/>
      <c r="L15" s="34"/>
      <c r="M15" s="43"/>
      <c r="N15" s="22"/>
      <c r="O15" s="22"/>
      <c r="P15" s="44"/>
      <c r="Q15" s="158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3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1"/>
      <c r="E16" s="92">
        <v>1.4999999999999999E-8</v>
      </c>
      <c r="F16" s="93" t="str">
        <f t="shared" si="0"/>
        <v/>
      </c>
      <c r="G16" s="93" t="str">
        <f t="shared" si="1"/>
        <v/>
      </c>
      <c r="I16" s="119" t="s">
        <v>32</v>
      </c>
      <c r="J16" s="117" t="s">
        <v>71</v>
      </c>
      <c r="L16" s="224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5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19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3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52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25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6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19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3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54"/>
      <c r="E18" s="92">
        <v>1.7E-8</v>
      </c>
      <c r="F18" s="93" t="str">
        <f t="shared" si="0"/>
        <v/>
      </c>
      <c r="G18" s="93" t="str">
        <f t="shared" si="1"/>
        <v/>
      </c>
      <c r="H18" s="245" t="s">
        <v>77</v>
      </c>
      <c r="I18" s="246"/>
      <c r="J18" s="148">
        <f>COUNTIF('Youth 2'!$A$2:$A$286,"&gt;0")-COUNTIF('Youth 2'!$A$2:$A$286,"scratch")</f>
        <v>0</v>
      </c>
      <c r="L18" s="225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6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19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3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192"/>
      <c r="E19" s="92">
        <v>1.7999999999999999E-8</v>
      </c>
      <c r="F19" s="93" t="str">
        <f t="shared" si="0"/>
        <v/>
      </c>
      <c r="G19" s="93"/>
      <c r="J19" s="49"/>
      <c r="L19" s="225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6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19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3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3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26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59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19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3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8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3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1"/>
      <c r="E22" s="92">
        <v>2.0999999999999999E-8</v>
      </c>
      <c r="F22" s="93" t="str">
        <f t="shared" si="0"/>
        <v/>
      </c>
      <c r="G22" s="93" t="str">
        <f t="shared" si="1"/>
        <v/>
      </c>
      <c r="L22" s="227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5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19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3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28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6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19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3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28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6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19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3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92"/>
      <c r="E25" s="92">
        <v>2.4E-8</v>
      </c>
      <c r="F25" s="93" t="str">
        <f t="shared" si="0"/>
        <v/>
      </c>
      <c r="G25" s="93"/>
      <c r="L25" s="228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6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19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3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53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29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59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19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3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3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3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21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5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19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3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22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6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19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3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4"/>
      <c r="E30" s="92">
        <v>2.9000000000000002E-8</v>
      </c>
      <c r="F30" s="93" t="str">
        <f t="shared" si="0"/>
        <v/>
      </c>
      <c r="G30" s="93" t="str">
        <f t="shared" si="1"/>
        <v/>
      </c>
      <c r="L30" s="222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6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19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3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192"/>
      <c r="E31" s="92">
        <v>2.9999999999999997E-8</v>
      </c>
      <c r="F31" s="93" t="str">
        <f t="shared" si="0"/>
        <v/>
      </c>
      <c r="G31" s="93"/>
      <c r="L31" s="222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6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19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3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23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60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19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3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52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3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19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3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19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3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19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3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19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19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3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3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20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4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1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52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4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19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3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1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92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3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1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192"/>
      <c r="E55" s="92">
        <v>5.4E-8</v>
      </c>
      <c r="F55" s="93" t="str">
        <f t="shared" si="0"/>
        <v/>
      </c>
      <c r="G55" s="143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52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4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19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3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1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52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54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19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3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1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92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3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1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192"/>
      <c r="E79" s="92">
        <v>7.7999999999999997E-8</v>
      </c>
      <c r="F79" s="93" t="str">
        <f t="shared" si="3"/>
        <v/>
      </c>
      <c r="G79" s="143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52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4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19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3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1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52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54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19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3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1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92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3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1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19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52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192"/>
      <c r="E109" s="92">
        <v>1.08E-7</v>
      </c>
      <c r="F109" s="93" t="str">
        <f t="shared" si="3"/>
        <v/>
      </c>
      <c r="G109" s="143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3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1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52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4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19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3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1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92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3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1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19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52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19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3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1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52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4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19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3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1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92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3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1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19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3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52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19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3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1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52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4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19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3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1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92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3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1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19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52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19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3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1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52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4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19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3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1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92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3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1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4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19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3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52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19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3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1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52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54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192"/>
      <c r="E211" s="92">
        <v>2.1E-7</v>
      </c>
      <c r="F211" s="93" t="str">
        <f t="shared" si="7"/>
        <v/>
      </c>
      <c r="G211" s="143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3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1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92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3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1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19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52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4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19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3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1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52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4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19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3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1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92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3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1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192"/>
      <c r="E247" s="92">
        <v>2.4600000000000001E-7</v>
      </c>
      <c r="F247" s="93" t="str">
        <f t="shared" si="7"/>
        <v/>
      </c>
      <c r="G247" s="143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52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19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3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1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52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4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19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3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1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92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3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1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4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19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52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19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3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1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52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54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19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7">
    <mergeCell ref="H3:I3"/>
    <mergeCell ref="L28:L32"/>
    <mergeCell ref="AB28:AB32"/>
    <mergeCell ref="AB34:AB38"/>
    <mergeCell ref="I13:J13"/>
    <mergeCell ref="L4:L8"/>
    <mergeCell ref="AK13:AM13"/>
    <mergeCell ref="L16:L20"/>
    <mergeCell ref="AB16:AB20"/>
    <mergeCell ref="H18:I18"/>
    <mergeCell ref="L22:L26"/>
    <mergeCell ref="AB22:AB26"/>
    <mergeCell ref="L10:L14"/>
    <mergeCell ref="AB10:AB14"/>
    <mergeCell ref="AK10:AM10"/>
    <mergeCell ref="AK11:AM11"/>
    <mergeCell ref="AK12:AM12"/>
  </mergeCells>
  <conditionalFormatting sqref="A2:D286">
    <cfRule type="expression" dxfId="22" priority="3">
      <formula>MOD(ROW(),6)=1</formula>
    </cfRule>
  </conditionalFormatting>
  <conditionalFormatting sqref="D56:D60">
    <cfRule type="expression" dxfId="21" priority="2">
      <formula>MOD(ROW(),6)=1</formula>
    </cfRule>
  </conditionalFormatting>
  <conditionalFormatting sqref="M4:Q32">
    <cfRule type="expression" dxfId="20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Instructions</vt:lpstr>
      <vt:lpstr>Enter Draw</vt:lpstr>
      <vt:lpstr>Draw</vt:lpstr>
      <vt:lpstr>PeeWee</vt:lpstr>
      <vt:lpstr>Youth</vt:lpstr>
      <vt:lpstr>Youth Results</vt:lpstr>
      <vt:lpstr>Open 1</vt:lpstr>
      <vt:lpstr>Open 1 Results</vt:lpstr>
      <vt:lpstr>Youth 2</vt:lpstr>
      <vt:lpstr>Youth Results 2</vt:lpstr>
      <vt:lpstr>Open 2</vt:lpstr>
      <vt:lpstr>Open 2 Results</vt:lpstr>
      <vt:lpstr>Poles</vt:lpstr>
      <vt:lpstr>Poles Results</vt:lpstr>
      <vt:lpstr>Poles Calculations</vt:lpstr>
      <vt:lpstr>'Open 1'!Print_Area</vt:lpstr>
      <vt:lpstr>'Open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2021-06-12T18:14:43Z</cp:lastPrinted>
  <dcterms:created xsi:type="dcterms:W3CDTF">2016-10-21T03:48:16Z</dcterms:created>
  <dcterms:modified xsi:type="dcterms:W3CDTF">2021-06-15T00:11:45Z</dcterms:modified>
</cp:coreProperties>
</file>