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1"/>
  </bookViews>
  <sheets>
    <sheet name="Instructions" sheetId="22" state="hidden" r:id="rId1"/>
    <sheet name="Enter Draw 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F52" i="8"/>
  <c r="B52" i="29"/>
  <c r="A52" s="1"/>
  <c r="G52" s="1"/>
  <c r="F84" i="8"/>
  <c r="B84" i="29"/>
  <c r="A84" s="1"/>
  <c r="G84" s="1"/>
  <c r="F35" i="8"/>
  <c r="B35" i="29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F56" i="8"/>
  <c r="B56" i="29"/>
  <c r="A56" s="1"/>
  <c r="G56" s="1"/>
  <c r="F8" i="8"/>
  <c r="B8" i="29"/>
  <c r="F17" i="8"/>
  <c r="B17" i="29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F58" i="8"/>
  <c r="B58" i="29"/>
  <c r="A58" s="1"/>
  <c r="G58" s="1"/>
  <c r="F90" i="8"/>
  <c r="B90" i="29"/>
  <c r="A90" s="1"/>
  <c r="G90" s="1"/>
  <c r="F28" i="8"/>
  <c r="B28" i="29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F66" i="8"/>
  <c r="B66" i="29"/>
  <c r="A66" s="1"/>
  <c r="G66" s="1"/>
  <c r="F36" i="8"/>
  <c r="B36" i="29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F53" i="8"/>
  <c r="B53" i="29"/>
  <c r="A53" s="1"/>
  <c r="G53" s="1"/>
  <c r="F23" i="8"/>
  <c r="B23" i="29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6" i="25"/>
  <c r="S18"/>
  <c r="S57"/>
  <c r="S9"/>
  <c r="S20"/>
  <c r="S47"/>
  <c r="S19"/>
  <c r="S21"/>
  <c r="S8"/>
  <c r="S39"/>
  <c r="S48"/>
  <c r="S33"/>
  <c r="S36"/>
  <c r="S10"/>
  <c r="S53"/>
  <c r="S22"/>
  <c r="S64"/>
  <c r="S7"/>
  <c r="S63"/>
  <c r="S46"/>
  <c r="S42"/>
  <c r="S16"/>
  <c r="S14"/>
  <c r="S52"/>
  <c r="S11"/>
  <c r="S23"/>
  <c r="S34"/>
  <c r="S35"/>
  <c r="S51"/>
  <c r="S45"/>
  <c r="S54"/>
  <c r="S28"/>
  <c r="S5"/>
  <c r="S26"/>
  <c r="S17"/>
  <c r="S40"/>
  <c r="S60"/>
  <c r="S13"/>
  <c r="S6"/>
  <c r="S24"/>
  <c r="S32"/>
  <c r="S3"/>
  <c r="S4"/>
  <c r="S62"/>
  <c r="S27"/>
  <c r="S58"/>
  <c r="S44"/>
  <c r="S15"/>
  <c r="S68"/>
  <c r="S30"/>
  <c r="S59"/>
  <c r="S29"/>
  <c r="S38"/>
  <c r="S50"/>
  <c r="S41"/>
  <c r="S12"/>
  <c r="A36" i="29" l="1"/>
  <c r="G36" s="1"/>
  <c r="A35"/>
  <c r="G35" s="1"/>
  <c r="A30"/>
  <c r="G30" s="1"/>
  <c r="A29"/>
  <c r="G29" s="1"/>
  <c r="A34"/>
  <c r="G34" s="1"/>
  <c r="A33"/>
  <c r="G33" s="1"/>
  <c r="A32"/>
  <c r="G32" s="1"/>
  <c r="A27"/>
  <c r="G27" s="1"/>
  <c r="A28"/>
  <c r="G28" s="1"/>
  <c r="A24"/>
  <c r="G24" s="1"/>
  <c r="A26"/>
  <c r="G26" s="1"/>
  <c r="A23"/>
  <c r="G23" s="1"/>
  <c r="A22"/>
  <c r="G22" s="1"/>
  <c r="A21"/>
  <c r="G21" s="1"/>
  <c r="A20"/>
  <c r="G20" s="1"/>
  <c r="A17"/>
  <c r="G17" s="1"/>
  <c r="B7" i="30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61" i="25"/>
  <c r="S196"/>
  <c r="S104"/>
  <c r="S230"/>
  <c r="S112"/>
  <c r="S134"/>
  <c r="S211"/>
  <c r="S49"/>
  <c r="S206"/>
  <c r="S276"/>
  <c r="S90"/>
  <c r="S193"/>
  <c r="S281"/>
  <c r="S284"/>
  <c r="S138"/>
  <c r="S205"/>
  <c r="S160"/>
  <c r="S260"/>
  <c r="S279"/>
  <c r="S175"/>
  <c r="S157"/>
  <c r="S124"/>
  <c r="S199"/>
  <c r="S127"/>
  <c r="S208"/>
  <c r="S98"/>
  <c r="S253"/>
  <c r="S72"/>
  <c r="S142"/>
  <c r="S165"/>
  <c r="S156"/>
  <c r="S129"/>
  <c r="S204"/>
  <c r="S225"/>
  <c r="S256"/>
  <c r="S278"/>
  <c r="S43"/>
  <c r="S187"/>
  <c r="S194"/>
  <c r="S55"/>
  <c r="S219"/>
  <c r="S190"/>
  <c r="S117"/>
  <c r="S261"/>
  <c r="S172"/>
  <c r="S140"/>
  <c r="S222"/>
  <c r="S105"/>
  <c r="S259"/>
  <c r="S85"/>
  <c r="S226"/>
  <c r="S285"/>
  <c r="S217"/>
  <c r="S169"/>
  <c r="S186"/>
  <c r="S280"/>
  <c r="S87"/>
  <c r="S97"/>
  <c r="S150"/>
  <c r="S110"/>
  <c r="S146"/>
  <c r="S148"/>
  <c r="S109"/>
  <c r="S258"/>
  <c r="S102"/>
  <c r="S263"/>
  <c r="S254"/>
  <c r="S224"/>
  <c r="S115"/>
  <c r="S95"/>
  <c r="S145"/>
  <c r="S73"/>
  <c r="S75"/>
  <c r="S153"/>
  <c r="S162"/>
  <c r="S269"/>
  <c r="S249"/>
  <c r="S252"/>
  <c r="S286"/>
  <c r="S182"/>
  <c r="S213"/>
  <c r="S255"/>
  <c r="S159"/>
  <c r="S91"/>
  <c r="S241"/>
  <c r="S126"/>
  <c r="S265"/>
  <c r="S257"/>
  <c r="S113"/>
  <c r="S183"/>
  <c r="S234"/>
  <c r="S178"/>
  <c r="S149"/>
  <c r="S78"/>
  <c r="S81"/>
  <c r="S158"/>
  <c r="S141"/>
  <c r="S273"/>
  <c r="S223"/>
  <c r="S264"/>
  <c r="S215"/>
  <c r="S268"/>
  <c r="S243"/>
  <c r="S177"/>
  <c r="S37"/>
  <c r="S67"/>
  <c r="S70"/>
  <c r="S101"/>
  <c r="S267"/>
  <c r="S189"/>
  <c r="S152"/>
  <c r="S250"/>
  <c r="S139"/>
  <c r="S144"/>
  <c r="S100"/>
  <c r="S125"/>
  <c r="S251"/>
  <c r="S232"/>
  <c r="S79"/>
  <c r="S168"/>
  <c r="S237"/>
  <c r="S220"/>
  <c r="S80"/>
  <c r="S212"/>
  <c r="S116"/>
  <c r="S83"/>
  <c r="S218"/>
  <c r="S65"/>
  <c r="S128"/>
  <c r="S270"/>
  <c r="S210"/>
  <c r="S233"/>
  <c r="S277"/>
  <c r="S164"/>
  <c r="S244"/>
  <c r="S185"/>
  <c r="S180"/>
  <c r="S131"/>
  <c r="S282"/>
  <c r="S238"/>
  <c r="S120"/>
  <c r="S174"/>
  <c r="S123"/>
  <c r="S191"/>
  <c r="S200"/>
  <c r="S147"/>
  <c r="S114"/>
  <c r="S181"/>
  <c r="S92"/>
  <c r="S154"/>
  <c r="S271"/>
  <c r="S283"/>
  <c r="S130"/>
  <c r="S86"/>
  <c r="S133"/>
  <c r="S56"/>
  <c r="S94"/>
  <c r="S111"/>
  <c r="S192"/>
  <c r="S76"/>
  <c r="S207"/>
  <c r="S2"/>
  <c r="S197"/>
  <c r="S89"/>
  <c r="S167"/>
  <c r="S151"/>
  <c r="S214"/>
  <c r="S143"/>
  <c r="S69"/>
  <c r="S137"/>
  <c r="S266"/>
  <c r="S235"/>
  <c r="S88"/>
  <c r="S93"/>
  <c r="S176"/>
  <c r="S209"/>
  <c r="S107"/>
  <c r="S184"/>
  <c r="S228"/>
  <c r="S229"/>
  <c r="S262"/>
  <c r="S61"/>
  <c r="S84"/>
  <c r="S245"/>
  <c r="S31"/>
  <c r="S106"/>
  <c r="S216"/>
  <c r="S240"/>
  <c r="S122"/>
  <c r="S221"/>
  <c r="S247"/>
  <c r="S201"/>
  <c r="S166"/>
  <c r="S96"/>
  <c r="S198"/>
  <c r="S74"/>
  <c r="S82"/>
  <c r="S274"/>
  <c r="S119"/>
  <c r="S136"/>
  <c r="S118"/>
  <c r="S227"/>
  <c r="S77"/>
  <c r="S272"/>
  <c r="S242"/>
  <c r="S275"/>
  <c r="S202"/>
  <c r="S132"/>
  <c r="S231"/>
  <c r="S163"/>
  <c r="S25"/>
  <c r="S239"/>
  <c r="S179"/>
  <c r="S203"/>
  <c r="S188"/>
  <c r="S248"/>
  <c r="S108"/>
  <c r="S246"/>
  <c r="S236"/>
  <c r="S103"/>
  <c r="S171"/>
  <c r="S170"/>
  <c r="S195"/>
  <c r="S173"/>
  <c r="S99"/>
  <c r="S71"/>
  <c r="S155"/>
  <c r="S135"/>
  <c r="S121"/>
  <c r="G2" l="1"/>
  <c r="G2" i="29"/>
  <c r="A7" i="30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6" i="19"/>
  <c r="S31"/>
  <c r="S13"/>
  <c r="S7"/>
  <c r="S12"/>
  <c r="S27"/>
  <c r="S11"/>
  <c r="S47"/>
  <c r="S39"/>
  <c r="S23"/>
  <c r="S20"/>
  <c r="S35"/>
  <c r="S9"/>
  <c r="S14"/>
  <c r="S10"/>
  <c r="S43"/>
  <c r="S15"/>
  <c r="S22"/>
  <c r="S19"/>
  <c r="S8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55" i="19"/>
  <c r="S106"/>
  <c r="S68"/>
  <c r="S273"/>
  <c r="S112"/>
  <c r="S252"/>
  <c r="S76"/>
  <c r="S97"/>
  <c r="S208"/>
  <c r="S119"/>
  <c r="S45"/>
  <c r="S185"/>
  <c r="S230"/>
  <c r="S88"/>
  <c r="S58"/>
  <c r="S257"/>
  <c r="S138"/>
  <c r="S30"/>
  <c r="S148"/>
  <c r="S18"/>
  <c r="S107"/>
  <c r="S63"/>
  <c r="S250"/>
  <c r="S135"/>
  <c r="S142"/>
  <c r="S77"/>
  <c r="S53"/>
  <c r="S122"/>
  <c r="S50"/>
  <c r="S162"/>
  <c r="S71"/>
  <c r="S92"/>
  <c r="S238"/>
  <c r="S234"/>
  <c r="S255"/>
  <c r="S191"/>
  <c r="S182"/>
  <c r="S276"/>
  <c r="S228"/>
  <c r="S231"/>
  <c r="S204"/>
  <c r="S198"/>
  <c r="S280"/>
  <c r="S54"/>
  <c r="S59"/>
  <c r="S237"/>
  <c r="S167"/>
  <c r="S105"/>
  <c r="S2"/>
  <c r="S139"/>
  <c r="S93"/>
  <c r="S115"/>
  <c r="S40"/>
  <c r="S116"/>
  <c r="S279"/>
  <c r="S75"/>
  <c r="S143"/>
  <c r="S282"/>
  <c r="S33"/>
  <c r="S87"/>
  <c r="S124"/>
  <c r="S98"/>
  <c r="S164"/>
  <c r="S156"/>
  <c r="S264"/>
  <c r="S260"/>
  <c r="S101"/>
  <c r="S29"/>
  <c r="S61"/>
  <c r="S5"/>
  <c r="S51"/>
  <c r="S171"/>
  <c r="S90"/>
  <c r="S229"/>
  <c r="S173"/>
  <c r="S100"/>
  <c r="S275"/>
  <c r="S194"/>
  <c r="S233"/>
  <c r="S188"/>
  <c r="S205"/>
  <c r="S133"/>
  <c r="S129"/>
  <c r="S285"/>
  <c r="S174"/>
  <c r="S218"/>
  <c r="S232"/>
  <c r="S74"/>
  <c r="S62"/>
  <c r="S207"/>
  <c r="S251"/>
  <c r="S246"/>
  <c r="S241"/>
  <c r="S267"/>
  <c r="S125"/>
  <c r="S149"/>
  <c r="S137"/>
  <c r="S244"/>
  <c r="S121"/>
  <c r="S38"/>
  <c r="S274"/>
  <c r="S108"/>
  <c r="S239"/>
  <c r="S130"/>
  <c r="S21"/>
  <c r="S221"/>
  <c r="S180"/>
  <c r="S141"/>
  <c r="S170"/>
  <c r="S84"/>
  <c r="S269"/>
  <c r="S48"/>
  <c r="S110"/>
  <c r="S118"/>
  <c r="S163"/>
  <c r="S270"/>
  <c r="S146"/>
  <c r="S150"/>
  <c r="S214"/>
  <c r="S281"/>
  <c r="S211"/>
  <c r="S284"/>
  <c r="S145"/>
  <c r="S261"/>
  <c r="S66"/>
  <c r="S94"/>
  <c r="S169"/>
  <c r="S225"/>
  <c r="S184"/>
  <c r="S217"/>
  <c r="S256"/>
  <c r="S25"/>
  <c r="S243"/>
  <c r="S34"/>
  <c r="S4"/>
  <c r="S190"/>
  <c r="S192"/>
  <c r="S117"/>
  <c r="S177"/>
  <c r="S42"/>
  <c r="S193"/>
  <c r="S201"/>
  <c r="S168"/>
  <c r="S91"/>
  <c r="S172"/>
  <c r="S86"/>
  <c r="S89"/>
  <c r="S222"/>
  <c r="S103"/>
  <c r="S224"/>
  <c r="S271"/>
  <c r="S227"/>
  <c r="S175"/>
  <c r="S46"/>
  <c r="S82"/>
  <c r="S203"/>
  <c r="S196"/>
  <c r="S212"/>
  <c r="S52"/>
  <c r="S79"/>
  <c r="S127"/>
  <c r="S245"/>
  <c r="S179"/>
  <c r="S36"/>
  <c r="S202"/>
  <c r="S113"/>
  <c r="S69"/>
  <c r="S134"/>
  <c r="S6"/>
  <c r="S154"/>
  <c r="S254"/>
  <c r="S165"/>
  <c r="S17"/>
  <c r="S219"/>
  <c r="S249"/>
  <c r="S3"/>
  <c r="S114"/>
  <c r="S126"/>
  <c r="S206"/>
  <c r="S111"/>
  <c r="S216"/>
  <c r="S147"/>
  <c r="S64"/>
  <c r="S155"/>
  <c r="S187"/>
  <c r="S157"/>
  <c r="S95"/>
  <c r="S83"/>
  <c r="S223"/>
  <c r="S199"/>
  <c r="S283"/>
  <c r="S67"/>
  <c r="S109"/>
  <c r="S197"/>
  <c r="S78"/>
  <c r="S144"/>
  <c r="S70"/>
  <c r="S131"/>
  <c r="S85"/>
  <c r="S259"/>
  <c r="S240"/>
  <c r="S176"/>
  <c r="S242"/>
  <c r="S151"/>
  <c r="S226"/>
  <c r="S80"/>
  <c r="S24"/>
  <c r="S181"/>
  <c r="S183"/>
  <c r="S262"/>
  <c r="S72"/>
  <c r="S153"/>
  <c r="S189"/>
  <c r="S209"/>
  <c r="S102"/>
  <c r="S120"/>
  <c r="S220"/>
  <c r="S268"/>
  <c r="S128"/>
  <c r="S28"/>
  <c r="S166"/>
  <c r="S248"/>
  <c r="S32"/>
  <c r="S200"/>
  <c r="S286"/>
  <c r="S132"/>
  <c r="S186"/>
  <c r="S210"/>
  <c r="S73"/>
  <c r="S56"/>
  <c r="S263"/>
  <c r="S136"/>
  <c r="S278"/>
  <c r="S213"/>
  <c r="S37"/>
  <c r="S258"/>
  <c r="S235"/>
  <c r="S272"/>
  <c r="S123"/>
  <c r="S247"/>
  <c r="S161"/>
  <c r="S96"/>
  <c r="S41"/>
  <c r="S215"/>
  <c r="S277"/>
  <c r="S57"/>
  <c r="S140"/>
  <c r="S99"/>
  <c r="S60"/>
  <c r="S195"/>
  <c r="S159"/>
  <c r="S178"/>
  <c r="S266"/>
  <c r="S104"/>
  <c r="S158"/>
  <c r="S81"/>
  <c r="S49"/>
  <c r="S265"/>
  <c r="S160"/>
  <c r="S253"/>
  <c r="S152"/>
  <c r="S44"/>
  <c r="S26"/>
  <c r="S65"/>
  <c r="S236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J13" i="8"/>
  <c r="B13" i="13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B4" i="30" s="1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3" i="30" l="1"/>
  <c r="B20"/>
  <c r="B9"/>
  <c r="B29"/>
  <c r="B10"/>
  <c r="B28"/>
  <c r="A33" i="13"/>
  <c r="A32"/>
  <c r="A31"/>
  <c r="A30"/>
  <c r="A29"/>
  <c r="A28"/>
  <c r="A27"/>
  <c r="A22"/>
  <c r="A26"/>
  <c r="A24"/>
  <c r="A21"/>
  <c r="A25"/>
  <c r="A18"/>
  <c r="A17"/>
  <c r="A20"/>
  <c r="A19"/>
  <c r="A16"/>
  <c r="A15"/>
  <c r="A13"/>
  <c r="B6" i="30"/>
  <c r="B12"/>
  <c r="AC6" i="25"/>
  <c r="AC7" s="1"/>
  <c r="J9" s="1"/>
  <c r="AO11"/>
  <c r="J13"/>
  <c r="A5" i="13"/>
  <c r="A10"/>
  <c r="A9"/>
  <c r="A6"/>
  <c r="A14"/>
  <c r="A7"/>
  <c r="A5" i="29"/>
  <c r="A20" i="30" s="1"/>
  <c r="B5"/>
  <c r="A3" i="13"/>
  <c r="A11"/>
  <c r="A4"/>
  <c r="A8"/>
  <c r="A4" i="29"/>
  <c r="A29" i="30" s="1"/>
  <c r="B2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4" i="30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28" i="30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D65" l="1"/>
  <c r="B44"/>
  <c r="B65"/>
  <c r="Z117" i="25"/>
  <c r="X74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2"/>
  <c r="N32" s="1"/>
  <c r="O32" s="1"/>
  <c r="P32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26"/>
  <c r="N26" s="1"/>
  <c r="O26" s="1"/>
  <c r="P26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J28" i="25" l="1"/>
  <c r="AJ10"/>
  <c r="AE23"/>
  <c r="AJ22"/>
  <c r="AE35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J13"/>
  <c r="AJ18"/>
  <c r="AF19"/>
  <c r="AF27"/>
  <c r="AJ20"/>
  <c r="AD20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D38" s="1"/>
  <c r="AE21"/>
  <c r="AD21" s="1"/>
  <c r="AK22" s="1"/>
  <c r="AJ23"/>
  <c r="AE17"/>
  <c r="AJ31"/>
  <c r="AJ25"/>
  <c r="AJ36"/>
  <c r="AF36"/>
  <c r="AE26"/>
  <c r="AF25"/>
  <c r="AE13"/>
  <c r="AD13" s="1"/>
  <c r="AJ17"/>
  <c r="AF13"/>
  <c r="Q16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7" i="25" l="1"/>
  <c r="AK38" s="1"/>
  <c r="AD32"/>
  <c r="M26" s="1"/>
  <c r="AD31"/>
  <c r="AK32" s="1"/>
  <c r="AD36"/>
  <c r="M30" s="1"/>
  <c r="R30" s="1"/>
  <c r="AD35"/>
  <c r="AK36" s="1"/>
  <c r="AK39"/>
  <c r="M32"/>
  <c r="AK21"/>
  <c r="M14"/>
  <c r="AD30"/>
  <c r="AK31" s="1"/>
  <c r="AD29"/>
  <c r="AK30" s="1"/>
  <c r="AD26"/>
  <c r="AD19"/>
  <c r="AK20" s="1"/>
  <c r="AD14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AK14"/>
  <c r="M7"/>
  <c r="R7" s="1"/>
  <c r="Q10"/>
  <c r="Q17"/>
  <c r="Q4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M24" s="1"/>
  <c r="N24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M6" s="1"/>
  <c r="N6" s="1"/>
  <c r="AE12"/>
  <c r="AE11"/>
  <c r="AD11"/>
  <c r="AC11" s="1"/>
  <c r="M5" s="1"/>
  <c r="N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M18" s="1"/>
  <c r="N18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M30" s="1"/>
  <c r="N30" s="1"/>
  <c r="AE37"/>
  <c r="AD37"/>
  <c r="AC37" s="1"/>
  <c r="AD18"/>
  <c r="AC18" s="1"/>
  <c r="M12" s="1"/>
  <c r="N12" s="1"/>
  <c r="AE18"/>
  <c r="G8" i="16"/>
  <c r="M4" i="13" s="1"/>
  <c r="G14" i="16"/>
  <c r="M10" i="13" s="1"/>
  <c r="N16"/>
  <c r="AK33" i="25" l="1"/>
  <c r="M31"/>
  <c r="R31" s="1"/>
  <c r="M25"/>
  <c r="R25" s="1"/>
  <c r="AK37"/>
  <c r="M29"/>
  <c r="R29" s="1"/>
  <c r="O12" i="29"/>
  <c r="P12" s="1"/>
  <c r="O24"/>
  <c r="P24" s="1"/>
  <c r="O30"/>
  <c r="P30" s="1"/>
  <c r="O18"/>
  <c r="P18" s="1"/>
  <c r="O6"/>
  <c r="P6" s="1"/>
  <c r="AK27" i="25"/>
  <c r="M20"/>
  <c r="R26"/>
  <c r="N26"/>
  <c r="O26" s="1"/>
  <c r="P26" s="1"/>
  <c r="R32"/>
  <c r="N32"/>
  <c r="O32" s="1"/>
  <c r="P32" s="1"/>
  <c r="AK15"/>
  <c r="M8"/>
  <c r="R14"/>
  <c r="N14"/>
  <c r="O14" s="1"/>
  <c r="P14" s="1"/>
  <c r="O5" i="29"/>
  <c r="P5" s="1"/>
  <c r="M24" i="25"/>
  <c r="R24" s="1"/>
  <c r="M23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M22"/>
  <c r="R22" s="1"/>
  <c r="N30"/>
  <c r="O30" s="1"/>
  <c r="P30" s="1"/>
  <c r="N12"/>
  <c r="O12" s="1"/>
  <c r="P12" s="1"/>
  <c r="N18"/>
  <c r="O18" s="1"/>
  <c r="P18" s="1"/>
  <c r="N19"/>
  <c r="O19" s="1"/>
  <c r="P19" s="1"/>
  <c r="N7"/>
  <c r="O7" s="1"/>
  <c r="P7" s="1"/>
  <c r="N6"/>
  <c r="O6" s="1"/>
  <c r="P6" s="1"/>
  <c r="Q5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31" i="25" l="1"/>
  <c r="O31" s="1"/>
  <c r="P31" s="1"/>
  <c r="N25"/>
  <c r="O25" s="1"/>
  <c r="P25" s="1"/>
  <c r="N29"/>
  <c r="O29" s="1"/>
  <c r="P29" s="1"/>
  <c r="R20"/>
  <c r="N20"/>
  <c r="O20" s="1"/>
  <c r="P20" s="1"/>
  <c r="R8"/>
  <c r="N8"/>
  <c r="O8" s="1"/>
  <c r="P8" s="1"/>
  <c r="N24"/>
  <c r="O24" s="1"/>
  <c r="P24" s="1"/>
  <c r="R23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<sst xmlns="http://schemas.openxmlformats.org/spreadsheetml/2006/main" count="847" uniqueCount="317">
  <si>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</si>
  <si>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</si>
  <si>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</si>
  <si>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</si>
  <si>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</si>
  <si>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</si>
  <si>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</si>
  <si>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</si>
  <si>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</si>
  <si>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</si>
  <si>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</si>
  <si>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</si>
  <si>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</si>
  <si>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</si>
  <si>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</si>
  <si>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</si>
  <si>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</si>
  <si>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</si>
  <si>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</si>
  <si>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</si>
  <si>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</si>
  <si>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</si>
  <si>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</si>
  <si>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</si>
  <si>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</si>
  <si>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</si>
  <si>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</si>
  <si>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</si>
  <si>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</si>
  <si>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</si>
  <si>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</si>
  <si>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</si>
  <si>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</si>
  <si>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</si>
  <si>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</si>
  <si>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</si>
  <si>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</si>
  <si>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</si>
  <si>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</si>
  <si>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</si>
  <si>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</si>
  <si>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</si>
  <si>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</si>
  <si>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</si>
  <si>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</si>
  <si>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</si>
  <si>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</si>
  <si>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</si>
  <si>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</si>
  <si>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</si>
  <si>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</si>
  <si>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</si>
  <si>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</si>
  <si>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</si>
  <si>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</si>
  <si>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</si>
  <si>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</si>
  <si>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</si>
  <si>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</si>
  <si>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</si>
  <si>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</si>
  <si>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</si>
  <si>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</si>
  <si>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</si>
  <si>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</si>
  <si>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</si>
  <si>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</si>
  <si>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</si>
  <si>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</si>
  <si>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</si>
  <si>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</si>
  <si>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</si>
  <si>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</si>
  <si>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</si>
  <si>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</si>
  <si>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</si>
  <si>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</si>
  <si>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</si>
  <si>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</si>
  <si>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</si>
  <si>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</si>
  <si>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</si>
  <si>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</si>
  <si>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</si>
  <si>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</si>
  <si>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</si>
  <si>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Kensey Allen </t>
  </si>
  <si>
    <t xml:space="preserve">Snip </t>
  </si>
  <si>
    <t xml:space="preserve">Stacy Albers </t>
  </si>
  <si>
    <t xml:space="preserve">Jhett </t>
  </si>
  <si>
    <t xml:space="preserve">Callie Aamot </t>
  </si>
  <si>
    <t xml:space="preserve">Susan Anderson </t>
  </si>
  <si>
    <t xml:space="preserve">Missy </t>
  </si>
  <si>
    <t xml:space="preserve">Kassydi Anderson </t>
  </si>
  <si>
    <t xml:space="preserve">Imaflyinboss </t>
  </si>
  <si>
    <t xml:space="preserve">Shada Beeson </t>
  </si>
  <si>
    <t xml:space="preserve">Drift N Guy </t>
  </si>
  <si>
    <t xml:space="preserve">Hollywood </t>
  </si>
  <si>
    <t xml:space="preserve">Summer Beeson </t>
  </si>
  <si>
    <t xml:space="preserve">Jigs </t>
  </si>
  <si>
    <t xml:space="preserve">Miss Sassy </t>
  </si>
  <si>
    <t xml:space="preserve">Mike Boomgarden </t>
  </si>
  <si>
    <t xml:space="preserve">Stormie </t>
  </si>
  <si>
    <t xml:space="preserve">Peanut </t>
  </si>
  <si>
    <t xml:space="preserve">Denise Benney </t>
  </si>
  <si>
    <t xml:space="preserve">Stella </t>
  </si>
  <si>
    <t xml:space="preserve">Amber Baughman </t>
  </si>
  <si>
    <t xml:space="preserve">Appy </t>
  </si>
  <si>
    <t xml:space="preserve">Victoria Blatchford </t>
  </si>
  <si>
    <t xml:space="preserve">Coalys Te Bar </t>
  </si>
  <si>
    <t xml:space="preserve">Devynn Banks </t>
  </si>
  <si>
    <t xml:space="preserve">Ima Jess Ruler </t>
  </si>
  <si>
    <t xml:space="preserve">Rebel </t>
  </si>
  <si>
    <t xml:space="preserve">Joni Boekelheide </t>
  </si>
  <si>
    <t xml:space="preserve">Running with the devil </t>
  </si>
  <si>
    <t xml:space="preserve">Jet </t>
  </si>
  <si>
    <t xml:space="preserve">Rochelle Chapman </t>
  </si>
  <si>
    <t xml:space="preserve">Fancy </t>
  </si>
  <si>
    <t xml:space="preserve">Lucky </t>
  </si>
  <si>
    <t xml:space="preserve">Trinity Chapman </t>
  </si>
  <si>
    <t xml:space="preserve">Dixie </t>
  </si>
  <si>
    <t xml:space="preserve">Brooklyn Chapman </t>
  </si>
  <si>
    <t xml:space="preserve">Raisin </t>
  </si>
  <si>
    <t xml:space="preserve">Lauren Conrad </t>
  </si>
  <si>
    <t xml:space="preserve">Amber </t>
  </si>
  <si>
    <t xml:space="preserve">Brenda Deters </t>
  </si>
  <si>
    <t xml:space="preserve">Fantastic French Fling </t>
  </si>
  <si>
    <t xml:space="preserve">Carrie Dieters </t>
  </si>
  <si>
    <t xml:space="preserve">Melman </t>
  </si>
  <si>
    <t xml:space="preserve">Jasper </t>
  </si>
  <si>
    <t xml:space="preserve">Brittany Dieters </t>
  </si>
  <si>
    <t xml:space="preserve">Dallas </t>
  </si>
  <si>
    <t xml:space="preserve">Kami Eilers </t>
  </si>
  <si>
    <t xml:space="preserve">KS Jess a brown rocket </t>
  </si>
  <si>
    <t xml:space="preserve">Tia Esser </t>
  </si>
  <si>
    <t xml:space="preserve">DL Frenchman Colonel </t>
  </si>
  <si>
    <t xml:space="preserve">Blue </t>
  </si>
  <si>
    <t xml:space="preserve">Ellie Foxhoven </t>
  </si>
  <si>
    <t xml:space="preserve">Sams Double </t>
  </si>
  <si>
    <t xml:space="preserve">Mary Griffith </t>
  </si>
  <si>
    <t xml:space="preserve">Lefty </t>
  </si>
  <si>
    <t xml:space="preserve">Lindsie Graff </t>
  </si>
  <si>
    <t xml:space="preserve">Movin on Millions </t>
  </si>
  <si>
    <t xml:space="preserve">Sandy Highland </t>
  </si>
  <si>
    <t xml:space="preserve">LM A Classy Design </t>
  </si>
  <si>
    <t xml:space="preserve">Beer Ticket </t>
  </si>
  <si>
    <t xml:space="preserve">Opal Harkins </t>
  </si>
  <si>
    <t xml:space="preserve">Lincoln </t>
  </si>
  <si>
    <t xml:space="preserve">Kaylee Hieronimus </t>
  </si>
  <si>
    <t xml:space="preserve">SV Magnolia Cartel </t>
  </si>
  <si>
    <t xml:space="preserve">Natalie Hieronimus </t>
  </si>
  <si>
    <t xml:space="preserve">ToEyedCowboy </t>
  </si>
  <si>
    <t xml:space="preserve">Kellee Hermelbracht </t>
  </si>
  <si>
    <t xml:space="preserve">Marty </t>
  </si>
  <si>
    <t xml:space="preserve">Kelli Rae Holz </t>
  </si>
  <si>
    <t xml:space="preserve">Feather </t>
  </si>
  <si>
    <t xml:space="preserve">Stannis Hoffmann </t>
  </si>
  <si>
    <t xml:space="preserve">Dale rays Cutter </t>
  </si>
  <si>
    <t xml:space="preserve">Taylor Hoxeng </t>
  </si>
  <si>
    <t xml:space="preserve">Hox French Sparkle </t>
  </si>
  <si>
    <t xml:space="preserve">Jewels Texas Cutter </t>
  </si>
  <si>
    <t xml:space="preserve">Shari Kennedy </t>
  </si>
  <si>
    <t xml:space="preserve">Josey Wales Guns </t>
  </si>
  <si>
    <t xml:space="preserve">Deb Kruger </t>
  </si>
  <si>
    <t xml:space="preserve">Snort </t>
  </si>
  <si>
    <t xml:space="preserve">Lori Kjose </t>
  </si>
  <si>
    <t xml:space="preserve">Cajun </t>
  </si>
  <si>
    <t xml:space="preserve">Brooke Knoll </t>
  </si>
  <si>
    <t xml:space="preserve">Bentley </t>
  </si>
  <si>
    <t xml:space="preserve">Cash </t>
  </si>
  <si>
    <t xml:space="preserve">Blizzard </t>
  </si>
  <si>
    <t xml:space="preserve">Makenzee Kruger </t>
  </si>
  <si>
    <t xml:space="preserve">Rein </t>
  </si>
  <si>
    <t xml:space="preserve">Jordan Jensen </t>
  </si>
  <si>
    <t xml:space="preserve">Hooey </t>
  </si>
  <si>
    <t xml:space="preserve">Lexy Leischner </t>
  </si>
  <si>
    <t xml:space="preserve">Paisley </t>
  </si>
  <si>
    <t xml:space="preserve">Bug </t>
  </si>
  <si>
    <t xml:space="preserve">Playboy </t>
  </si>
  <si>
    <t xml:space="preserve">Tera Moody </t>
  </si>
  <si>
    <t xml:space="preserve">Fueled N Moody </t>
  </si>
  <si>
    <t xml:space="preserve">Tarzan </t>
  </si>
  <si>
    <t xml:space="preserve">Debbie McCutcheon </t>
  </si>
  <si>
    <t xml:space="preserve">Ivory Soap </t>
  </si>
  <si>
    <t xml:space="preserve">MCL French Royal </t>
  </si>
  <si>
    <t xml:space="preserve">Ashlie Matthews </t>
  </si>
  <si>
    <t xml:space="preserve">Breanna Millard </t>
  </si>
  <si>
    <t xml:space="preserve">Skoal </t>
  </si>
  <si>
    <t xml:space="preserve">Mindy Millard </t>
  </si>
  <si>
    <t xml:space="preserve">Burt </t>
  </si>
  <si>
    <t xml:space="preserve">Londyn Mikkelsen </t>
  </si>
  <si>
    <t xml:space="preserve">Rosie </t>
  </si>
  <si>
    <t xml:space="preserve">Jackie Naatjes </t>
  </si>
  <si>
    <t xml:space="preserve">Blaze </t>
  </si>
  <si>
    <t xml:space="preserve">Jodi  Nelson </t>
  </si>
  <si>
    <t xml:space="preserve">Simon </t>
  </si>
  <si>
    <t xml:space="preserve">Ava </t>
  </si>
  <si>
    <t xml:space="preserve">Carlee Nelson </t>
  </si>
  <si>
    <t xml:space="preserve">Katie Novak </t>
  </si>
  <si>
    <t xml:space="preserve">Rose </t>
  </si>
  <si>
    <t xml:space="preserve">Kaylee Novak </t>
  </si>
  <si>
    <t xml:space="preserve">Ally Pauley </t>
  </si>
  <si>
    <t xml:space="preserve">Breezy </t>
  </si>
  <si>
    <t xml:space="preserve">Rocket </t>
  </si>
  <si>
    <t xml:space="preserve">Ronna Pinney </t>
  </si>
  <si>
    <t xml:space="preserve">Whip and Whistle </t>
  </si>
  <si>
    <t xml:space="preserve">Jennifer Pechous </t>
  </si>
  <si>
    <t xml:space="preserve">L J </t>
  </si>
  <si>
    <t xml:space="preserve">Gracie Pechous </t>
  </si>
  <si>
    <t xml:space="preserve">Tamale </t>
  </si>
  <si>
    <t xml:space="preserve">Kerry Royalty </t>
  </si>
  <si>
    <t xml:space="preserve">Firefly </t>
  </si>
  <si>
    <t xml:space="preserve">Janice Roebuck </t>
  </si>
  <si>
    <t xml:space="preserve">Peaches </t>
  </si>
  <si>
    <t xml:space="preserve">Michele Snyder </t>
  </si>
  <si>
    <t xml:space="preserve">Shandy </t>
  </si>
  <si>
    <t xml:space="preserve">Linda Schlosser </t>
  </si>
  <si>
    <t xml:space="preserve">Ben </t>
  </si>
  <si>
    <t xml:space="preserve">Anastasia Sternhagen </t>
  </si>
  <si>
    <t xml:space="preserve">Laddy </t>
  </si>
  <si>
    <t xml:space="preserve">Cessalie Sternhagen </t>
  </si>
  <si>
    <t xml:space="preserve">LonesomeFlickHer </t>
  </si>
  <si>
    <t xml:space="preserve">Kelli Shryock </t>
  </si>
  <si>
    <t xml:space="preserve">Max </t>
  </si>
  <si>
    <t xml:space="preserve">Jean Shultz </t>
  </si>
  <si>
    <t xml:space="preserve">Bratzilla </t>
  </si>
  <si>
    <t xml:space="preserve">Kristan Soukup </t>
  </si>
  <si>
    <t xml:space="preserve">Crown </t>
  </si>
  <si>
    <t xml:space="preserve">Sara Skuodas </t>
  </si>
  <si>
    <t xml:space="preserve">Puddles </t>
  </si>
  <si>
    <t xml:space="preserve">Jessica Taubert </t>
  </si>
  <si>
    <t xml:space="preserve">Jolene </t>
  </si>
  <si>
    <t xml:space="preserve">Kelli VanDerBrink </t>
  </si>
  <si>
    <t xml:space="preserve">Cowboy </t>
  </si>
  <si>
    <t xml:space="preserve">Pam Vankeketrix </t>
  </si>
  <si>
    <t xml:space="preserve">JPS Kas I'm Stylish </t>
  </si>
  <si>
    <t xml:space="preserve">Sara VanDuysen </t>
  </si>
  <si>
    <t xml:space="preserve">lil haida boon </t>
  </si>
  <si>
    <t xml:space="preserve">Kelsey West </t>
  </si>
  <si>
    <t xml:space="preserve">Hot Peppy Socks </t>
  </si>
  <si>
    <t xml:space="preserve">Kylie West </t>
  </si>
  <si>
    <t xml:space="preserve">JJ hollywood scootter </t>
  </si>
  <si>
    <t xml:space="preserve">Amanda Wegner </t>
  </si>
  <si>
    <t xml:space="preserve">Bunny </t>
  </si>
  <si>
    <t xml:space="preserve">Barb Westover </t>
  </si>
  <si>
    <t xml:space="preserve">Romie </t>
  </si>
  <si>
    <t xml:space="preserve">Lindsey Zuelke </t>
  </si>
  <si>
    <t xml:space="preserve">McCall </t>
  </si>
  <si>
    <t xml:space="preserve">Hillery Yager </t>
  </si>
  <si>
    <t xml:space="preserve">Joker </t>
  </si>
  <si>
    <t xml:space="preserve">Cookie </t>
  </si>
  <si>
    <t xml:space="preserve">Frenchie </t>
  </si>
  <si>
    <t xml:space="preserve">Dorris </t>
  </si>
  <si>
    <t xml:space="preserve">Talley Hins </t>
  </si>
  <si>
    <t xml:space="preserve">Sandy </t>
  </si>
  <si>
    <t>Rocky</t>
  </si>
  <si>
    <t>Vinnie</t>
  </si>
  <si>
    <t>Lucy</t>
  </si>
  <si>
    <t xml:space="preserve">Candice Aamot </t>
  </si>
  <si>
    <t xml:space="preserve">Turtle </t>
  </si>
  <si>
    <t>Willie</t>
  </si>
  <si>
    <t xml:space="preserve">Cindy Loseau </t>
  </si>
  <si>
    <t xml:space="preserve">Annie </t>
  </si>
  <si>
    <t xml:space="preserve">Maci Foxhoven </t>
  </si>
  <si>
    <t xml:space="preserve">Sizzler </t>
  </si>
  <si>
    <t xml:space="preserve">Liberty Mikkelsen </t>
  </si>
  <si>
    <t xml:space="preserve">Strawberry </t>
  </si>
  <si>
    <t xml:space="preserve">Caden Knudson </t>
  </si>
  <si>
    <t xml:space="preserve">Copper </t>
  </si>
  <si>
    <t xml:space="preserve">Penelope Sternhagen </t>
  </si>
  <si>
    <t>Jade</t>
  </si>
  <si>
    <t xml:space="preserve">Lincoln Mikkelsen </t>
  </si>
  <si>
    <t xml:space="preserve">Becky Paczkowski </t>
  </si>
  <si>
    <t xml:space="preserve">Candace Andersen </t>
  </si>
  <si>
    <t>Lulu</t>
  </si>
  <si>
    <t xml:space="preserve">Khloe Speidel </t>
  </si>
  <si>
    <t xml:space="preserve">Stevie </t>
  </si>
  <si>
    <t xml:space="preserve">Tammy Watson </t>
  </si>
  <si>
    <t xml:space="preserve">Holycastsnospots </t>
  </si>
  <si>
    <t>Lilliya Meek</t>
  </si>
  <si>
    <t xml:space="preserve">Lena </t>
  </si>
  <si>
    <t xml:space="preserve">Kynlee Speidel </t>
  </si>
  <si>
    <t xml:space="preserve">Jalandy </t>
  </si>
  <si>
    <t xml:space="preserve">Gypsy </t>
  </si>
  <si>
    <t xml:space="preserve">Maci Maxwell </t>
  </si>
  <si>
    <t xml:space="preserve">LeRoy </t>
  </si>
  <si>
    <t xml:space="preserve">Ivy Nelsen </t>
  </si>
  <si>
    <t xml:space="preserve">Tinker </t>
  </si>
  <si>
    <t xml:space="preserve">Jorja Nelsen </t>
  </si>
  <si>
    <t xml:space="preserve">Romeo </t>
  </si>
  <si>
    <t xml:space="preserve">Blake Chapman </t>
  </si>
  <si>
    <t xml:space="preserve">Tori </t>
  </si>
  <si>
    <t xml:space="preserve">Kara Martin </t>
  </si>
  <si>
    <t xml:space="preserve">TQH Smart Ransom </t>
  </si>
  <si>
    <t xml:space="preserve">Melissa Maxwell </t>
  </si>
  <si>
    <t xml:space="preserve">Tex </t>
  </si>
  <si>
    <t xml:space="preserve">Morgan Maxwell </t>
  </si>
  <si>
    <t xml:space="preserve">Buddy </t>
  </si>
  <si>
    <t xml:space="preserve">Ava Nelson </t>
  </si>
  <si>
    <t xml:space="preserve">May </t>
  </si>
  <si>
    <t xml:space="preserve">Kristie Cleland </t>
  </si>
  <si>
    <t xml:space="preserve">Drive By </t>
  </si>
  <si>
    <t xml:space="preserve">Jennifer Nelsen </t>
  </si>
  <si>
    <t xml:space="preserve">First and Famous </t>
  </si>
  <si>
    <t xml:space="preserve">Another Fire on Ice </t>
  </si>
  <si>
    <t xml:space="preserve">Princeton </t>
  </si>
  <si>
    <t>Harper Harshfield</t>
  </si>
  <si>
    <t>Amy Schimke</t>
  </si>
  <si>
    <t>Marti</t>
  </si>
  <si>
    <t>Rudy</t>
  </si>
  <si>
    <t>Buttercup</t>
  </si>
  <si>
    <t>nt</t>
  </si>
  <si>
    <t>Raleigh Sykes</t>
  </si>
  <si>
    <t>Bailey</t>
  </si>
  <si>
    <t>youth</t>
  </si>
  <si>
    <t>x</t>
  </si>
  <si>
    <t>4d pts 5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</si>
</sst>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40" sqref="D40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Joni Boekelheide </v>
      </c>
      <c r="C2" s="19" t="str">
        <f>IFERROR(Draw!H2,"")</f>
        <v xml:space="preserve">Running with the devil </v>
      </c>
      <c r="D2" s="51">
        <v>15.042</v>
      </c>
      <c r="E2" s="92">
        <v>1.0000000000000001E-9</v>
      </c>
      <c r="F2" s="93">
        <f>IF(D2="scratch",3000+E2,IF(D2="nt",1000+E2,IF((D2+E2)&gt;5,D2+E2,"")))</f>
        <v>15.042000001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2D</v>
      </c>
      <c r="V2" s="7" t="str">
        <f>IFERROR(IF(U2=$V$1,'Open 2'!F2,""),"")</f>
        <v/>
      </c>
      <c r="W2" s="7">
        <f>IFERROR(IF(U2=$W$1,'Open 2'!F2,""),"")</f>
        <v>15.042000001</v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Kaylee Novak </v>
      </c>
      <c r="C3" s="19" t="str">
        <f>IFERROR(Draw!H3,"")</f>
        <v xml:space="preserve">Rose </v>
      </c>
      <c r="D3" s="52">
        <v>915.06200000000001</v>
      </c>
      <c r="E3" s="92">
        <v>2.0000000000000001E-9</v>
      </c>
      <c r="F3" s="93">
        <f t="shared" ref="F3:F66" si="0">IF(D3="scratch",3000+E3,IF(D3="nt",1000+E3,IF((D3+E3)&gt;5,D3+E3,"")))</f>
        <v>915.06200000199999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>
        <v>200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4D</v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>
        <f>IFERROR(IF($U3=$Y$1,'Open 2'!F3,""),"")</f>
        <v>915.06200000199999</v>
      </c>
      <c r="Z3" s="7" t="str">
        <f>IFERROR(IF(U3=$Z$1,'Open 2'!F3,""),"")</f>
        <v/>
      </c>
      <c r="AA3" s="3"/>
      <c r="AB3" s="8">
        <f>MIN('Open 2'!D:D)</f>
        <v>14.099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Linda Schlosser </v>
      </c>
      <c r="C4" s="19" t="str">
        <f>IFERROR(Draw!H4,"")</f>
        <v xml:space="preserve">Ben </v>
      </c>
      <c r="D4" s="53">
        <v>915.06200000000001</v>
      </c>
      <c r="E4" s="92">
        <v>3E-9</v>
      </c>
      <c r="F4" s="93">
        <f t="shared" si="0"/>
        <v>915.06200000299998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1st</v>
      </c>
      <c r="N4" s="18" t="str">
        <f>'Open 2'!AD10</f>
        <v xml:space="preserve">Shari Kennedy </v>
      </c>
      <c r="O4" s="18" t="str">
        <f>'Open 2'!AE10</f>
        <v xml:space="preserve">Josey Wales Guns </v>
      </c>
      <c r="P4" s="40">
        <f>'Open 2'!AF10</f>
        <v>14.099000031000001</v>
      </c>
      <c r="Q4" s="156">
        <f>AG10</f>
        <v>124.6</v>
      </c>
      <c r="U4" s="3" t="str">
        <f>IFERROR(VLOOKUP('Open 2'!F4,$AB$3:$AC$7,2,TRUE),"")</f>
        <v>4D</v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>
        <f>IFERROR(IF($U4=$Y$1,'Open 2'!F4,""),"")</f>
        <v>915.06200000299998</v>
      </c>
      <c r="Z4" s="7" t="str">
        <f>IFERROR(IF(U4=$Z$1,'Open 2'!F4,""),"")</f>
        <v/>
      </c>
      <c r="AA4" s="3"/>
      <c r="AB4" s="9">
        <f>AB3+0.5</f>
        <v>14.599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124.6</v>
      </c>
      <c r="AQ4" s="152">
        <f t="shared" si="1"/>
        <v>106.8</v>
      </c>
      <c r="AR4" s="152">
        <f t="shared" si="1"/>
        <v>71.2</v>
      </c>
      <c r="AS4" s="152">
        <f t="shared" si="1"/>
        <v>53.4</v>
      </c>
    </row>
    <row r="5" spans="1:46" ht="16.5" thickBot="1">
      <c r="A5" s="18">
        <f>IF(B5="","",Draw!F5)</f>
        <v>4</v>
      </c>
      <c r="B5" s="19" t="str">
        <f>IFERROR(Draw!G5,"")</f>
        <v xml:space="preserve">Kelsey West </v>
      </c>
      <c r="C5" s="19" t="str">
        <f>IFERROR(Draw!H5,"")</f>
        <v xml:space="preserve">Hot Peppy Socks </v>
      </c>
      <c r="D5" s="54">
        <v>17.834</v>
      </c>
      <c r="E5" s="92">
        <v>4.0000000000000002E-9</v>
      </c>
      <c r="F5" s="93">
        <f t="shared" si="0"/>
        <v>17.834000004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14.099</v>
      </c>
      <c r="L5" s="227"/>
      <c r="M5" s="30" t="str">
        <f>IF($J$13&lt;"2","",'Open 2'!AC11)</f>
        <v>2nd</v>
      </c>
      <c r="N5" s="20" t="str">
        <f>IF(M5="","",'Open 2'!AD11)</f>
        <v xml:space="preserve">Jennifer Nelsen </v>
      </c>
      <c r="O5" s="20" t="str">
        <f>IF(N5="","",'Open 2'!AE11)</f>
        <v xml:space="preserve">First and Famous </v>
      </c>
      <c r="P5" s="41">
        <f>IF(O5="","",'Open 2'!AF11)</f>
        <v>14.544000033</v>
      </c>
      <c r="Q5" s="157">
        <f>AG11</f>
        <v>74.759999999999991</v>
      </c>
      <c r="U5" s="3" t="str">
        <f>IFERROR(VLOOKUP('Open 2'!F5,$AB$3:$AC$7,2,TRUE),"")</f>
        <v>4D</v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>
        <f>IFERROR(IF($U5=$Y$1,'Open 2'!F5,""),"")</f>
        <v>17.834000004</v>
      </c>
      <c r="Z5" s="7" t="str">
        <f>IFERROR(IF(U5=$Z$1,'Open 2'!F5,""),"")</f>
        <v/>
      </c>
      <c r="AA5" s="3"/>
      <c r="AB5" s="9">
        <f>AB4+0.5</f>
        <v>15.099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74.759999999999991</v>
      </c>
      <c r="AQ5" s="152">
        <f t="shared" si="1"/>
        <v>64.08</v>
      </c>
      <c r="AR5" s="152">
        <f t="shared" si="1"/>
        <v>42.72</v>
      </c>
      <c r="AS5" s="152">
        <f t="shared" si="1"/>
        <v>32.04</v>
      </c>
    </row>
    <row r="6" spans="1:46" ht="16.5" thickBot="1">
      <c r="A6" s="18">
        <f>IF(B6="","",Draw!F6)</f>
        <v>5</v>
      </c>
      <c r="B6" s="19" t="str">
        <f>IFERROR(Draw!G6,"")</f>
        <v xml:space="preserve">Victoria Blatchford </v>
      </c>
      <c r="C6" s="19" t="str">
        <f>IFERROR(Draw!H6,"")</f>
        <v xml:space="preserve">Coalys Te Bar </v>
      </c>
      <c r="D6" s="54">
        <v>14.629</v>
      </c>
      <c r="E6" s="92">
        <v>5.0000000000000001E-9</v>
      </c>
      <c r="F6" s="93">
        <f t="shared" si="0"/>
        <v>14.629000005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14.599</v>
      </c>
      <c r="L6" s="227"/>
      <c r="M6" s="30" t="str">
        <f>IF($J$13&lt;"3","",'Open 2'!AC12)</f>
        <v>-</v>
      </c>
      <c r="N6" s="20" t="str">
        <f>IF(M6="","",'Open 2'!AD12)</f>
        <v>-</v>
      </c>
      <c r="O6" s="20" t="str">
        <f>IF(N6="","",'Open 2'!AE12)</f>
        <v>-</v>
      </c>
      <c r="P6" s="41" t="str">
        <f>IF(O6="","",'Open 2'!AF12)</f>
        <v>-</v>
      </c>
      <c r="Q6" s="157">
        <f>AG12</f>
        <v>49.84</v>
      </c>
      <c r="U6" s="3" t="str">
        <f>IFERROR(VLOOKUP('Open 2'!F6,$AB$3:$AC$7,2,TRUE),"")</f>
        <v>2D</v>
      </c>
      <c r="V6" s="7" t="str">
        <f>IFERROR(IF(U6=$V$1,'Open 2'!F6,""),"")</f>
        <v/>
      </c>
      <c r="W6" s="7">
        <f>IFERROR(IF(U6=$W$1,'Open 2'!F6,""),"")</f>
        <v>14.629000005</v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16.099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49.84</v>
      </c>
      <c r="AQ6" s="152">
        <f t="shared" si="1"/>
        <v>42.72</v>
      </c>
      <c r="AR6" s="152">
        <f t="shared" si="1"/>
        <v>28.480000000000004</v>
      </c>
      <c r="AS6" s="152">
        <f t="shared" si="1"/>
        <v>21.36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15.099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Devynn Banks </v>
      </c>
      <c r="C8" s="19" t="str">
        <f>IFERROR(Draw!H8,"")</f>
        <v xml:space="preserve">Ima Jess Ruler </v>
      </c>
      <c r="D8" s="53">
        <v>918.47</v>
      </c>
      <c r="E8" s="92">
        <v>6.9999999999999998E-9</v>
      </c>
      <c r="F8" s="93">
        <f t="shared" si="0"/>
        <v>918.47000000700007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16.099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4D</v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>
        <f>IFERROR(IF($U8=$Y$1,'Open 2'!F8,""),"")</f>
        <v>918.47000000700007</v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 xml:space="preserve">Lauren Conrad </v>
      </c>
      <c r="C9" s="19" t="str">
        <f>IFERROR(Draw!H9,"")</f>
        <v xml:space="preserve">Amber </v>
      </c>
      <c r="D9" s="52">
        <v>16.32</v>
      </c>
      <c r="E9" s="92">
        <v>8.0000000000000005E-9</v>
      </c>
      <c r="F9" s="93">
        <f t="shared" si="0"/>
        <v>16.320000008000001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16.320000008000001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249.2</v>
      </c>
      <c r="AQ9" s="151">
        <f>AQ2*$AN$12</f>
        <v>213.6</v>
      </c>
      <c r="AR9" s="151">
        <f>AR2*$AN$12</f>
        <v>142.4</v>
      </c>
      <c r="AS9" s="151">
        <f>AS2*$AN$12</f>
        <v>106.8</v>
      </c>
    </row>
    <row r="10" spans="1:46" ht="16.5" thickBot="1">
      <c r="A10" s="18">
        <f>IF(B10="","",Draw!F10)</f>
        <v>8</v>
      </c>
      <c r="B10" s="19" t="str">
        <f>IFERROR(Draw!G10,"")</f>
        <v xml:space="preserve">Tia Esser </v>
      </c>
      <c r="C10" s="19" t="str">
        <f>IFERROR(Draw!H10,"")</f>
        <v xml:space="preserve">DL Frenchman Colonel </v>
      </c>
      <c r="D10" s="51">
        <v>914.65</v>
      </c>
      <c r="E10" s="92">
        <v>8.9999999999999995E-9</v>
      </c>
      <c r="F10" s="93">
        <f t="shared" si="0"/>
        <v>914.650000009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1st</v>
      </c>
      <c r="N10" s="18" t="str">
        <f>'Open 2'!AD16</f>
        <v xml:space="preserve">Victoria Blatchford </v>
      </c>
      <c r="O10" s="18" t="str">
        <f>'Open 2'!AE16</f>
        <v xml:space="preserve">Coalys Te Bar </v>
      </c>
      <c r="P10" s="40">
        <f>'Open 2'!AF16</f>
        <v>14.629000005</v>
      </c>
      <c r="Q10" s="156">
        <f>AG16</f>
        <v>106.8</v>
      </c>
      <c r="U10" s="3" t="str">
        <f>IFERROR(VLOOKUP('Open 2'!F10,$AB$3:$AC$7,2,TRUE),"")</f>
        <v>4D</v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>
        <f>IFERROR(IF($U10=$Y$1,'Open 2'!F10,""),"")</f>
        <v>914.650000009</v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Shari Kennedy </v>
      </c>
      <c r="AE10" s="64" t="str">
        <f>IFERROR(INDEX('Open 2'!$B:$F,MATCH(AF10,'Open 2'!$F:$F,0),2),"-")</f>
        <v xml:space="preserve">Josey Wales Guns </v>
      </c>
      <c r="AF10" s="7">
        <f>IFERROR(SMALL($V$2:$V$286,AH10),"-")</f>
        <v>14.099000031000001</v>
      </c>
      <c r="AG10" s="153">
        <f>IF(AP4&gt;0,AP4,"")</f>
        <v>124.6</v>
      </c>
      <c r="AH10">
        <v>1</v>
      </c>
      <c r="AI10"/>
      <c r="AJ10"/>
      <c r="AK10" s="234" t="s">
        <v>75</v>
      </c>
      <c r="AL10" s="234"/>
      <c r="AM10" s="234"/>
      <c r="AN10" s="17">
        <f>J11</f>
        <v>32</v>
      </c>
    </row>
    <row r="11" spans="1:46" ht="16.5" thickBot="1">
      <c r="A11" s="18">
        <f>IF(B11="","",Draw!F11)</f>
        <v>9</v>
      </c>
      <c r="B11" s="19" t="str">
        <f>IFERROR(Draw!G11,"")</f>
        <v xml:space="preserve">Lori Kjose </v>
      </c>
      <c r="C11" s="19" t="str">
        <f>IFERROR(Draw!H11,"")</f>
        <v xml:space="preserve">Cajun </v>
      </c>
      <c r="D11" s="52">
        <v>15.895</v>
      </c>
      <c r="E11" s="92">
        <v>1E-8</v>
      </c>
      <c r="F11" s="93">
        <f t="shared" si="0"/>
        <v>15.89500001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32</v>
      </c>
      <c r="K11" s="50">
        <v>2</v>
      </c>
      <c r="L11" s="230"/>
      <c r="M11" s="30" t="str">
        <f>IF($J$13&lt;"2","",'Open 2'!AC17)</f>
        <v>2nd</v>
      </c>
      <c r="N11" s="20" t="str">
        <f>IF(M11="","",'Open 2'!AD17)</f>
        <v xml:space="preserve">Jordan Jensen </v>
      </c>
      <c r="O11" s="20" t="str">
        <f>IF(N11="","",'Open 2'!AE17)</f>
        <v xml:space="preserve">Hooey </v>
      </c>
      <c r="P11" s="41">
        <f>IF(O11="","",'Open 2'!AF17)</f>
        <v>14.776000032000001</v>
      </c>
      <c r="Q11" s="157">
        <f>AG17</f>
        <v>64.08</v>
      </c>
      <c r="U11" s="3" t="str">
        <f>IFERROR(VLOOKUP('Open 2'!F11,$AB$3:$AC$7,2,TRUE),"")</f>
        <v>3D</v>
      </c>
      <c r="V11" s="7" t="str">
        <f>IFERROR(IF(U11=$V$1,'Open 2'!F11,""),"")</f>
        <v/>
      </c>
      <c r="W11" s="7" t="str">
        <f>IFERROR(IF(U11=$W$1,'Open 2'!F11,""),"")</f>
        <v/>
      </c>
      <c r="X11" s="7">
        <f>IFERROR(IF(U11=$X$1,'Open 2'!F11,""),"")</f>
        <v>15.89500001</v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2nd</v>
      </c>
      <c r="AD11" s="64" t="str">
        <f>IFERROR(INDEX('Open 2'!B:F,MATCH(AF11,'Open 2'!$F:$F,0),1),"-")</f>
        <v xml:space="preserve">Jennifer Nelsen </v>
      </c>
      <c r="AE11" s="64" t="str">
        <f>IFERROR(INDEX('Open 2'!$B:$F,MATCH(AF11,'Open 2'!$F:$F,0),2),"-")</f>
        <v xml:space="preserve">First and Famous </v>
      </c>
      <c r="AF11" s="7">
        <f>IFERROR(SMALL($V$2:$V$286,AH11),"-")</f>
        <v>14.544000033</v>
      </c>
      <c r="AG11" s="153">
        <f>IF(AP5&gt;0,AP5,"")</f>
        <v>74.759999999999991</v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 xml:space="preserve">Mike Boomgarden </v>
      </c>
      <c r="C12" s="19" t="str">
        <f>IFERROR(Draw!H12,"")</f>
        <v xml:space="preserve">Gypsy </v>
      </c>
      <c r="D12" s="54">
        <v>15.212</v>
      </c>
      <c r="E12" s="92">
        <v>1.0999999999999999E-8</v>
      </c>
      <c r="F12" s="93">
        <f t="shared" si="0"/>
        <v>15.212000010999999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>3rd</v>
      </c>
      <c r="N12" s="20" t="str">
        <f>IF(M12="","",'Open 2'!AD18)</f>
        <v xml:space="preserve">Kara Martin </v>
      </c>
      <c r="O12" s="20" t="str">
        <f>IF(N12="","",'Open 2'!AE18)</f>
        <v xml:space="preserve">TQH Smart Ransom </v>
      </c>
      <c r="P12" s="41">
        <f>IF(O12="","",'Open 2'!AF18)</f>
        <v>14.888000029000001</v>
      </c>
      <c r="Q12" s="157">
        <f>AG18</f>
        <v>42.72</v>
      </c>
      <c r="U12" s="3" t="str">
        <f>IFERROR(VLOOKUP('Open 2'!F12,$AB$3:$AC$7,2,TRUE),"")</f>
        <v>3D</v>
      </c>
      <c r="V12" s="7" t="str">
        <f>IFERROR(IF(U12=$V$1,'Open 2'!F12,""),"")</f>
        <v/>
      </c>
      <c r="W12" s="7" t="str">
        <f>IFERROR(IF(U12=$W$1,'Open 2'!F12,""),"")</f>
        <v/>
      </c>
      <c r="X12" s="7">
        <f>IFERROR(IF(U12=$X$1,'Open 2'!F12,""),"")</f>
        <v>15.212000010999999</v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>
        <f>IF(AP6&gt;0,AP6,"")</f>
        <v>49.84</v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712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711.99999999999989</v>
      </c>
    </row>
    <row r="14" spans="1:46" ht="16.5" thickBot="1">
      <c r="A14" s="18">
        <f>IF(B14="","",Draw!F14)</f>
        <v>11</v>
      </c>
      <c r="B14" s="19" t="str">
        <f>IFERROR(Draw!G14,"")</f>
        <v xml:space="preserve">Londyn Mikkelsen </v>
      </c>
      <c r="C14" s="19" t="str">
        <f>IFERROR(Draw!H14,"")</f>
        <v xml:space="preserve">Rosie </v>
      </c>
      <c r="D14" s="51" t="s">
        <v>311</v>
      </c>
      <c r="E14" s="92">
        <v>1.3000000000000001E-8</v>
      </c>
      <c r="F14" s="93">
        <f t="shared" si="0"/>
        <v>1000.000000013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4D</v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>
        <f>IFERROR(IF($U14=$Y$1,'Open 2'!F14,""),"")</f>
        <v>1000.000000013</v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 xml:space="preserve">Jennifer Pechous </v>
      </c>
      <c r="C15" s="19" t="str">
        <f>IFERROR(Draw!H15,"")</f>
        <v xml:space="preserve">L J </v>
      </c>
      <c r="D15" s="56">
        <v>16.986999999999998</v>
      </c>
      <c r="E15" s="92">
        <v>1.4E-8</v>
      </c>
      <c r="F15" s="93">
        <f t="shared" si="0"/>
        <v>16.987000013999999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16.987000013999999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>
        <f>IF(B16="","",Draw!F16)</f>
        <v>13</v>
      </c>
      <c r="B16" s="19" t="str">
        <f>IFERROR(Draw!G16,"")</f>
        <v xml:space="preserve">Janice Roebuck </v>
      </c>
      <c r="C16" s="19" t="str">
        <f>IFERROR(Draw!H16,"")</f>
        <v xml:space="preserve">Peaches </v>
      </c>
      <c r="D16" s="52">
        <v>21.161000000000001</v>
      </c>
      <c r="E16" s="92">
        <v>1.4999999999999999E-8</v>
      </c>
      <c r="F16" s="93">
        <f t="shared" si="0"/>
        <v>21.161000015000003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1st</v>
      </c>
      <c r="N16" s="18" t="str">
        <f>'Open 2'!AD22</f>
        <v xml:space="preserve">Sara VanDuysen </v>
      </c>
      <c r="O16" s="18" t="str">
        <f>'Open 2'!AE22</f>
        <v xml:space="preserve">lil haida boon </v>
      </c>
      <c r="P16" s="40">
        <f>'Open 2'!AF22</f>
        <v>15.111000020000001</v>
      </c>
      <c r="Q16" s="156">
        <f>AG22</f>
        <v>71.2</v>
      </c>
      <c r="U16" s="3" t="str">
        <f>IFERROR(VLOOKUP('Open 2'!F16,$AB$3:$AC$7,2,TRUE),"")</f>
        <v>4D</v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>
        <f>IFERROR(IF($U16=$Y$1,'Open 2'!F16,""),"")</f>
        <v>21.161000015000003</v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Victoria Blatchford </v>
      </c>
      <c r="AE16" s="16" t="str">
        <f>IFERROR(INDEX('Open 2'!B:F,MATCH(AF16,'Open 2'!F:F,0),2),"-")</f>
        <v xml:space="preserve">Coalys Te Bar </v>
      </c>
      <c r="AF16" s="4">
        <f>IFERROR(SMALL($W$2:$W$286,AH16),"-")</f>
        <v>14.629000005</v>
      </c>
      <c r="AG16" s="154">
        <f>IF(AQ4&gt;0,AQ4,"")</f>
        <v>106.8</v>
      </c>
      <c r="AH16">
        <v>1</v>
      </c>
      <c r="AI16"/>
      <c r="AJ16"/>
    </row>
    <row r="17" spans="1:36">
      <c r="A17" s="18">
        <f>IF(B17="","",Draw!F17)</f>
        <v>14</v>
      </c>
      <c r="B17" s="19" t="str">
        <f>IFERROR(Draw!G17,"")</f>
        <v xml:space="preserve">Michele Snyder </v>
      </c>
      <c r="C17" s="19" t="str">
        <f>IFERROR(Draw!H17,"")</f>
        <v xml:space="preserve">Shandy </v>
      </c>
      <c r="D17" s="52" t="s">
        <v>311</v>
      </c>
      <c r="E17" s="92">
        <v>1.6000000000000001E-8</v>
      </c>
      <c r="F17" s="93">
        <f t="shared" si="0"/>
        <v>1000.0000000159999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>2nd</v>
      </c>
      <c r="N17" s="20" t="str">
        <f>IF(M17="","",'Open 2'!AD23)</f>
        <v xml:space="preserve">Mike Boomgarden </v>
      </c>
      <c r="O17" s="20" t="str">
        <f>IF(N17="","",'Open 2'!AE23)</f>
        <v xml:space="preserve">Gypsy </v>
      </c>
      <c r="P17" s="41">
        <f>IF(O17="","",'Open 2'!AF23)</f>
        <v>15.212000010999999</v>
      </c>
      <c r="Q17" s="157">
        <f>AG23</f>
        <v>42.72</v>
      </c>
      <c r="U17" s="3" t="str">
        <f>IFERROR(VLOOKUP('Open 2'!F17,$AB$3:$AC$7,2,TRUE),"")</f>
        <v>4D</v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>
        <f>IFERROR(IF($U17=$Y$1,'Open 2'!F17,""),"")</f>
        <v>1000.0000000159999</v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2nd</v>
      </c>
      <c r="AD17" s="16" t="str">
        <f>IFERROR(INDEX('Open 2'!B:F,MATCH(AF17,'Open 2'!F:F,0),1),"-")</f>
        <v xml:space="preserve">Jordan Jensen </v>
      </c>
      <c r="AE17" s="16" t="str">
        <f>IFERROR(INDEX('Open 2'!B:F,MATCH(AF17,'Open 2'!F:F,0),2),"-")</f>
        <v xml:space="preserve">Hooey </v>
      </c>
      <c r="AF17" s="4">
        <f>IFERROR(SMALL($W$2:$W$286,AH17),"-")</f>
        <v>14.776000032000001</v>
      </c>
      <c r="AG17" s="154">
        <f>IF(AQ5&gt;0,AQ5,"")</f>
        <v>64.08</v>
      </c>
      <c r="AH17">
        <v>2</v>
      </c>
      <c r="AI17"/>
      <c r="AJ17"/>
    </row>
    <row r="18" spans="1:36" ht="16.5" thickBot="1">
      <c r="A18" s="18">
        <f>IF(B18="","",Draw!F18)</f>
        <v>15</v>
      </c>
      <c r="B18" s="19" t="str">
        <f>IFERROR(Draw!G18,"")</f>
        <v xml:space="preserve">Kristan Soukup </v>
      </c>
      <c r="C18" s="19" t="str">
        <f>IFERROR(Draw!H18,"")</f>
        <v xml:space="preserve">Crown </v>
      </c>
      <c r="D18" s="53">
        <v>14.92</v>
      </c>
      <c r="E18" s="92">
        <v>1.7E-8</v>
      </c>
      <c r="F18" s="93">
        <f t="shared" si="0"/>
        <v>14.920000017</v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>3rd</v>
      </c>
      <c r="N18" s="20" t="str">
        <f>IF(M18="","",'Open 2'!AD24)</f>
        <v>Lilliya Meek</v>
      </c>
      <c r="O18" s="20" t="str">
        <f>IF(N18="","",'Open 2'!AE24)</f>
        <v xml:space="preserve">Lena </v>
      </c>
      <c r="P18" s="41">
        <f>IF(O18="","",'Open 2'!AF24)</f>
        <v>15.217000026000001</v>
      </c>
      <c r="Q18" s="157">
        <f>AG24</f>
        <v>28.480000000000004</v>
      </c>
      <c r="U18" s="3" t="str">
        <f>IFERROR(VLOOKUP('Open 2'!F18,$AB$3:$AC$7,2,TRUE),"")</f>
        <v>2D</v>
      </c>
      <c r="V18" s="7" t="str">
        <f>IFERROR(IF(U18=$V$1,'Open 2'!F18,""),"")</f>
        <v/>
      </c>
      <c r="W18" s="7">
        <f>IFERROR(IF(U18=$W$1,'Open 2'!F18,""),"")</f>
        <v>14.920000017</v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3rd</v>
      </c>
      <c r="AD18" s="16" t="str">
        <f>IFERROR(INDEX('Open 2'!B:F,MATCH(AF18,'Open 2'!F:F,0),1),"-")</f>
        <v xml:space="preserve">Kara Martin </v>
      </c>
      <c r="AE18" s="16" t="str">
        <f>IFERROR(INDEX('Open 2'!B:F,MATCH(AF18,'Open 2'!F:F,0),2),"-")</f>
        <v xml:space="preserve">TQH Smart Ransom </v>
      </c>
      <c r="AF18" s="4">
        <f>IFERROR(SMALL($W$2:$W$286,AH18),"-")</f>
        <v>14.888000029000001</v>
      </c>
      <c r="AG18" s="154">
        <f>IF(AQ6&gt;0,AQ6,"")</f>
        <v>42.72</v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4th</v>
      </c>
      <c r="AD19" s="16" t="str">
        <f>IFERROR(INDEX('Open 2'!B:F,MATCH(AF19,'Open 2'!F:F,0),1),"-")</f>
        <v xml:space="preserve">Kristan Soukup </v>
      </c>
      <c r="AE19" s="16" t="str">
        <f>IFERROR(INDEX('Open 2'!B:F,MATCH(AF19,'Open 2'!F:F,0),2),"-")</f>
        <v xml:space="preserve">Crown </v>
      </c>
      <c r="AF19" s="4">
        <f>IFERROR(SMALL($W$2:$W$286,AH19),"-")</f>
        <v>14.920000017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>
        <f>IF(B20="","",Draw!F20)</f>
        <v>16</v>
      </c>
      <c r="B20" s="19" t="str">
        <f>IFERROR(Draw!G20,"")</f>
        <v xml:space="preserve">Kelli VanDerBrink </v>
      </c>
      <c r="C20" s="19" t="str">
        <f>IFERROR(Draw!H20,"")</f>
        <v xml:space="preserve">Cowboy </v>
      </c>
      <c r="D20" s="51">
        <v>14.938000000000001</v>
      </c>
      <c r="E20" s="92">
        <v>1.9000000000000001E-8</v>
      </c>
      <c r="F20" s="93">
        <f t="shared" si="0"/>
        <v>14.938000019</v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>2D</v>
      </c>
      <c r="V20" s="7" t="str">
        <f>IFERROR(IF(U20=$V$1,'Open 2'!F20,""),"")</f>
        <v/>
      </c>
      <c r="W20" s="7">
        <f>IFERROR(IF(U20=$W$1,'Open 2'!F20,""),"")</f>
        <v>14.938000019</v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5th</v>
      </c>
      <c r="AD20" s="16" t="str">
        <f>IFERROR(INDEX('Open 2'!B:F,MATCH(AF20,'Open 2'!F:F,0),1),"-")</f>
        <v xml:space="preserve">Kelli VanDerBrink </v>
      </c>
      <c r="AE20" s="16" t="str">
        <f>IFERROR(INDEX('Open 2'!B:F,MATCH(AF20,'Open 2'!F:F,0),2),"-")</f>
        <v xml:space="preserve">Cowboy </v>
      </c>
      <c r="AF20" s="4">
        <f>IFERROR(SMALL($W$2:$W$286,AH20),"-")</f>
        <v>14.938000019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>
        <f>IF(B21="","",Draw!F21)</f>
        <v>17</v>
      </c>
      <c r="B21" s="19" t="str">
        <f>IFERROR(Draw!G21,"")</f>
        <v xml:space="preserve">Sara VanDuysen </v>
      </c>
      <c r="C21" s="19" t="str">
        <f>IFERROR(Draw!H21,"")</f>
        <v xml:space="preserve">lil haida boon </v>
      </c>
      <c r="D21" s="52">
        <v>15.111000000000001</v>
      </c>
      <c r="E21" s="92">
        <v>2E-8</v>
      </c>
      <c r="F21" s="93">
        <f t="shared" si="0"/>
        <v>15.111000020000001</v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>3D</v>
      </c>
      <c r="V21" s="7" t="str">
        <f>IFERROR(IF(U21=$V$1,'Open 2'!F21,""),"")</f>
        <v/>
      </c>
      <c r="W21" s="7" t="str">
        <f>IFERROR(IF(U21=$W$1,'Open 2'!F21,""),"")</f>
        <v/>
      </c>
      <c r="X21" s="7">
        <f>IFERROR(IF(U21=$X$1,'Open 2'!F21,""),"")</f>
        <v>15.111000020000001</v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>
        <f>IF(B22="","",Draw!F22)</f>
        <v>18</v>
      </c>
      <c r="B22" s="19" t="str">
        <f>IFERROR(Draw!G22,"")</f>
        <v xml:space="preserve">Becky Paczkowski </v>
      </c>
      <c r="C22" s="19" t="str">
        <f>IFERROR(Draw!H22,"")</f>
        <v>Buttercup</v>
      </c>
      <c r="D22" s="52">
        <v>22.907</v>
      </c>
      <c r="E22" s="92">
        <v>2.0999999999999999E-8</v>
      </c>
      <c r="F22" s="93">
        <f t="shared" si="0"/>
        <v>22.907000021000002</v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1st</v>
      </c>
      <c r="N22" s="18" t="str">
        <f>'Open 2'!AD28</f>
        <v xml:space="preserve">Lauren Conrad </v>
      </c>
      <c r="O22" s="18" t="str">
        <f>'Open 2'!AE28</f>
        <v xml:space="preserve">Amber </v>
      </c>
      <c r="P22" s="40">
        <f>'Open 2'!AF28</f>
        <v>16.320000008000001</v>
      </c>
      <c r="Q22" s="156">
        <f>AG28</f>
        <v>53.4</v>
      </c>
      <c r="U22" s="3" t="str">
        <f>IFERROR(VLOOKUP('Open 2'!F22,$AB$3:$AC$7,2,TRUE),"")</f>
        <v>4D</v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>
        <f>IFERROR(IF($U22=$Y$1,'Open 2'!F22,""),"")</f>
        <v>22.907000021000002</v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Sara VanDuysen </v>
      </c>
      <c r="AE22" s="16" t="str">
        <f>IFERROR(INDEX('Open 2'!B:F,MATCH(AF22,'Open 2'!F:F,0),2),"-")</f>
        <v xml:space="preserve">lil haida boon </v>
      </c>
      <c r="AF22" s="4">
        <f>IFERROR(SMALL($X$2:$X$286,AH22),"-")</f>
        <v>15.111000020000001</v>
      </c>
      <c r="AG22" s="154">
        <f>IF(AR4&gt;0,AR4,"")</f>
        <v>71.2</v>
      </c>
      <c r="AH22">
        <v>1</v>
      </c>
      <c r="AI22"/>
      <c r="AJ22"/>
    </row>
    <row r="23" spans="1:36">
      <c r="A23" s="18">
        <f>IF(B23="","",Draw!F23)</f>
        <v>19</v>
      </c>
      <c r="B23" s="19" t="str">
        <f>IFERROR(Draw!G23,"")</f>
        <v xml:space="preserve">Kylie West </v>
      </c>
      <c r="C23" s="19" t="str">
        <f>IFERROR(Draw!H23,"")</f>
        <v xml:space="preserve">JJ hollywood scootter </v>
      </c>
      <c r="D23" s="52">
        <v>15.625999999999999</v>
      </c>
      <c r="E23" s="92">
        <v>2.1999999999999998E-8</v>
      </c>
      <c r="F23" s="93">
        <f t="shared" si="0"/>
        <v>15.626000021999999</v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>2nd</v>
      </c>
      <c r="N23" s="20" t="str">
        <f>IF(M23="","",'Open 2'!AD29)</f>
        <v xml:space="preserve">Khloe Speidel </v>
      </c>
      <c r="O23" s="20" t="str">
        <f>IF(N23="","",'Open 2'!AE29)</f>
        <v xml:space="preserve">Stevie </v>
      </c>
      <c r="P23" s="41">
        <f>IF(O23="","",'Open 2'!AF29)</f>
        <v>16.375000024999999</v>
      </c>
      <c r="Q23" s="157">
        <f>AG29</f>
        <v>32.04</v>
      </c>
      <c r="U23" s="3" t="str">
        <f>IFERROR(VLOOKUP('Open 2'!F23,$AB$3:$AC$7,2,TRUE),"")</f>
        <v>3D</v>
      </c>
      <c r="V23" s="7" t="str">
        <f>IFERROR(IF(U23=$V$1,'Open 2'!F23,""),"")</f>
        <v/>
      </c>
      <c r="W23" s="7" t="str">
        <f>IFERROR(IF(U23=$W$1,'Open 2'!F23,""),"")</f>
        <v/>
      </c>
      <c r="X23" s="7">
        <f>IFERROR(IF(U23=$X$1,'Open 2'!F23,""),"")</f>
        <v>15.626000021999999</v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2nd</v>
      </c>
      <c r="AD23" s="16" t="str">
        <f>IFERROR(INDEX('Open 2'!B:F,MATCH(AF23,'Open 2'!F:F,0),1),"-")</f>
        <v xml:space="preserve">Mike Boomgarden </v>
      </c>
      <c r="AE23" s="16" t="str">
        <f>IFERROR(INDEX('Open 2'!B:F,MATCH(AF23,'Open 2'!F:F,0),2),"-")</f>
        <v xml:space="preserve">Gypsy </v>
      </c>
      <c r="AF23" s="4">
        <f>IFERROR(SMALL($X$2:$X$286,AH23),"-")</f>
        <v>15.212000010999999</v>
      </c>
      <c r="AG23" s="154">
        <f>IF(AR5&gt;0,AR5,"")</f>
        <v>42.72</v>
      </c>
      <c r="AH23">
        <v>2</v>
      </c>
      <c r="AI23"/>
      <c r="AJ23"/>
    </row>
    <row r="24" spans="1:36">
      <c r="A24" s="18">
        <f>IF(B24="","",Draw!F24)</f>
        <v>20</v>
      </c>
      <c r="B24" s="19" t="str">
        <f>IFERROR(Draw!G24,"")</f>
        <v xml:space="preserve">Gracie Pechous </v>
      </c>
      <c r="C24" s="19" t="str">
        <f>IFERROR(Draw!H24,"")</f>
        <v xml:space="preserve">Tamale </v>
      </c>
      <c r="D24" s="54">
        <v>17.202000000000002</v>
      </c>
      <c r="E24" s="92">
        <v>2.3000000000000001E-8</v>
      </c>
      <c r="F24" s="93">
        <f t="shared" si="0"/>
        <v>17.202000023</v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>3rd</v>
      </c>
      <c r="N24" s="20" t="str">
        <f>IF(M24="","",'Open 2'!AD30)</f>
        <v xml:space="preserve">Jennifer Pechous </v>
      </c>
      <c r="O24" s="20" t="str">
        <f>IF(N24="","",'Open 2'!AE30)</f>
        <v xml:space="preserve">L J </v>
      </c>
      <c r="P24" s="41">
        <f>IF(O24="","",'Open 2'!AF30)</f>
        <v>16.987000013999999</v>
      </c>
      <c r="Q24" s="157">
        <f>AG30</f>
        <v>21.36</v>
      </c>
      <c r="U24" s="3" t="str">
        <f>IFERROR(VLOOKUP('Open 2'!F24,$AB$3:$AC$7,2,TRUE),"")</f>
        <v>4D</v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>
        <f>IFERROR(IF($U24=$Y$1,'Open 2'!F24,""),"")</f>
        <v>17.202000023</v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3rd</v>
      </c>
      <c r="AD24" s="16" t="str">
        <f>IFERROR(INDEX('Open 2'!B:F,MATCH(AF24,'Open 2'!F:F,0),1),"-")</f>
        <v>Lilliya Meek</v>
      </c>
      <c r="AE24" s="16" t="str">
        <f>IFERROR(INDEX('Open 2'!B:F,MATCH(AF24,'Open 2'!F:F,0),2),"-")</f>
        <v xml:space="preserve">Lena </v>
      </c>
      <c r="AF24" s="4">
        <f>IFERROR(SMALL($X$2:$X$286,AH24),"-")</f>
        <v>15.217000026000001</v>
      </c>
      <c r="AG24" s="154">
        <f>IF(AR6&gt;0,AR6,"")</f>
        <v>28.480000000000004</v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4th</v>
      </c>
      <c r="AD25" s="16" t="str">
        <f>IFERROR(INDEX('Open 2'!B:F,MATCH(AF25,'Open 2'!F:F,0),1),"-")</f>
        <v xml:space="preserve">Kylie West </v>
      </c>
      <c r="AE25" s="16" t="str">
        <f>IFERROR(INDEX('Open 2'!B:F,MATCH(AF25,'Open 2'!F:F,0),2),"-")</f>
        <v xml:space="preserve">JJ hollywood scootter </v>
      </c>
      <c r="AF25" s="4">
        <f>IFERROR(SMALL($X$2:$X$286,AH25),"-")</f>
        <v>15.626000021999999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>
        <f>IF(B26="","",Draw!F26)</f>
        <v>21</v>
      </c>
      <c r="B26" s="19" t="str">
        <f>IFERROR(Draw!G26,"")</f>
        <v xml:space="preserve">Khloe Speidel </v>
      </c>
      <c r="C26" s="19" t="str">
        <f>IFERROR(Draw!H26,"")</f>
        <v xml:space="preserve">Stevie </v>
      </c>
      <c r="D26" s="143">
        <v>16.375</v>
      </c>
      <c r="E26" s="92">
        <v>2.4999999999999999E-8</v>
      </c>
      <c r="F26" s="93">
        <f t="shared" si="0"/>
        <v>16.375000024999999</v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>4D</v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>
        <f>IFERROR(IF($U26=$Y$1,'Open 2'!F26,""),"")</f>
        <v>16.375000024999999</v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5th</v>
      </c>
      <c r="AD26" s="16" t="str">
        <f>IFERROR(INDEX('Open 2'!B:F,MATCH(AF26,'Open 2'!F:F,0),1),"-")</f>
        <v xml:space="preserve">Lori Kjose </v>
      </c>
      <c r="AE26" s="16" t="str">
        <f>IFERROR(INDEX('Open 2'!B:F,MATCH(AF26,'Open 2'!F:F,0),2),"-")</f>
        <v xml:space="preserve">Cajun </v>
      </c>
      <c r="AF26" s="4">
        <f>IFERROR(SMALL($X$2:$X$286,AH26),"-")</f>
        <v>15.89500001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>
        <f>IF(B27="","",Draw!F27)</f>
        <v>22</v>
      </c>
      <c r="B27" s="19" t="str">
        <f>IFERROR(Draw!G27,"")</f>
        <v>Lilliya Meek</v>
      </c>
      <c r="C27" s="19" t="str">
        <f>IFERROR(Draw!H27,"")</f>
        <v xml:space="preserve">Lena </v>
      </c>
      <c r="D27" s="52">
        <v>15.217000000000001</v>
      </c>
      <c r="E27" s="92">
        <v>2.6000000000000001E-8</v>
      </c>
      <c r="F27" s="93">
        <f t="shared" si="0"/>
        <v>15.217000026000001</v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>3D</v>
      </c>
      <c r="V27" s="7" t="str">
        <f>IFERROR(IF(U27=$V$1,'Open 2'!F27,""),"")</f>
        <v/>
      </c>
      <c r="W27" s="7" t="str">
        <f>IFERROR(IF(U27=$W$1,'Open 2'!F27,""),"")</f>
        <v/>
      </c>
      <c r="X27" s="7">
        <f>IFERROR(IF(U27=$X$1,'Open 2'!F27,""),"")</f>
        <v>15.217000026000001</v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>
        <f>IF(B28="","",Draw!F28)</f>
        <v>23</v>
      </c>
      <c r="B28" s="19" t="str">
        <f>IFERROR(Draw!G28,"")</f>
        <v xml:space="preserve">Kynlee Speidel </v>
      </c>
      <c r="C28" s="19" t="str">
        <f>IFERROR(Draw!H28,"")</f>
        <v xml:space="preserve">Jalandy </v>
      </c>
      <c r="D28" s="51">
        <v>18.082999999999998</v>
      </c>
      <c r="E28" s="92">
        <v>2.7E-8</v>
      </c>
      <c r="F28" s="93">
        <f t="shared" si="0"/>
        <v>18.083000026999997</v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>4D</v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>
        <f>IFERROR(IF($U28=$Y$1,'Open 2'!F28,""),"")</f>
        <v>18.083000026999997</v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1st</v>
      </c>
      <c r="AD28" s="16" t="str">
        <f>IFERROR(INDEX('Open 2'!B:F,MATCH(AF28,'Open 2'!F:F,0),1),"-")</f>
        <v xml:space="preserve">Lauren Conrad </v>
      </c>
      <c r="AE28" s="16" t="str">
        <f>IFERROR(INDEX('Open 2'!B:F,MATCH(AF28,'Open 2'!F:F,0),2),"-")</f>
        <v xml:space="preserve">Amber </v>
      </c>
      <c r="AF28" s="4">
        <f>IFERROR(IF(SMALL($Y$2:$Y$286,AH28)&lt;900,SMALL($Y$2:$Y$286,AH28),"-"),"-")</f>
        <v>16.320000008000001</v>
      </c>
      <c r="AG28" s="154">
        <f>IF(AS4&gt;0,AS4,"")</f>
        <v>53.4</v>
      </c>
      <c r="AH28">
        <v>1</v>
      </c>
      <c r="AI28"/>
      <c r="AJ28"/>
    </row>
    <row r="29" spans="1:36">
      <c r="A29" s="18">
        <f>IF(B29="","",Draw!F29)</f>
        <v>24</v>
      </c>
      <c r="B29" s="19" t="str">
        <f>IFERROR(Draw!G29,"")</f>
        <v xml:space="preserve">Joni Boekelheide </v>
      </c>
      <c r="C29" s="19" t="str">
        <f>IFERROR(Draw!H29,"")</f>
        <v xml:space="preserve">Jet </v>
      </c>
      <c r="D29" s="52">
        <v>15.023</v>
      </c>
      <c r="E29" s="92">
        <v>2.7999999999999999E-8</v>
      </c>
      <c r="F29" s="93">
        <f t="shared" si="0"/>
        <v>15.023000028</v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7"/>
      <c r="U29" s="3" t="str">
        <f>IFERROR(VLOOKUP('Open 2'!F29,$AB$3:$AC$7,2,TRUE),"")</f>
        <v>2D</v>
      </c>
      <c r="V29" s="7" t="str">
        <f>IFERROR(IF(U29=$V$1,'Open 2'!F29,""),"")</f>
        <v/>
      </c>
      <c r="W29" s="7">
        <f>IFERROR(IF(U29=$W$1,'Open 2'!F29,""),"")</f>
        <v>15.023000028</v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2nd</v>
      </c>
      <c r="AD29" s="16" t="str">
        <f>IFERROR(INDEX('Open 2'!B:F,MATCH(AF29,'Open 2'!F:F,0),1),"-")</f>
        <v xml:space="preserve">Khloe Speidel </v>
      </c>
      <c r="AE29" s="16" t="str">
        <f>IFERROR(INDEX('Open 2'!B:F,MATCH(AF29,'Open 2'!F:F,0),2),"-")</f>
        <v xml:space="preserve">Stevie </v>
      </c>
      <c r="AF29" s="4">
        <f>IFERROR(IF(SMALL($Y$2:$Y$286,AH29)&lt;900,SMALL($Y$2:$Y$286,AH29),"-"),"-")</f>
        <v>16.375000024999999</v>
      </c>
      <c r="AG29" s="154">
        <f>IF(AS5&gt;0,AS5,"")</f>
        <v>32.04</v>
      </c>
      <c r="AH29">
        <v>2</v>
      </c>
      <c r="AI29"/>
      <c r="AJ29"/>
    </row>
    <row r="30" spans="1:36">
      <c r="A30" s="18">
        <f>IF(B30="","",Draw!F30)</f>
        <v>25</v>
      </c>
      <c r="B30" s="19" t="str">
        <f>IFERROR(Draw!G30,"")</f>
        <v xml:space="preserve">Kara Martin </v>
      </c>
      <c r="C30" s="19" t="str">
        <f>IFERROR(Draw!H30,"")</f>
        <v xml:space="preserve">TQH Smart Ransom </v>
      </c>
      <c r="D30" s="54">
        <v>14.888</v>
      </c>
      <c r="E30" s="92">
        <v>2.9000000000000002E-8</v>
      </c>
      <c r="F30" s="93">
        <f t="shared" si="0"/>
        <v>14.888000029000001</v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>-</v>
      </c>
      <c r="N30" s="20" t="str">
        <f>IF(M30="","",'Open 2'!AD36)</f>
        <v>-</v>
      </c>
      <c r="O30" s="20" t="str">
        <f>IF(N30="","",'Open 2'!AE36)</f>
        <v>-</v>
      </c>
      <c r="P30" s="41" t="str">
        <f>IF(O30="","",'Open 2'!AF36)</f>
        <v>-</v>
      </c>
      <c r="Q30" s="157"/>
      <c r="U30" s="3" t="str">
        <f>IFERROR(VLOOKUP('Open 2'!F30,$AB$3:$AC$7,2,TRUE),"")</f>
        <v>2D</v>
      </c>
      <c r="V30" s="7" t="str">
        <f>IFERROR(IF(U30=$V$1,'Open 2'!F30,""),"")</f>
        <v/>
      </c>
      <c r="W30" s="7">
        <f>IFERROR(IF(U30=$W$1,'Open 2'!F30,""),"")</f>
        <v>14.888000029000001</v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3rd</v>
      </c>
      <c r="AD30" s="16" t="str">
        <f>IFERROR(INDEX('Open 2'!B:F,MATCH(AF30,'Open 2'!F:F,0),1),"-")</f>
        <v xml:space="preserve">Jennifer Pechous </v>
      </c>
      <c r="AE30" s="16" t="str">
        <f>IFERROR(INDEX('Open 2'!B:F,MATCH(AF30,'Open 2'!F:F,0),2),"-")</f>
        <v xml:space="preserve">L J </v>
      </c>
      <c r="AF30" s="4">
        <f>IFERROR(IF(SMALL($Y$2:$Y$286,AH30)&lt;900,SMALL($Y$2:$Y$286,AH30),"-"),"-")</f>
        <v>16.987000013999999</v>
      </c>
      <c r="AG30" s="154">
        <f>IF(AS6&gt;0,AS6,"")</f>
        <v>21.36</v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4th</v>
      </c>
      <c r="AD31" s="16" t="str">
        <f>IFERROR(INDEX('Open 2'!B:F,MATCH(AF31,'Open 2'!F:F,0),1),"-")</f>
        <v xml:space="preserve">Gracie Pechous </v>
      </c>
      <c r="AE31" s="16" t="str">
        <f>IFERROR(INDEX('Open 2'!B:F,MATCH(AF31,'Open 2'!F:F,0),2),"-")</f>
        <v xml:space="preserve">Tamale </v>
      </c>
      <c r="AF31" s="4">
        <f>IFERROR(IF(SMALL($Y$2:$Y$286,AH31)&lt;900,SMALL($Y$2:$Y$286,AH31),"-"),"-")</f>
        <v>17.202000023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>
        <f>IF(B32="","",Draw!F32)</f>
        <v>26</v>
      </c>
      <c r="B32" s="19" t="str">
        <f>IFERROR(Draw!G32,"")</f>
        <v xml:space="preserve">Shari Kennedy </v>
      </c>
      <c r="C32" s="19" t="str">
        <f>IFERROR(Draw!H32,"")</f>
        <v xml:space="preserve">Josey Wales Guns </v>
      </c>
      <c r="D32" s="53">
        <v>14.099</v>
      </c>
      <c r="E32" s="92">
        <v>3.1E-8</v>
      </c>
      <c r="F32" s="93">
        <f t="shared" si="0"/>
        <v>14.099000031000001</v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>1D</v>
      </c>
      <c r="V32" s="7">
        <f>IFERROR(IF(U32=$V$1,'Open 2'!F32,""),"")</f>
        <v>14.099000031000001</v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5th</v>
      </c>
      <c r="AD32" s="16" t="str">
        <f>IFERROR(INDEX('Open 2'!B:F,MATCH(AF32,'Open 2'!F:F,0),1),"-")</f>
        <v xml:space="preserve">Kelsey West </v>
      </c>
      <c r="AE32" s="16" t="str">
        <f>IFERROR(INDEX('Open 2'!B:F,MATCH(AF32,'Open 2'!F:F,0),2),"-")</f>
        <v xml:space="preserve">Hot Peppy Socks </v>
      </c>
      <c r="AF32" s="4">
        <f>IFERROR(IF(SMALL($Y$2:$Y$286,AH32)&lt;900,SMALL($Y$2:$Y$286,AH32),"-"),"-")</f>
        <v>17.834000004</v>
      </c>
      <c r="AG32" s="154" t="str">
        <f>IF(AS8&gt;0,AS8,"")</f>
        <v/>
      </c>
      <c r="AH32">
        <v>5</v>
      </c>
      <c r="AI32"/>
      <c r="AJ32"/>
    </row>
    <row r="33" spans="1:36">
      <c r="A33" s="18">
        <f>IF(B33="","",Draw!F33)</f>
        <v>27</v>
      </c>
      <c r="B33" s="19" t="str">
        <f>IFERROR(Draw!G33,"")</f>
        <v xml:space="preserve">Jordan Jensen </v>
      </c>
      <c r="C33" s="19" t="str">
        <f>IFERROR(Draw!H33,"")</f>
        <v xml:space="preserve">Hooey </v>
      </c>
      <c r="D33" s="52">
        <v>14.776</v>
      </c>
      <c r="E33" s="92">
        <v>3.2000000000000002E-8</v>
      </c>
      <c r="F33" s="93">
        <f t="shared" si="0"/>
        <v>14.776000032000001</v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>2D</v>
      </c>
      <c r="V33" s="7" t="str">
        <f>IFERROR(IF(U33=$V$1,'Open 2'!F33,""),"")</f>
        <v/>
      </c>
      <c r="W33" s="7">
        <f>IFERROR(IF(U33=$W$1,'Open 2'!F33,""),"")</f>
        <v>14.776000032000001</v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>
        <f>IF(B34="","",Draw!F34)</f>
        <v>28</v>
      </c>
      <c r="B34" s="19" t="str">
        <f>IFERROR(Draw!G34,"")</f>
        <v xml:space="preserve">Jennifer Nelsen </v>
      </c>
      <c r="C34" s="19" t="str">
        <f>IFERROR(Draw!H34,"")</f>
        <v xml:space="preserve">First and Famous </v>
      </c>
      <c r="D34" s="52">
        <v>14.544</v>
      </c>
      <c r="E34" s="92">
        <v>3.2999999999999998E-8</v>
      </c>
      <c r="F34" s="93">
        <f t="shared" si="0"/>
        <v>14.544000033</v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>1D</v>
      </c>
      <c r="V34" s="7">
        <f>IFERROR(IF(U34=$V$1,'Open 2'!F34,""),"")</f>
        <v>14.544000033</v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>
        <f>IF(B35="","",Draw!F35)</f>
        <v>29</v>
      </c>
      <c r="B35" s="19" t="str">
        <f>IFERROR(Draw!G35,"")</f>
        <v xml:space="preserve">Melissa Maxwell </v>
      </c>
      <c r="C35" s="19" t="str">
        <f>IFERROR(Draw!H35,"")</f>
        <v xml:space="preserve">Tex </v>
      </c>
      <c r="D35" s="52">
        <v>914.18499999999995</v>
      </c>
      <c r="E35" s="92">
        <v>3.4E-8</v>
      </c>
      <c r="F35" s="93">
        <f t="shared" si="0"/>
        <v>914.18500003399993</v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>4D</v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>
        <f>IFERROR(IF($U35=$Y$1,'Open 2'!F35,""),"")</f>
        <v>914.18500003399993</v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>
        <f>IF(B36="","",Draw!F36)</f>
        <v>30</v>
      </c>
      <c r="B36" s="19" t="str">
        <f>IFERROR(Draw!G36,"")</f>
        <v>Raleigh Sykes</v>
      </c>
      <c r="C36" s="19" t="str">
        <f>IFERROR(Draw!H36,"")</f>
        <v>Bailey</v>
      </c>
      <c r="D36" s="54" t="s">
        <v>311</v>
      </c>
      <c r="E36" s="92">
        <v>3.5000000000000002E-8</v>
      </c>
      <c r="F36" s="93">
        <f t="shared" si="0"/>
        <v>1000.000000035</v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>4D</v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>
        <f>IFERROR(IF($U36=$Y$1,'Open 2'!F36,""),"")</f>
        <v>1000.000000035</v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>
        <f>IF(B38="","",Draw!F38)</f>
        <v>31</v>
      </c>
      <c r="B38" s="19" t="str">
        <f>IFERROR(Draw!G38,"")</f>
        <v xml:space="preserve">Denise Benney </v>
      </c>
      <c r="C38" s="19" t="str">
        <f>IFERROR(Draw!H38,"")</f>
        <v xml:space="preserve">Princeton </v>
      </c>
      <c r="D38" s="51">
        <v>23.109000000000002</v>
      </c>
      <c r="E38" s="92">
        <v>3.7E-8</v>
      </c>
      <c r="F38" s="93">
        <f t="shared" si="0"/>
        <v>23.109000037000001</v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>4D</v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>
        <f>IFERROR(IF($U38=$Y$1,'Open 2'!F38,""),"")</f>
        <v>23.109000037000001</v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>
        <f>IF(B39="","",Draw!F39)</f>
        <v>32</v>
      </c>
      <c r="B39" s="19" t="str">
        <f>IFERROR(Draw!G39,"")</f>
        <v xml:space="preserve">Kara Martin </v>
      </c>
      <c r="C39" s="19" t="str">
        <f>IFERROR(Draw!H39,"")</f>
        <v xml:space="preserve">Another Fire on Ice </v>
      </c>
      <c r="D39" s="52">
        <v>19.521999999999998</v>
      </c>
      <c r="E39" s="92">
        <v>3.8000000000000003E-8</v>
      </c>
      <c r="F39" s="93">
        <f t="shared" si="0"/>
        <v>19.522000037999998</v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>4D</v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>
        <f>IFERROR(IF($U39=$Y$1,'Open 2'!F39,""),"")</f>
        <v>19.522000037999998</v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tabSelected="1" zoomScale="80" zoomScaleNormal="80" workbookViewId="0">
      <pane ySplit="1" topLeftCell="A7" activePane="bottomLeft" state="frozen"/>
      <selection pane="bottomLeft" activeCell="J34" sqref="J34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26</v>
      </c>
      <c r="B2" s="84" t="str">
        <f>IFERROR(IF(INDEX('Open 2'!$A:$F,MATCH('Open 2 Results'!$E2,'Open 2'!$F:$F,0),2)&gt;0,INDEX('Open 2'!$A:$F,MATCH('Open 2 Results'!$E2,'Open 2'!$F:$F,0),2),""),"")</f>
        <v xml:space="preserve">Shari Kennedy </v>
      </c>
      <c r="C2" s="84" t="str">
        <f>IFERROR(IF(INDEX('Open 2'!$A:$F,MATCH('Open 2 Results'!$E2,'Open 2'!$F:$F,0),3)&gt;0,INDEX('Open 2'!$A:$F,MATCH('Open 2 Results'!$E2,'Open 2'!$F:$F,0),3),""),"")</f>
        <v xml:space="preserve">Josey Wales Guns </v>
      </c>
      <c r="D2" s="85">
        <f>IFERROR(IF(AND(SMALL('Open 2'!F:F,L2)&gt;1000,SMALL('Open 2'!F:F,L2)&lt;3000),"nt",IF(SMALL('Open 2'!F:F,L2)&gt;3000,"",SMALL('Open 2'!F:F,L2))),"")</f>
        <v>14.099000031000001</v>
      </c>
      <c r="E2" s="115">
        <f>IF(D2="nt",IFERROR(SMALL('Open 2'!F:F,L2),""),IF(D2&gt;3000,"",IFERROR(SMALL('Open 2'!F:F,L2),"")))</f>
        <v>14.099000031000001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28</v>
      </c>
      <c r="B3" s="84" t="str">
        <f>IFERROR(IF(INDEX('Open 2'!$A:$F,MATCH('Open 2 Results'!$E3,'Open 2'!$F:$F,0),2)&gt;0,INDEX('Open 2'!$A:$F,MATCH('Open 2 Results'!$E3,'Open 2'!$F:$F,0),2),""),"")</f>
        <v xml:space="preserve">Jennifer Nelsen </v>
      </c>
      <c r="C3" s="84" t="str">
        <f>IFERROR(IF(INDEX('Open 2'!$A:$F,MATCH('Open 2 Results'!$E3,'Open 2'!$F:$F,0),3)&gt;0,INDEX('Open 2'!$A:$F,MATCH('Open 2 Results'!$E3,'Open 2'!$F:$F,0),3),""),"")</f>
        <v xml:space="preserve">First and Famous </v>
      </c>
      <c r="D3" s="85">
        <f>IFERROR(IF(AND(SMALL('Open 2'!F:F,L3)&gt;1000,SMALL('Open 2'!F:F,L3)&lt;3000),"nt",IF(SMALL('Open 2'!F:F,L3)&gt;3000,"",SMALL('Open 2'!F:F,L3))),"")</f>
        <v>14.544000033</v>
      </c>
      <c r="E3" s="115">
        <f>IF(D3="nt",IFERROR(SMALL('Open 2'!F:F,L3),""),IF(D3&gt;3000,"",IFERROR(SMALL('Open 2'!F:F,L3),"")))</f>
        <v>14.544000033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14.099000031000001</v>
      </c>
      <c r="I3" s="24" t="s">
        <v>3</v>
      </c>
      <c r="J3" s="121"/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5</v>
      </c>
      <c r="B4" s="84" t="str">
        <f>IFERROR(IF(INDEX('Open 2'!$A:$F,MATCH('Open 2 Results'!$E4,'Open 2'!$F:$F,0),2)&gt;0,INDEX('Open 2'!$A:$F,MATCH('Open 2 Results'!$E4,'Open 2'!$F:$F,0),2),""),"")</f>
        <v xml:space="preserve">Victoria Blatchford </v>
      </c>
      <c r="C4" s="84" t="str">
        <f>IFERROR(IF(INDEX('Open 2'!$A:$F,MATCH('Open 2 Results'!$E4,'Open 2'!$F:$F,0),3)&gt;0,INDEX('Open 2'!$A:$F,MATCH('Open 2 Results'!$E4,'Open 2'!$F:$F,0),3),""),"")</f>
        <v xml:space="preserve">Coalys Te Bar </v>
      </c>
      <c r="D4" s="85">
        <f>IFERROR(IF(AND(SMALL('Open 2'!F:F,L4)&gt;1000,SMALL('Open 2'!F:F,L4)&lt;3000),"nt",IF(SMALL('Open 2'!F:F,L4)&gt;3000,"",SMALL('Open 2'!F:F,L4))),"")</f>
        <v>14.629000005</v>
      </c>
      <c r="E4" s="115">
        <f>IF(D4="nt",IFERROR(SMALL('Open 2'!F:F,L4),""),IF(D4&gt;3000,"",IFERROR(SMALL('Open 2'!F:F,L4),"")))</f>
        <v>14.629000005</v>
      </c>
      <c r="F4" s="86" t="str">
        <f t="shared" si="0"/>
        <v>2D</v>
      </c>
      <c r="G4" s="91" t="str">
        <f t="shared" si="1"/>
        <v>2D</v>
      </c>
      <c r="H4" s="62">
        <f>'Open 2'!P10</f>
        <v>14.629000005</v>
      </c>
      <c r="I4" s="87" t="s">
        <v>4</v>
      </c>
      <c r="J4" s="163">
        <v>5</v>
      </c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27</v>
      </c>
      <c r="B5" s="84" t="str">
        <f>IFERROR(IF(INDEX('Open 2'!$A:$F,MATCH('Open 2 Results'!$E5,'Open 2'!$F:$F,0),2)&gt;0,INDEX('Open 2'!$A:$F,MATCH('Open 2 Results'!$E5,'Open 2'!$F:$F,0),2),""),"")</f>
        <v xml:space="preserve">Jordan Jensen </v>
      </c>
      <c r="C5" s="84" t="str">
        <f>IFERROR(IF(INDEX('Open 2'!$A:$F,MATCH('Open 2 Results'!$E5,'Open 2'!$F:$F,0),3)&gt;0,INDEX('Open 2'!$A:$F,MATCH('Open 2 Results'!$E5,'Open 2'!$F:$F,0),3),""),"")</f>
        <v xml:space="preserve">Hooey </v>
      </c>
      <c r="D5" s="85">
        <f>IFERROR(IF(AND(SMALL('Open 2'!F:F,L5)&gt;1000,SMALL('Open 2'!F:F,L5)&lt;3000),"nt",IF(SMALL('Open 2'!F:F,L5)&gt;3000,"",SMALL('Open 2'!F:F,L5))),"")</f>
        <v>14.776000032000001</v>
      </c>
      <c r="E5" s="115">
        <f>IF(D5="nt",IFERROR(SMALL('Open 2'!F:F,L5),""),IF(D5&gt;3000,"",IFERROR(SMALL('Open 2'!F:F,L5),"")))</f>
        <v>14.776000032000001</v>
      </c>
      <c r="F5" s="86" t="str">
        <f t="shared" si="0"/>
        <v>2D</v>
      </c>
      <c r="G5" s="91" t="str">
        <f t="shared" si="1"/>
        <v/>
      </c>
      <c r="H5" s="62">
        <f>'Open 2'!P16</f>
        <v>15.111000020000001</v>
      </c>
      <c r="I5" s="87" t="s">
        <v>5</v>
      </c>
      <c r="J5" s="163"/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25</v>
      </c>
      <c r="B6" s="84" t="str">
        <f>IFERROR(IF(INDEX('Open 2'!$A:$F,MATCH('Open 2 Results'!$E6,'Open 2'!$F:$F,0),2)&gt;0,INDEX('Open 2'!$A:$F,MATCH('Open 2 Results'!$E6,'Open 2'!$F:$F,0),2),""),"")</f>
        <v xml:space="preserve">Kara Martin </v>
      </c>
      <c r="C6" s="84" t="str">
        <f>IFERROR(IF(INDEX('Open 2'!$A:$F,MATCH('Open 2 Results'!$E6,'Open 2'!$F:$F,0),3)&gt;0,INDEX('Open 2'!$A:$F,MATCH('Open 2 Results'!$E6,'Open 2'!$F:$F,0),3),""),"")</f>
        <v xml:space="preserve">TQH Smart Ransom </v>
      </c>
      <c r="D6" s="85">
        <f>IFERROR(IF(AND(SMALL('Open 2'!F:F,L6)&gt;1000,SMALL('Open 2'!F:F,L6)&lt;3000),"nt",IF(SMALL('Open 2'!F:F,L6)&gt;3000,"",SMALL('Open 2'!F:F,L6))),"")</f>
        <v>14.888000029000001</v>
      </c>
      <c r="E6" s="115">
        <f>IF(D6="nt",IFERROR(SMALL('Open 2'!F:F,L6),""),IF(D6&gt;3000,"",IFERROR(SMALL('Open 2'!F:F,L6),"")))</f>
        <v>14.888000029000001</v>
      </c>
      <c r="F6" s="86" t="str">
        <f t="shared" si="0"/>
        <v>2D</v>
      </c>
      <c r="G6" s="91" t="str">
        <f t="shared" si="1"/>
        <v/>
      </c>
      <c r="H6" s="62">
        <f>'Open 2'!P22</f>
        <v>16.320000008000001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15</v>
      </c>
      <c r="B7" s="84" t="str">
        <f>IFERROR(IF(INDEX('Open 2'!$A:$F,MATCH('Open 2 Results'!$E7,'Open 2'!$F:$F,0),2)&gt;0,INDEX('Open 2'!$A:$F,MATCH('Open 2 Results'!$E7,'Open 2'!$F:$F,0),2),""),"")</f>
        <v xml:space="preserve">Kristan Soukup </v>
      </c>
      <c r="C7" s="84" t="str">
        <f>IFERROR(IF(INDEX('Open 2'!$A:$F,MATCH('Open 2 Results'!$E7,'Open 2'!$F:$F,0),3)&gt;0,INDEX('Open 2'!$A:$F,MATCH('Open 2 Results'!$E7,'Open 2'!$F:$F,0),3),""),"")</f>
        <v xml:space="preserve">Crown </v>
      </c>
      <c r="D7" s="85">
        <f>IFERROR(IF(AND(SMALL('Open 2'!F:F,L7)&gt;1000,SMALL('Open 2'!F:F,L7)&lt;3000),"nt",IF(SMALL('Open 2'!F:F,L7)&gt;3000,"",SMALL('Open 2'!F:F,L7))),"")</f>
        <v>14.920000017</v>
      </c>
      <c r="E7" s="115">
        <f>IF(D7="nt",IFERROR(SMALL('Open 2'!F:F,L7),""),IF(D7&gt;3000,"",IFERROR(SMALL('Open 2'!F:F,L7),"")))</f>
        <v>14.920000017</v>
      </c>
      <c r="F7" s="86" t="str">
        <f t="shared" si="0"/>
        <v>2D</v>
      </c>
      <c r="G7" s="91" t="str">
        <f t="shared" si="1"/>
        <v/>
      </c>
      <c r="H7" s="24" t="str">
        <f>'Open 2'!P28</f>
        <v>-</v>
      </c>
      <c r="I7" s="87" t="s">
        <v>13</v>
      </c>
      <c r="J7" s="163">
        <v>4</v>
      </c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16</v>
      </c>
      <c r="B8" s="84" t="str">
        <f>IFERROR(IF(INDEX('Open 2'!$A:$F,MATCH('Open 2 Results'!$E8,'Open 2'!$F:$F,0),2)&gt;0,INDEX('Open 2'!$A:$F,MATCH('Open 2 Results'!$E8,'Open 2'!$F:$F,0),2),""),"")</f>
        <v xml:space="preserve">Kelli VanDerBrink </v>
      </c>
      <c r="C8" s="84" t="str">
        <f>IFERROR(IF(INDEX('Open 2'!$A:$F,MATCH('Open 2 Results'!$E8,'Open 2'!$F:$F,0),3)&gt;0,INDEX('Open 2'!$A:$F,MATCH('Open 2 Results'!$E8,'Open 2'!$F:$F,0),3),""),"")</f>
        <v xml:space="preserve">Cowboy </v>
      </c>
      <c r="D8" s="85">
        <f>IFERROR(IF(AND(SMALL('Open 2'!F:F,L8)&gt;1000,SMALL('Open 2'!F:F,L8)&lt;3000),"nt",IF(SMALL('Open 2'!F:F,L8)&gt;3000,"",SMALL('Open 2'!F:F,L8))),"")</f>
        <v>14.938000019</v>
      </c>
      <c r="E8" s="115">
        <f>IF(D8="nt",IFERROR(SMALL('Open 2'!F:F,L8),""),IF(D8&gt;3000,"",IFERROR(SMALL('Open 2'!F:F,L8),"")))</f>
        <v>14.938000019</v>
      </c>
      <c r="F8" s="86" t="str">
        <f t="shared" si="0"/>
        <v>2D</v>
      </c>
      <c r="G8" s="91" t="str">
        <f t="shared" si="1"/>
        <v/>
      </c>
      <c r="J8" s="162">
        <v>3</v>
      </c>
      <c r="K8" s="121">
        <v>5</v>
      </c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24</v>
      </c>
      <c r="B9" s="84" t="str">
        <f>IFERROR(IF(INDEX('Open 2'!$A:$F,MATCH('Open 2 Results'!$E9,'Open 2'!$F:$F,0),2)&gt;0,INDEX('Open 2'!$A:$F,MATCH('Open 2 Results'!$E9,'Open 2'!$F:$F,0),2),""),"")</f>
        <v xml:space="preserve">Joni Boekelheide </v>
      </c>
      <c r="C9" s="84" t="str">
        <f>IFERROR(IF(INDEX('Open 2'!$A:$F,MATCH('Open 2 Results'!$E9,'Open 2'!$F:$F,0),3)&gt;0,INDEX('Open 2'!$A:$F,MATCH('Open 2 Results'!$E9,'Open 2'!$F:$F,0),3),""),"")</f>
        <v xml:space="preserve">Jet </v>
      </c>
      <c r="D9" s="85">
        <f>IFERROR(IF(AND(SMALL('Open 2'!F:F,L9)&gt;1000,SMALL('Open 2'!F:F,L9)&lt;3000),"nt",IF(SMALL('Open 2'!F:F,L9)&gt;3000,"",SMALL('Open 2'!F:F,L9))),"")</f>
        <v>15.023000028</v>
      </c>
      <c r="E9" s="115">
        <f>IF(D9="nt",IFERROR(SMALL('Open 2'!F:F,L9),""),IF(D9&gt;3000,"",IFERROR(SMALL('Open 2'!F:F,L9),"")))</f>
        <v>15.023000028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1</v>
      </c>
      <c r="B10" s="84" t="str">
        <f>IFERROR(IF(INDEX('Open 2'!$A:$F,MATCH('Open 2 Results'!$E10,'Open 2'!$F:$F,0),2)&gt;0,INDEX('Open 2'!$A:$F,MATCH('Open 2 Results'!$E10,'Open 2'!$F:$F,0),2),""),"")</f>
        <v xml:space="preserve">Joni Boekelheide </v>
      </c>
      <c r="C10" s="84" t="str">
        <f>IFERROR(IF(INDEX('Open 2'!$A:$F,MATCH('Open 2 Results'!$E10,'Open 2'!$F:$F,0),3)&gt;0,INDEX('Open 2'!$A:$F,MATCH('Open 2 Results'!$E10,'Open 2'!$F:$F,0),3),""),"")</f>
        <v xml:space="preserve">Running with the devil </v>
      </c>
      <c r="D10" s="85">
        <f>IFERROR(IF(AND(SMALL('Open 2'!F:F,L10)&gt;1000,SMALL('Open 2'!F:F,L10)&lt;3000),"nt",IF(SMALL('Open 2'!F:F,L10)&gt;3000,"",SMALL('Open 2'!F:F,L10))),"")</f>
        <v>15.042000001</v>
      </c>
      <c r="E10" s="115">
        <f>IF(D10="nt",IFERROR(SMALL('Open 2'!F:F,L10),""),IF(D10&gt;3000,"",IFERROR(SMALL('Open 2'!F:F,L10),"")))</f>
        <v>15.042000001</v>
      </c>
      <c r="F10" s="86" t="str">
        <f t="shared" si="0"/>
        <v>2D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17</v>
      </c>
      <c r="B11" s="84" t="str">
        <f>IFERROR(IF(INDEX('Open 2'!$A:$F,MATCH('Open 2 Results'!$E11,'Open 2'!$F:$F,0),2)&gt;0,INDEX('Open 2'!$A:$F,MATCH('Open 2 Results'!$E11,'Open 2'!$F:$F,0),2),""),"")</f>
        <v xml:space="preserve">Sara VanDuysen </v>
      </c>
      <c r="C11" s="84" t="str">
        <f>IFERROR(IF(INDEX('Open 2'!$A:$F,MATCH('Open 2 Results'!$E11,'Open 2'!$F:$F,0),3)&gt;0,INDEX('Open 2'!$A:$F,MATCH('Open 2 Results'!$E11,'Open 2'!$F:$F,0),3),""),"")</f>
        <v xml:space="preserve">lil haida boon </v>
      </c>
      <c r="D11" s="85">
        <f>IFERROR(IF(AND(SMALL('Open 2'!F:F,L11)&gt;1000,SMALL('Open 2'!F:F,L11)&lt;3000),"nt",IF(SMALL('Open 2'!F:F,L11)&gt;3000,"",SMALL('Open 2'!F:F,L11))),"")</f>
        <v>15.111000020000001</v>
      </c>
      <c r="E11" s="115">
        <f>IF(D11="nt",IFERROR(SMALL('Open 2'!F:F,L11),""),IF(D11&gt;3000,"",IFERROR(SMALL('Open 2'!F:F,L11),"")))</f>
        <v>15.111000020000001</v>
      </c>
      <c r="F11" s="86" t="str">
        <f t="shared" si="0"/>
        <v>3D</v>
      </c>
      <c r="G11" s="91" t="str">
        <f t="shared" si="1"/>
        <v>3D</v>
      </c>
      <c r="J11" s="162">
        <v>5</v>
      </c>
      <c r="K11" s="121"/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10</v>
      </c>
      <c r="B12" s="84" t="str">
        <f>IFERROR(IF(INDEX('Open 2'!$A:$F,MATCH('Open 2 Results'!$E12,'Open 2'!$F:$F,0),2)&gt;0,INDEX('Open 2'!$A:$F,MATCH('Open 2 Results'!$E12,'Open 2'!$F:$F,0),2),""),"")</f>
        <v xml:space="preserve">Mike Boomgarden </v>
      </c>
      <c r="C12" s="84" t="str">
        <f>IFERROR(IF(INDEX('Open 2'!$A:$F,MATCH('Open 2 Results'!$E12,'Open 2'!$F:$F,0),3)&gt;0,INDEX('Open 2'!$A:$F,MATCH('Open 2 Results'!$E12,'Open 2'!$F:$F,0),3),""),"")</f>
        <v xml:space="preserve">Gypsy </v>
      </c>
      <c r="D12" s="85">
        <f>IFERROR(IF(AND(SMALL('Open 2'!F:F,L12)&gt;1000,SMALL('Open 2'!F:F,L12)&lt;3000),"nt",IF(SMALL('Open 2'!F:F,L12)&gt;3000,"",SMALL('Open 2'!F:F,L12))),"")</f>
        <v>15.212000010999999</v>
      </c>
      <c r="E12" s="115">
        <f>IF(D12="nt",IFERROR(SMALL('Open 2'!F:F,L12),""),IF(D12&gt;3000,"",IFERROR(SMALL('Open 2'!F:F,L12),"")))</f>
        <v>15.212000010999999</v>
      </c>
      <c r="F12" s="86" t="str">
        <f t="shared" si="0"/>
        <v>3D</v>
      </c>
      <c r="G12" s="91" t="str">
        <f t="shared" si="1"/>
        <v/>
      </c>
      <c r="J12" s="162">
        <v>4</v>
      </c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22</v>
      </c>
      <c r="B13" s="84" t="str">
        <f>IFERROR(IF(INDEX('Open 2'!$A:$F,MATCH('Open 2 Results'!$E13,'Open 2'!$F:$F,0),2)&gt;0,INDEX('Open 2'!$A:$F,MATCH('Open 2 Results'!$E13,'Open 2'!$F:$F,0),2),""),"")</f>
        <v>Lilliya Meek</v>
      </c>
      <c r="C13" s="84" t="str">
        <f>IFERROR(IF(INDEX('Open 2'!$A:$F,MATCH('Open 2 Results'!$E13,'Open 2'!$F:$F,0),3)&gt;0,INDEX('Open 2'!$A:$F,MATCH('Open 2 Results'!$E13,'Open 2'!$F:$F,0),3),""),"")</f>
        <v xml:space="preserve">Lena </v>
      </c>
      <c r="D13" s="85">
        <f>IFERROR(IF(AND(SMALL('Open 2'!F:F,L13)&gt;1000,SMALL('Open 2'!F:F,L13)&lt;3000),"nt",IF(SMALL('Open 2'!F:F,L13)&gt;3000,"",SMALL('Open 2'!F:F,L13))),"")</f>
        <v>15.217000026000001</v>
      </c>
      <c r="E13" s="115">
        <f>IF(D13="nt",IFERROR(SMALL('Open 2'!F:F,L13),""),IF(D13&gt;3000,"",IFERROR(SMALL('Open 2'!F:F,L13),"")))</f>
        <v>15.217000026000001</v>
      </c>
      <c r="F13" s="86" t="str">
        <f t="shared" si="0"/>
        <v>3D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19</v>
      </c>
      <c r="B14" s="84" t="str">
        <f>IFERROR(IF(INDEX('Open 2'!$A:$F,MATCH('Open 2 Results'!$E14,'Open 2'!$F:$F,0),2)&gt;0,INDEX('Open 2'!$A:$F,MATCH('Open 2 Results'!$E14,'Open 2'!$F:$F,0),2),""),"")</f>
        <v xml:space="preserve">Kylie West </v>
      </c>
      <c r="C14" s="84" t="str">
        <f>IFERROR(IF(INDEX('Open 2'!$A:$F,MATCH('Open 2 Results'!$E14,'Open 2'!$F:$F,0),3)&gt;0,INDEX('Open 2'!$A:$F,MATCH('Open 2 Results'!$E14,'Open 2'!$F:$F,0),3),""),"")</f>
        <v xml:space="preserve">JJ hollywood scootter </v>
      </c>
      <c r="D14" s="85">
        <f>IFERROR(IF(AND(SMALL('Open 2'!F:F,L14)&gt;1000,SMALL('Open 2'!F:F,L14)&lt;3000),"nt",IF(SMALL('Open 2'!F:F,L14)&gt;3000,"",SMALL('Open 2'!F:F,L14))),"")</f>
        <v>15.626000021999999</v>
      </c>
      <c r="E14" s="115">
        <f>IF(D14="nt",IFERROR(SMALL('Open 2'!F:F,L14),""),IF(D14&gt;3000,"",IFERROR(SMALL('Open 2'!F:F,L14),"")))</f>
        <v>15.626000021999999</v>
      </c>
      <c r="F14" s="86" t="str">
        <f t="shared" si="0"/>
        <v>3D</v>
      </c>
      <c r="G14" s="91" t="str">
        <f t="shared" si="1"/>
        <v/>
      </c>
      <c r="J14" s="162"/>
      <c r="K14" s="121">
        <v>5</v>
      </c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9</v>
      </c>
      <c r="B15" s="84" t="str">
        <f>IFERROR(IF(INDEX('Open 2'!$A:$F,MATCH('Open 2 Results'!$E15,'Open 2'!$F:$F,0),2)&gt;0,INDEX('Open 2'!$A:$F,MATCH('Open 2 Results'!$E15,'Open 2'!$F:$F,0),2),""),"")</f>
        <v xml:space="preserve">Lori Kjose </v>
      </c>
      <c r="C15" s="84" t="str">
        <f>IFERROR(IF(INDEX('Open 2'!$A:$F,MATCH('Open 2 Results'!$E15,'Open 2'!$F:$F,0),3)&gt;0,INDEX('Open 2'!$A:$F,MATCH('Open 2 Results'!$E15,'Open 2'!$F:$F,0),3),""),"")</f>
        <v xml:space="preserve">Cajun </v>
      </c>
      <c r="D15" s="85">
        <f>IFERROR(IF(AND(SMALL('Open 2'!F:F,L15)&gt;1000,SMALL('Open 2'!F:F,L15)&lt;3000),"nt",IF(SMALL('Open 2'!F:F,L15)&gt;3000,"",SMALL('Open 2'!F:F,L15))),"")</f>
        <v>15.89500001</v>
      </c>
      <c r="E15" s="115">
        <f>IF(D15="nt",IFERROR(SMALL('Open 2'!F:F,L15),""),IF(D15&gt;3000,"",IFERROR(SMALL('Open 2'!F:F,L15),"")))</f>
        <v>15.89500001</v>
      </c>
      <c r="F15" s="86" t="str">
        <f t="shared" si="0"/>
        <v>3D</v>
      </c>
      <c r="G15" s="91" t="str">
        <f t="shared" si="1"/>
        <v/>
      </c>
      <c r="J15" s="162">
        <v>3</v>
      </c>
      <c r="K15" s="121"/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7</v>
      </c>
      <c r="B16" s="84" t="str">
        <f>IFERROR(IF(INDEX('Open 2'!$A:$F,MATCH('Open 2 Results'!$E16,'Open 2'!$F:$F,0),2)&gt;0,INDEX('Open 2'!$A:$F,MATCH('Open 2 Results'!$E16,'Open 2'!$F:$F,0),2),""),"")</f>
        <v xml:space="preserve">Lauren Conrad </v>
      </c>
      <c r="C16" s="84" t="str">
        <f>IFERROR(IF(INDEX('Open 2'!$A:$F,MATCH('Open 2 Results'!$E16,'Open 2'!$F:$F,0),3)&gt;0,INDEX('Open 2'!$A:$F,MATCH('Open 2 Results'!$E16,'Open 2'!$F:$F,0),3),""),"")</f>
        <v xml:space="preserve">Amber </v>
      </c>
      <c r="D16" s="85">
        <f>IFERROR(IF(AND(SMALL('Open 2'!F:F,L16)&gt;1000,SMALL('Open 2'!F:F,L16)&lt;3000),"nt",IF(SMALL('Open 2'!F:F,L16)&gt;3000,"",SMALL('Open 2'!F:F,L16))),"")</f>
        <v>16.320000008000001</v>
      </c>
      <c r="E16" s="115">
        <f>IF(D16="nt",IFERROR(SMALL('Open 2'!F:F,L16),""),IF(D16&gt;3000,"",IFERROR(SMALL('Open 2'!F:F,L16),"")))</f>
        <v>16.320000008000001</v>
      </c>
      <c r="F16" s="86" t="str">
        <f t="shared" si="0"/>
        <v>4D</v>
      </c>
      <c r="G16" s="91" t="str">
        <f t="shared" si="1"/>
        <v>4D</v>
      </c>
      <c r="J16" s="162">
        <v>5</v>
      </c>
      <c r="K16" s="121"/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21</v>
      </c>
      <c r="B17" s="84" t="str">
        <f>IFERROR(IF(INDEX('Open 2'!$A:$F,MATCH('Open 2 Results'!$E17,'Open 2'!$F:$F,0),2)&gt;0,INDEX('Open 2'!$A:$F,MATCH('Open 2 Results'!$E17,'Open 2'!$F:$F,0),2),""),"")</f>
        <v xml:space="preserve">Khloe Speidel </v>
      </c>
      <c r="C17" s="84" t="str">
        <f>IFERROR(IF(INDEX('Open 2'!$A:$F,MATCH('Open 2 Results'!$E17,'Open 2'!$F:$F,0),3)&gt;0,INDEX('Open 2'!$A:$F,MATCH('Open 2 Results'!$E17,'Open 2'!$F:$F,0),3),""),"")</f>
        <v xml:space="preserve">Stevie </v>
      </c>
      <c r="D17" s="85">
        <f>IFERROR(IF(AND(SMALL('Open 2'!F:F,L17)&gt;1000,SMALL('Open 2'!F:F,L17)&lt;3000),"nt",IF(SMALL('Open 2'!F:F,L17)&gt;3000,"",SMALL('Open 2'!F:F,L17))),"")</f>
        <v>16.375000024999999</v>
      </c>
      <c r="E17" s="115">
        <f>IF(D17="nt",IFERROR(SMALL('Open 2'!F:F,L17),""),IF(D17&gt;3000,"",IFERROR(SMALL('Open 2'!F:F,L17),"")))</f>
        <v>16.375000024999999</v>
      </c>
      <c r="F17" s="86" t="str">
        <f t="shared" si="0"/>
        <v>4D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2'!$A:$F,MATCH('Open 2 Results'!$E18,'Open 2'!$F:$F,0),1)&gt;0,INDEX('Open 2'!$A:$F,MATCH('Open 2 Results'!$E18,'Open 2'!$F:$F,0),1),""),"")</f>
        <v>12</v>
      </c>
      <c r="B18" s="84" t="str">
        <f>IFERROR(IF(INDEX('Open 2'!$A:$F,MATCH('Open 2 Results'!$E18,'Open 2'!$F:$F,0),2)&gt;0,INDEX('Open 2'!$A:$F,MATCH('Open 2 Results'!$E18,'Open 2'!$F:$F,0),2),""),"")</f>
        <v xml:space="preserve">Jennifer Pechous </v>
      </c>
      <c r="C18" s="84" t="str">
        <f>IFERROR(IF(INDEX('Open 2'!$A:$F,MATCH('Open 2 Results'!$E18,'Open 2'!$F:$F,0),3)&gt;0,INDEX('Open 2'!$A:$F,MATCH('Open 2 Results'!$E18,'Open 2'!$F:$F,0),3),""),"")</f>
        <v xml:space="preserve">L J </v>
      </c>
      <c r="D18" s="85">
        <f>IFERROR(IF(AND(SMALL('Open 2'!F:F,L18)&gt;1000,SMALL('Open 2'!F:F,L18)&lt;3000),"nt",IF(SMALL('Open 2'!F:F,L18)&gt;3000,"",SMALL('Open 2'!F:F,L18))),"")</f>
        <v>16.987000013999999</v>
      </c>
      <c r="E18" s="115">
        <f>IF(D18="nt",IFERROR(SMALL('Open 2'!F:F,L18),""),IF(D18&gt;3000,"",IFERROR(SMALL('Open 2'!F:F,L18),"")))</f>
        <v>16.987000013999999</v>
      </c>
      <c r="F18" s="86" t="str">
        <f t="shared" si="0"/>
        <v>4D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2'!$A:$F,MATCH('Open 2 Results'!$E19,'Open 2'!$F:$F,0),1)&gt;0,INDEX('Open 2'!$A:$F,MATCH('Open 2 Results'!$E19,'Open 2'!$F:$F,0),1),""),"")</f>
        <v>20</v>
      </c>
      <c r="B19" s="84" t="str">
        <f>IFERROR(IF(INDEX('Open 2'!$A:$F,MATCH('Open 2 Results'!$E19,'Open 2'!$F:$F,0),2)&gt;0,INDEX('Open 2'!$A:$F,MATCH('Open 2 Results'!$E19,'Open 2'!$F:$F,0),2),""),"")</f>
        <v xml:space="preserve">Gracie Pechous </v>
      </c>
      <c r="C19" s="84" t="str">
        <f>IFERROR(IF(INDEX('Open 2'!$A:$F,MATCH('Open 2 Results'!$E19,'Open 2'!$F:$F,0),3)&gt;0,INDEX('Open 2'!$A:$F,MATCH('Open 2 Results'!$E19,'Open 2'!$F:$F,0),3),""),"")</f>
        <v xml:space="preserve">Tamale </v>
      </c>
      <c r="D19" s="85">
        <f>IFERROR(IF(AND(SMALL('Open 2'!F:F,L19)&gt;1000,SMALL('Open 2'!F:F,L19)&lt;3000),"nt",IF(SMALL('Open 2'!F:F,L19)&gt;3000,"",SMALL('Open 2'!F:F,L19))),"")</f>
        <v>17.202000023</v>
      </c>
      <c r="E19" s="115">
        <f>IF(D19="nt",IFERROR(SMALL('Open 2'!F:F,L19),""),IF(D19&gt;3000,"",IFERROR(SMALL('Open 2'!F:F,L19),"")))</f>
        <v>17.202000023</v>
      </c>
      <c r="F19" s="86" t="str">
        <f t="shared" si="0"/>
        <v>4D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2'!$A:$F,MATCH('Open 2 Results'!$E20,'Open 2'!$F:$F,0),1)&gt;0,INDEX('Open 2'!$A:$F,MATCH('Open 2 Results'!$E20,'Open 2'!$F:$F,0),1),""),"")</f>
        <v>4</v>
      </c>
      <c r="B20" s="84" t="str">
        <f>IFERROR(IF(INDEX('Open 2'!$A:$F,MATCH('Open 2 Results'!$E20,'Open 2'!$F:$F,0),2)&gt;0,INDEX('Open 2'!$A:$F,MATCH('Open 2 Results'!$E20,'Open 2'!$F:$F,0),2),""),"")</f>
        <v xml:space="preserve">Kelsey West </v>
      </c>
      <c r="C20" s="84" t="str">
        <f>IFERROR(IF(INDEX('Open 2'!$A:$F,MATCH('Open 2 Results'!$E20,'Open 2'!$F:$F,0),3)&gt;0,INDEX('Open 2'!$A:$F,MATCH('Open 2 Results'!$E20,'Open 2'!$F:$F,0),3),""),"")</f>
        <v xml:space="preserve">Hot Peppy Socks </v>
      </c>
      <c r="D20" s="85">
        <f>IFERROR(IF(AND(SMALL('Open 2'!F:F,L20)&gt;1000,SMALL('Open 2'!F:F,L20)&lt;3000),"nt",IF(SMALL('Open 2'!F:F,L20)&gt;3000,"",SMALL('Open 2'!F:F,L20))),"")</f>
        <v>17.834000004</v>
      </c>
      <c r="E20" s="115">
        <f>IF(D20="nt",IFERROR(SMALL('Open 2'!F:F,L20),""),IF(D20&gt;3000,"",IFERROR(SMALL('Open 2'!F:F,L20),"")))</f>
        <v>17.834000004</v>
      </c>
      <c r="F20" s="86" t="str">
        <f t="shared" si="0"/>
        <v>4D</v>
      </c>
      <c r="G20" s="91" t="str">
        <f t="shared" si="1"/>
        <v/>
      </c>
      <c r="J20" s="162">
        <v>4</v>
      </c>
      <c r="K20" s="121"/>
      <c r="L20" s="24">
        <v>19</v>
      </c>
    </row>
    <row r="21" spans="1:12">
      <c r="A21" s="18">
        <f>IFERROR(IF(INDEX('Open 2'!$A:$F,MATCH('Open 2 Results'!$E21,'Open 2'!$F:$F,0),1)&gt;0,INDEX('Open 2'!$A:$F,MATCH('Open 2 Results'!$E21,'Open 2'!$F:$F,0),1),""),"")</f>
        <v>23</v>
      </c>
      <c r="B21" s="84" t="str">
        <f>IFERROR(IF(INDEX('Open 2'!$A:$F,MATCH('Open 2 Results'!$E21,'Open 2'!$F:$F,0),2)&gt;0,INDEX('Open 2'!$A:$F,MATCH('Open 2 Results'!$E21,'Open 2'!$F:$F,0),2),""),"")</f>
        <v xml:space="preserve">Kynlee Speidel </v>
      </c>
      <c r="C21" s="84" t="str">
        <f>IFERROR(IF(INDEX('Open 2'!$A:$F,MATCH('Open 2 Results'!$E21,'Open 2'!$F:$F,0),3)&gt;0,INDEX('Open 2'!$A:$F,MATCH('Open 2 Results'!$E21,'Open 2'!$F:$F,0),3),""),"")</f>
        <v xml:space="preserve">Jalandy </v>
      </c>
      <c r="D21" s="85">
        <f>IFERROR(IF(AND(SMALL('Open 2'!F:F,L21)&gt;1000,SMALL('Open 2'!F:F,L21)&lt;3000),"nt",IF(SMALL('Open 2'!F:F,L21)&gt;3000,"",SMALL('Open 2'!F:F,L21))),"")</f>
        <v>18.083000026999997</v>
      </c>
      <c r="E21" s="115">
        <f>IF(D21="nt",IFERROR(SMALL('Open 2'!F:F,L21),""),IF(D21&gt;3000,"",IFERROR(SMALL('Open 2'!F:F,L21),"")))</f>
        <v>18.083000026999997</v>
      </c>
      <c r="F21" s="86" t="str">
        <f t="shared" si="0"/>
        <v>4D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2'!$A:$F,MATCH('Open 2 Results'!$E22,'Open 2'!$F:$F,0),1)&gt;0,INDEX('Open 2'!$A:$F,MATCH('Open 2 Results'!$E22,'Open 2'!$F:$F,0),1),""),"")</f>
        <v>32</v>
      </c>
      <c r="B22" s="84" t="str">
        <f>IFERROR(IF(INDEX('Open 2'!$A:$F,MATCH('Open 2 Results'!$E22,'Open 2'!$F:$F,0),2)&gt;0,INDEX('Open 2'!$A:$F,MATCH('Open 2 Results'!$E22,'Open 2'!$F:$F,0),2),""),"")</f>
        <v xml:space="preserve">Kara Martin </v>
      </c>
      <c r="C22" s="84" t="str">
        <f>IFERROR(IF(INDEX('Open 2'!$A:$F,MATCH('Open 2 Results'!$E22,'Open 2'!$F:$F,0),3)&gt;0,INDEX('Open 2'!$A:$F,MATCH('Open 2 Results'!$E22,'Open 2'!$F:$F,0),3),""),"")</f>
        <v xml:space="preserve">Another Fire on Ice </v>
      </c>
      <c r="D22" s="85">
        <f>IFERROR(IF(AND(SMALL('Open 2'!F:F,L22)&gt;1000,SMALL('Open 2'!F:F,L22)&lt;3000),"nt",IF(SMALL('Open 2'!F:F,L22)&gt;3000,"",SMALL('Open 2'!F:F,L22))),"")</f>
        <v>19.522000037999998</v>
      </c>
      <c r="E22" s="115">
        <f>IF(D22="nt",IFERROR(SMALL('Open 2'!F:F,L22),""),IF(D22&gt;3000,"",IFERROR(SMALL('Open 2'!F:F,L22),"")))</f>
        <v>19.522000037999998</v>
      </c>
      <c r="F22" s="86" t="str">
        <f t="shared" si="0"/>
        <v>4D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2'!$A:$F,MATCH('Open 2 Results'!$E23,'Open 2'!$F:$F,0),1)&gt;0,INDEX('Open 2'!$A:$F,MATCH('Open 2 Results'!$E23,'Open 2'!$F:$F,0),1),""),"")</f>
        <v>13</v>
      </c>
      <c r="B23" s="84" t="str">
        <f>IFERROR(IF(INDEX('Open 2'!$A:$F,MATCH('Open 2 Results'!$E23,'Open 2'!$F:$F,0),2)&gt;0,INDEX('Open 2'!$A:$F,MATCH('Open 2 Results'!$E23,'Open 2'!$F:$F,0),2),""),"")</f>
        <v xml:space="preserve">Janice Roebuck </v>
      </c>
      <c r="C23" s="84" t="str">
        <f>IFERROR(IF(INDEX('Open 2'!$A:$F,MATCH('Open 2 Results'!$E23,'Open 2'!$F:$F,0),3)&gt;0,INDEX('Open 2'!$A:$F,MATCH('Open 2 Results'!$E23,'Open 2'!$F:$F,0),3),""),"")</f>
        <v xml:space="preserve">Peaches </v>
      </c>
      <c r="D23" s="85">
        <f>IFERROR(IF(AND(SMALL('Open 2'!F:F,L23)&gt;1000,SMALL('Open 2'!F:F,L23)&lt;3000),"nt",IF(SMALL('Open 2'!F:F,L23)&gt;3000,"",SMALL('Open 2'!F:F,L23))),"")</f>
        <v>21.161000015000003</v>
      </c>
      <c r="E23" s="115">
        <f>IF(D23="nt",IFERROR(SMALL('Open 2'!F:F,L23),""),IF(D23&gt;3000,"",IFERROR(SMALL('Open 2'!F:F,L23),"")))</f>
        <v>21.161000015000003</v>
      </c>
      <c r="F23" s="86" t="str">
        <f t="shared" si="0"/>
        <v>4D</v>
      </c>
      <c r="G23" s="91" t="str">
        <f t="shared" si="1"/>
        <v/>
      </c>
      <c r="J23" s="162">
        <v>3</v>
      </c>
      <c r="K23" s="121"/>
      <c r="L23" s="24">
        <v>22</v>
      </c>
    </row>
    <row r="24" spans="1:12">
      <c r="A24" s="18">
        <f>IFERROR(IF(INDEX('Open 2'!$A:$F,MATCH('Open 2 Results'!$E24,'Open 2'!$F:$F,0),1)&gt;0,INDEX('Open 2'!$A:$F,MATCH('Open 2 Results'!$E24,'Open 2'!$F:$F,0),1),""),"")</f>
        <v>18</v>
      </c>
      <c r="B24" s="84" t="str">
        <f>IFERROR(IF(INDEX('Open 2'!$A:$F,MATCH('Open 2 Results'!$E24,'Open 2'!$F:$F,0),2)&gt;0,INDEX('Open 2'!$A:$F,MATCH('Open 2 Results'!$E24,'Open 2'!$F:$F,0),2),""),"")</f>
        <v xml:space="preserve">Becky Paczkowski </v>
      </c>
      <c r="C24" s="84" t="str">
        <f>IFERROR(IF(INDEX('Open 2'!$A:$F,MATCH('Open 2 Results'!$E24,'Open 2'!$F:$F,0),3)&gt;0,INDEX('Open 2'!$A:$F,MATCH('Open 2 Results'!$E24,'Open 2'!$F:$F,0),3),""),"")</f>
        <v>Buttercup</v>
      </c>
      <c r="D24" s="85">
        <f>IFERROR(IF(AND(SMALL('Open 2'!F:F,L24)&gt;1000,SMALL('Open 2'!F:F,L24)&lt;3000),"nt",IF(SMALL('Open 2'!F:F,L24)&gt;3000,"",SMALL('Open 2'!F:F,L24))),"")</f>
        <v>22.907000021000002</v>
      </c>
      <c r="E24" s="115">
        <f>IF(D24="nt",IFERROR(SMALL('Open 2'!F:F,L24),""),IF(D24&gt;3000,"",IFERROR(SMALL('Open 2'!F:F,L24),"")))</f>
        <v>22.907000021000002</v>
      </c>
      <c r="F24" s="86" t="str">
        <f t="shared" si="0"/>
        <v>4D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2'!$A:$F,MATCH('Open 2 Results'!$E25,'Open 2'!$F:$F,0),1)&gt;0,INDEX('Open 2'!$A:$F,MATCH('Open 2 Results'!$E25,'Open 2'!$F:$F,0),1),""),"")</f>
        <v>31</v>
      </c>
      <c r="B25" s="84" t="str">
        <f>IFERROR(IF(INDEX('Open 2'!$A:$F,MATCH('Open 2 Results'!$E25,'Open 2'!$F:$F,0),2)&gt;0,INDEX('Open 2'!$A:$F,MATCH('Open 2 Results'!$E25,'Open 2'!$F:$F,0),2),""),"")</f>
        <v xml:space="preserve">Denise Benney </v>
      </c>
      <c r="C25" s="84" t="str">
        <f>IFERROR(IF(INDEX('Open 2'!$A:$F,MATCH('Open 2 Results'!$E25,'Open 2'!$F:$F,0),3)&gt;0,INDEX('Open 2'!$A:$F,MATCH('Open 2 Results'!$E25,'Open 2'!$F:$F,0),3),""),"")</f>
        <v xml:space="preserve">Princeton </v>
      </c>
      <c r="D25" s="85">
        <f>IFERROR(IF(AND(SMALL('Open 2'!F:F,L25)&gt;1000,SMALL('Open 2'!F:F,L25)&lt;3000),"nt",IF(SMALL('Open 2'!F:F,L25)&gt;3000,"",SMALL('Open 2'!F:F,L25))),"")</f>
        <v>23.109000037000001</v>
      </c>
      <c r="E25" s="115">
        <f>IF(D25="nt",IFERROR(SMALL('Open 2'!F:F,L25),""),IF(D25&gt;3000,"",IFERROR(SMALL('Open 2'!F:F,L25),"")))</f>
        <v>23.109000037000001</v>
      </c>
      <c r="F25" s="86" t="str">
        <f t="shared" si="0"/>
        <v>4D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2'!$A:$F,MATCH('Open 2 Results'!$E26,'Open 2'!$F:$F,0),1)&gt;0,INDEX('Open 2'!$A:$F,MATCH('Open 2 Results'!$E26,'Open 2'!$F:$F,0),1),""),"")</f>
        <v>29</v>
      </c>
      <c r="B26" s="84" t="str">
        <f>IFERROR(IF(INDEX('Open 2'!$A:$F,MATCH('Open 2 Results'!$E26,'Open 2'!$F:$F,0),2)&gt;0,INDEX('Open 2'!$A:$F,MATCH('Open 2 Results'!$E26,'Open 2'!$F:$F,0),2),""),"")</f>
        <v xml:space="preserve">Melissa Maxwell </v>
      </c>
      <c r="C26" s="84" t="str">
        <f>IFERROR(IF(INDEX('Open 2'!$A:$F,MATCH('Open 2 Results'!$E26,'Open 2'!$F:$F,0),3)&gt;0,INDEX('Open 2'!$A:$F,MATCH('Open 2 Results'!$E26,'Open 2'!$F:$F,0),3),""),"")</f>
        <v xml:space="preserve">Tex </v>
      </c>
      <c r="D26" s="85">
        <f>IFERROR(IF(AND(SMALL('Open 2'!F:F,L26)&gt;1000,SMALL('Open 2'!F:F,L26)&lt;3000),"nt",IF(SMALL('Open 2'!F:F,L26)&gt;3000,"",SMALL('Open 2'!F:F,L26))),"")</f>
        <v>914.18500003399993</v>
      </c>
      <c r="E26" s="115">
        <f>IF(D26="nt",IFERROR(SMALL('Open 2'!F:F,L26),""),IF(D26&gt;3000,"",IFERROR(SMALL('Open 2'!F:F,L26),"")))</f>
        <v>914.18500003399993</v>
      </c>
      <c r="F26" s="86" t="str">
        <f t="shared" si="0"/>
        <v>4D</v>
      </c>
      <c r="G26" s="91" t="str">
        <f t="shared" si="1"/>
        <v/>
      </c>
      <c r="J26" s="162" t="s">
        <v>315</v>
      </c>
      <c r="K26" s="121"/>
      <c r="L26" s="24">
        <v>25</v>
      </c>
    </row>
    <row r="27" spans="1:12">
      <c r="A27" s="18">
        <f>IFERROR(IF(INDEX('Open 2'!$A:$F,MATCH('Open 2 Results'!$E27,'Open 2'!$F:$F,0),1)&gt;0,INDEX('Open 2'!$A:$F,MATCH('Open 2 Results'!$E27,'Open 2'!$F:$F,0),1),""),"")</f>
        <v>8</v>
      </c>
      <c r="B27" s="84" t="str">
        <f>IFERROR(IF(INDEX('Open 2'!$A:$F,MATCH('Open 2 Results'!$E27,'Open 2'!$F:$F,0),2)&gt;0,INDEX('Open 2'!$A:$F,MATCH('Open 2 Results'!$E27,'Open 2'!$F:$F,0),2),""),"")</f>
        <v xml:space="preserve">Tia Esser </v>
      </c>
      <c r="C27" s="84" t="str">
        <f>IFERROR(IF(INDEX('Open 2'!$A:$F,MATCH('Open 2 Results'!$E27,'Open 2'!$F:$F,0),3)&gt;0,INDEX('Open 2'!$A:$F,MATCH('Open 2 Results'!$E27,'Open 2'!$F:$F,0),3),""),"")</f>
        <v xml:space="preserve">DL Frenchman Colonel </v>
      </c>
      <c r="D27" s="85">
        <f>IFERROR(IF(AND(SMALL('Open 2'!F:F,L27)&gt;1000,SMALL('Open 2'!F:F,L27)&lt;3000),"nt",IF(SMALL('Open 2'!F:F,L27)&gt;3000,"",SMALL('Open 2'!F:F,L27))),"")</f>
        <v>914.650000009</v>
      </c>
      <c r="E27" s="115">
        <f>IF(D27="nt",IFERROR(SMALL('Open 2'!F:F,L27),""),IF(D27&gt;3000,"",IFERROR(SMALL('Open 2'!F:F,L27),"")))</f>
        <v>914.650000009</v>
      </c>
      <c r="F27" s="86" t="str">
        <f t="shared" si="0"/>
        <v>4D</v>
      </c>
      <c r="G27" s="91" t="str">
        <f t="shared" si="1"/>
        <v/>
      </c>
      <c r="J27" s="162" t="s">
        <v>315</v>
      </c>
      <c r="K27" s="121" t="s">
        <v>315</v>
      </c>
      <c r="L27" s="24">
        <v>26</v>
      </c>
    </row>
    <row r="28" spans="1:12">
      <c r="A28" s="18">
        <f>IFERROR(IF(INDEX('Open 2'!$A:$F,MATCH('Open 2 Results'!$E28,'Open 2'!$F:$F,0),1)&gt;0,INDEX('Open 2'!$A:$F,MATCH('Open 2 Results'!$E28,'Open 2'!$F:$F,0),1),""),"")</f>
        <v>2</v>
      </c>
      <c r="B28" s="84" t="str">
        <f>IFERROR(IF(INDEX('Open 2'!$A:$F,MATCH('Open 2 Results'!$E28,'Open 2'!$F:$F,0),2)&gt;0,INDEX('Open 2'!$A:$F,MATCH('Open 2 Results'!$E28,'Open 2'!$F:$F,0),2),""),"")</f>
        <v xml:space="preserve">Kaylee Novak </v>
      </c>
      <c r="C28" s="84" t="str">
        <f>IFERROR(IF(INDEX('Open 2'!$A:$F,MATCH('Open 2 Results'!$E28,'Open 2'!$F:$F,0),3)&gt;0,INDEX('Open 2'!$A:$F,MATCH('Open 2 Results'!$E28,'Open 2'!$F:$F,0),3),""),"")</f>
        <v xml:space="preserve">Rose </v>
      </c>
      <c r="D28" s="85">
        <f>IFERROR(IF(AND(SMALL('Open 2'!F:F,L28)&gt;1000,SMALL('Open 2'!F:F,L28)&lt;3000),"nt",IF(SMALL('Open 2'!F:F,L28)&gt;3000,"",SMALL('Open 2'!F:F,L28))),"")</f>
        <v>915.06200000199999</v>
      </c>
      <c r="E28" s="115">
        <f>IF(D28="nt",IFERROR(SMALL('Open 2'!F:F,L28),""),IF(D28&gt;3000,"",IFERROR(SMALL('Open 2'!F:F,L28),"")))</f>
        <v>915.06200000199999</v>
      </c>
      <c r="F28" s="86" t="str">
        <f t="shared" si="0"/>
        <v>4D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2'!$A:$F,MATCH('Open 2 Results'!$E29,'Open 2'!$F:$F,0),1)&gt;0,INDEX('Open 2'!$A:$F,MATCH('Open 2 Results'!$E29,'Open 2'!$F:$F,0),1),""),"")</f>
        <v>3</v>
      </c>
      <c r="B29" s="84" t="str">
        <f>IFERROR(IF(INDEX('Open 2'!$A:$F,MATCH('Open 2 Results'!$E29,'Open 2'!$F:$F,0),2)&gt;0,INDEX('Open 2'!$A:$F,MATCH('Open 2 Results'!$E29,'Open 2'!$F:$F,0),2),""),"")</f>
        <v xml:space="preserve">Linda Schlosser </v>
      </c>
      <c r="C29" s="84" t="str">
        <f>IFERROR(IF(INDEX('Open 2'!$A:$F,MATCH('Open 2 Results'!$E29,'Open 2'!$F:$F,0),3)&gt;0,INDEX('Open 2'!$A:$F,MATCH('Open 2 Results'!$E29,'Open 2'!$F:$F,0),3),""),"")</f>
        <v xml:space="preserve">Ben </v>
      </c>
      <c r="D29" s="85">
        <f>IFERROR(IF(AND(SMALL('Open 2'!F:F,L29)&gt;1000,SMALL('Open 2'!F:F,L29)&lt;3000),"nt",IF(SMALL('Open 2'!F:F,L29)&gt;3000,"",SMALL('Open 2'!F:F,L29))),"")</f>
        <v>915.06200000299998</v>
      </c>
      <c r="E29" s="115">
        <f>IF(D29="nt",IFERROR(SMALL('Open 2'!F:F,L29),""),IF(D29&gt;3000,"",IFERROR(SMALL('Open 2'!F:F,L29),"")))</f>
        <v>915.06200000299998</v>
      </c>
      <c r="F29" s="86" t="str">
        <f t="shared" si="0"/>
        <v>4D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2'!$A:$F,MATCH('Open 2 Results'!$E30,'Open 2'!$F:$F,0),1)&gt;0,INDEX('Open 2'!$A:$F,MATCH('Open 2 Results'!$E30,'Open 2'!$F:$F,0),1),""),"")</f>
        <v>6</v>
      </c>
      <c r="B30" s="84" t="str">
        <f>IFERROR(IF(INDEX('Open 2'!$A:$F,MATCH('Open 2 Results'!$E30,'Open 2'!$F:$F,0),2)&gt;0,INDEX('Open 2'!$A:$F,MATCH('Open 2 Results'!$E30,'Open 2'!$F:$F,0),2),""),"")</f>
        <v xml:space="preserve">Devynn Banks </v>
      </c>
      <c r="C30" s="84" t="str">
        <f>IFERROR(IF(INDEX('Open 2'!$A:$F,MATCH('Open 2 Results'!$E30,'Open 2'!$F:$F,0),3)&gt;0,INDEX('Open 2'!$A:$F,MATCH('Open 2 Results'!$E30,'Open 2'!$F:$F,0),3),""),"")</f>
        <v xml:space="preserve">Ima Jess Ruler </v>
      </c>
      <c r="D30" s="85">
        <f>IFERROR(IF(AND(SMALL('Open 2'!F:F,L30)&gt;1000,SMALL('Open 2'!F:F,L30)&lt;3000),"nt",IF(SMALL('Open 2'!F:F,L30)&gt;3000,"",SMALL('Open 2'!F:F,L30))),"")</f>
        <v>918.47000000700007</v>
      </c>
      <c r="E30" s="115">
        <f>IF(D30="nt",IFERROR(SMALL('Open 2'!F:F,L30),""),IF(D30&gt;3000,"",IFERROR(SMALL('Open 2'!F:F,L30),"")))</f>
        <v>918.47000000700007</v>
      </c>
      <c r="F30" s="86" t="str">
        <f t="shared" si="0"/>
        <v>4D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2'!$A:$F,MATCH('Open 2 Results'!$E31,'Open 2'!$F:$F,0),1)&gt;0,INDEX('Open 2'!$A:$F,MATCH('Open 2 Results'!$E31,'Open 2'!$F:$F,0),1),""),"")</f>
        <v>11</v>
      </c>
      <c r="B31" s="84" t="str">
        <f>IFERROR(IF(INDEX('Open 2'!$A:$F,MATCH('Open 2 Results'!$E31,'Open 2'!$F:$F,0),2)&gt;0,INDEX('Open 2'!$A:$F,MATCH('Open 2 Results'!$E31,'Open 2'!$F:$F,0),2),""),"")</f>
        <v xml:space="preserve">Londyn Mikkelsen </v>
      </c>
      <c r="C31" s="84" t="str">
        <f>IFERROR(IF(INDEX('Open 2'!$A:$F,MATCH('Open 2 Results'!$E31,'Open 2'!$F:$F,0),3)&gt;0,INDEX('Open 2'!$A:$F,MATCH('Open 2 Results'!$E31,'Open 2'!$F:$F,0),3),""),"")</f>
        <v xml:space="preserve">Rosie </v>
      </c>
      <c r="D31" s="85" t="str">
        <f>IFERROR(IF(AND(SMALL('Open 2'!F:F,L31)&gt;1000,SMALL('Open 2'!F:F,L31)&lt;3000),"nt",IF(SMALL('Open 2'!F:F,L31)&gt;3000,"",SMALL('Open 2'!F:F,L31))),"")</f>
        <v>nt</v>
      </c>
      <c r="E31" s="115">
        <f>IF(D31="nt",IFERROR(SMALL('Open 2'!F:F,L31),""),IF(D31&gt;3000,"",IFERROR(SMALL('Open 2'!F:F,L31),"")))</f>
        <v>1000.000000013</v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2'!$A:$F,MATCH('Open 2 Results'!$E32,'Open 2'!$F:$F,0),1)&gt;0,INDEX('Open 2'!$A:$F,MATCH('Open 2 Results'!$E32,'Open 2'!$F:$F,0),1),""),"")</f>
        <v>14</v>
      </c>
      <c r="B32" s="84" t="str">
        <f>IFERROR(IF(INDEX('Open 2'!$A:$F,MATCH('Open 2 Results'!$E32,'Open 2'!$F:$F,0),2)&gt;0,INDEX('Open 2'!$A:$F,MATCH('Open 2 Results'!$E32,'Open 2'!$F:$F,0),2),""),"")</f>
        <v xml:space="preserve">Michele Snyder </v>
      </c>
      <c r="C32" s="84" t="str">
        <f>IFERROR(IF(INDEX('Open 2'!$A:$F,MATCH('Open 2 Results'!$E32,'Open 2'!$F:$F,0),3)&gt;0,INDEX('Open 2'!$A:$F,MATCH('Open 2 Results'!$E32,'Open 2'!$F:$F,0),3),""),"")</f>
        <v xml:space="preserve">Shandy </v>
      </c>
      <c r="D32" s="85" t="str">
        <f>IFERROR(IF(AND(SMALL('Open 2'!F:F,L32)&gt;1000,SMALL('Open 2'!F:F,L32)&lt;3000),"nt",IF(SMALL('Open 2'!F:F,L32)&gt;3000,"",SMALL('Open 2'!F:F,L32))),"")</f>
        <v>nt</v>
      </c>
      <c r="E32" s="115">
        <f>IF(D32="nt",IFERROR(SMALL('Open 2'!F:F,L32),""),IF(D32&gt;3000,"",IFERROR(SMALL('Open 2'!F:F,L32),"")))</f>
        <v>1000.0000000159999</v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2'!$A:$F,MATCH('Open 2 Results'!$E33,'Open 2'!$F:$F,0),1)&gt;0,INDEX('Open 2'!$A:$F,MATCH('Open 2 Results'!$E33,'Open 2'!$F:$F,0),1),""),"")</f>
        <v>30</v>
      </c>
      <c r="B33" s="84" t="str">
        <f>IFERROR(IF(INDEX('Open 2'!$A:$F,MATCH('Open 2 Results'!$E33,'Open 2'!$F:$F,0),2)&gt;0,INDEX('Open 2'!$A:$F,MATCH('Open 2 Results'!$E33,'Open 2'!$F:$F,0),2),""),"")</f>
        <v>Raleigh Sykes</v>
      </c>
      <c r="C33" s="84" t="str">
        <f>IFERROR(IF(INDEX('Open 2'!$A:$F,MATCH('Open 2 Results'!$E33,'Open 2'!$F:$F,0),3)&gt;0,INDEX('Open 2'!$A:$F,MATCH('Open 2 Results'!$E33,'Open 2'!$F:$F,0),3),""),"")</f>
        <v>Bailey</v>
      </c>
      <c r="D33" s="85" t="str">
        <f>IFERROR(IF(AND(SMALL('Open 2'!F:F,L33)&gt;1000,SMALL('Open 2'!F:F,L33)&lt;3000),"nt",IF(SMALL('Open 2'!F:F,L33)&gt;3000,"",SMALL('Open 2'!F:F,L33))),"")</f>
        <v>nt</v>
      </c>
      <c r="E33" s="115">
        <f>IF(D33="nt",IFERROR(SMALL('Open 2'!F:F,L33),""),IF(D33&gt;3000,"",IFERROR(SMALL('Open 2'!F:F,L33),"")))</f>
        <v>1000.000000035</v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4" activePane="bottomLeft" state="frozen"/>
      <selection pane="bottomLeft" activeCell="D7" sqref="D7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Shada Beeson </v>
      </c>
      <c r="C2" s="19" t="str">
        <f>IFERROR(Draw!L2,"")</f>
        <v xml:space="preserve">Drift N Guy </v>
      </c>
      <c r="D2" s="51">
        <v>21.722000000000001</v>
      </c>
      <c r="E2" s="17">
        <v>1E-8</v>
      </c>
      <c r="F2" s="93">
        <f>IF(D2="scratch",3000+E2,IF(D2="nt",1000+E2,IF((D2+E2)&gt;5,D2+E2,"")))</f>
        <v>21.722000010000002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Tia Esser </v>
      </c>
      <c r="C3" s="21" t="str">
        <f>IFERROR(Draw!L3,"")</f>
        <v xml:space="preserve">Blue </v>
      </c>
      <c r="D3" s="52">
        <v>23.013000000000002</v>
      </c>
      <c r="E3" s="17">
        <v>2E-8</v>
      </c>
      <c r="F3" s="93">
        <f t="shared" ref="F3:F66" si="0">IF(D3="scratch",3000+E3,IF(D3="nt",1000+E3,IF((D3+E3)&gt;5,D3+E3,"")))</f>
        <v>23.013000020000003</v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50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 xml:space="preserve">Kelsey West </v>
      </c>
      <c r="C4" s="21" t="str">
        <f>IFERROR(Draw!L4,"")</f>
        <v xml:space="preserve">Hot Peppy Socks </v>
      </c>
      <c r="D4" s="53">
        <v>927.79600000000005</v>
      </c>
      <c r="E4" s="17">
        <v>2.9999999999999997E-8</v>
      </c>
      <c r="F4" s="93">
        <f t="shared" si="0"/>
        <v>927.79600003000007</v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1st</v>
      </c>
      <c r="N4" s="18" t="str">
        <f>'Poles Calculations'!H8</f>
        <v xml:space="preserve">Shada Beeson </v>
      </c>
      <c r="O4" s="18" t="str">
        <f>'Poles Calculations'!I8</f>
        <v xml:space="preserve">Hollywood </v>
      </c>
      <c r="P4" s="40">
        <f>'Poles Calculations'!J8</f>
        <v>21.48600025</v>
      </c>
      <c r="Q4" s="165">
        <f>'Poles Calculations'!K8</f>
        <v>116.5</v>
      </c>
    </row>
    <row r="5" spans="1:17" ht="16.5" thickBot="1">
      <c r="A5" s="20">
        <f>IF(B5="","",Draw!J5)</f>
        <v>4</v>
      </c>
      <c r="B5" s="21" t="str">
        <f>IFERROR(Draw!K5,"")</f>
        <v xml:space="preserve">Melissa Maxwell </v>
      </c>
      <c r="C5" s="21" t="str">
        <f>IFERROR(Draw!L5,"")</f>
        <v xml:space="preserve">Tex </v>
      </c>
      <c r="D5" s="54">
        <v>924.55700000000002</v>
      </c>
      <c r="E5" s="17">
        <v>4.0000000000000001E-8</v>
      </c>
      <c r="F5" s="93">
        <f t="shared" si="0"/>
        <v>924.55700004000005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21.486000000000001</v>
      </c>
      <c r="L5" s="227"/>
      <c r="M5" s="30" t="str">
        <f>IF($J$11&lt;"2","",'Poles Calculations'!G9)</f>
        <v>2nd</v>
      </c>
      <c r="N5" s="20" t="str">
        <f>IF(M5="","",'Poles Calculations'!H9)</f>
        <v xml:space="preserve">Shada Beeson </v>
      </c>
      <c r="O5" s="20" t="str">
        <f>IF(N5="","",'Poles Calculations'!I9)</f>
        <v xml:space="preserve">Drift N Guy </v>
      </c>
      <c r="P5" s="41">
        <f>IF(O5="","",'Poles Calculations'!J9)</f>
        <v>21.722000010000002</v>
      </c>
      <c r="Q5" s="157">
        <f>'Poles Calculations'!K9</f>
        <v>69.899999999999991</v>
      </c>
    </row>
    <row r="6" spans="1:17" ht="16.5" thickBot="1">
      <c r="A6" s="20">
        <f>IF(B6="","",Draw!J6)</f>
        <v>5</v>
      </c>
      <c r="B6" s="21" t="str">
        <f>IFERROR(Draw!K6,"")</f>
        <v xml:space="preserve">Candice Aamot </v>
      </c>
      <c r="C6" s="21" t="str">
        <f>IFERROR(Draw!L6,"")</f>
        <v xml:space="preserve">Turtle </v>
      </c>
      <c r="D6" s="54">
        <v>23.148</v>
      </c>
      <c r="E6" s="17">
        <v>4.9999999999999998E-8</v>
      </c>
      <c r="F6" s="93">
        <f t="shared" si="0"/>
        <v>23.14800005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23.486000000000001</v>
      </c>
      <c r="L6" s="227"/>
      <c r="M6" s="30" t="str">
        <f>IF($J$11&lt;"3","",'Poles Calculations'!G10)</f>
        <v>3rd</v>
      </c>
      <c r="N6" s="20" t="str">
        <f>IF(M6="","",'Poles Calculations'!H10)</f>
        <v xml:space="preserve">Brooke Knoll </v>
      </c>
      <c r="O6" s="20" t="str">
        <f>IF(N6="","",'Poles Calculations'!I10)</f>
        <v xml:space="preserve">Blizzard </v>
      </c>
      <c r="P6" s="41">
        <f>IF(O6="","",'Poles Calculations'!J10)</f>
        <v>22.04100013</v>
      </c>
      <c r="Q6" s="157">
        <f>'Poles Calculations'!K10</f>
        <v>46.6</v>
      </c>
    </row>
    <row r="7" spans="1:17" ht="16.5" thickBot="1">
      <c r="A7" s="20">
        <f>IF(B7="","",Draw!J7)</f>
        <v>6</v>
      </c>
      <c r="B7" s="21" t="str">
        <f>IFERROR(Draw!K7,"")</f>
        <v xml:space="preserve">Denise Benney </v>
      </c>
      <c r="C7" s="21" t="str">
        <f>IFERROR(Draw!L7,"")</f>
        <v xml:space="preserve">Stella </v>
      </c>
      <c r="D7" s="52">
        <v>29.803999999999998</v>
      </c>
      <c r="E7" s="17">
        <v>5.9999999999999995E-8</v>
      </c>
      <c r="F7" s="93">
        <f t="shared" si="0"/>
        <v>29.80400006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25.486000000000001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 xml:space="preserve">Brooklyn Chapman </v>
      </c>
      <c r="C8" s="21" t="str">
        <f>IFERROR(Draw!L8,"")</f>
        <v xml:space="preserve">Raisin </v>
      </c>
      <c r="D8" s="51">
        <v>23.088000000000001</v>
      </c>
      <c r="E8" s="17">
        <v>7.0000000000000005E-8</v>
      </c>
      <c r="F8" s="93">
        <f t="shared" si="0"/>
        <v>23.08800007</v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 xml:space="preserve">Kensey Allen </v>
      </c>
      <c r="C9" s="21" t="str">
        <f>IFERROR(Draw!L9,"")</f>
        <v xml:space="preserve">Snip </v>
      </c>
      <c r="D9" s="52">
        <v>22.498000000000001</v>
      </c>
      <c r="E9" s="17">
        <v>8.0000000000000002E-8</v>
      </c>
      <c r="F9" s="93">
        <f t="shared" si="0"/>
        <v>22.498000080000001</v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26</v>
      </c>
      <c r="L9" s="34"/>
      <c r="M9" s="37"/>
      <c r="N9" s="26"/>
      <c r="O9" s="26"/>
      <c r="P9" s="38"/>
      <c r="Q9" s="159"/>
    </row>
    <row r="10" spans="1:17" ht="16.5" thickBot="1">
      <c r="A10" s="20">
        <f>IF(B10="","",Draw!J10)</f>
        <v>9</v>
      </c>
      <c r="B10" s="21" t="str">
        <f>IFERROR(Draw!K10,"")</f>
        <v xml:space="preserve">Summer Beeson </v>
      </c>
      <c r="C10" s="21">
        <f>IFERROR(Draw!L10,"")</f>
        <v>911</v>
      </c>
      <c r="D10" s="53">
        <v>24.331</v>
      </c>
      <c r="E10" s="17">
        <v>8.9999999999999999E-8</v>
      </c>
      <c r="F10" s="93">
        <f t="shared" si="0"/>
        <v>24.33100009</v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1st</v>
      </c>
      <c r="N10" s="18" t="str">
        <f>'Poles Calculations'!H14</f>
        <v xml:space="preserve">Kaylee Novak </v>
      </c>
      <c r="O10" s="18" t="str">
        <f>'Poles Calculations'!I14</f>
        <v xml:space="preserve">Rose </v>
      </c>
      <c r="P10" s="40">
        <f>'Poles Calculations'!J14</f>
        <v>23.908000260000001</v>
      </c>
      <c r="Q10" s="167">
        <f>'Poles Calculations'!K14</f>
        <v>69.899999999999991</v>
      </c>
    </row>
    <row r="11" spans="1:17" ht="16.5" thickBot="1">
      <c r="A11" s="20">
        <f>IF(B11="","",Draw!J11)</f>
        <v>10</v>
      </c>
      <c r="B11" s="21" t="str">
        <f>IFERROR(Draw!K11,"")</f>
        <v xml:space="preserve">Victoria Blatchford </v>
      </c>
      <c r="C11" s="21" t="str">
        <f>IFERROR(Draw!L11,"")</f>
        <v xml:space="preserve">Coalys Te Bar </v>
      </c>
      <c r="D11" s="54" t="s">
        <v>311</v>
      </c>
      <c r="E11" s="17">
        <v>9.9999999999999995E-8</v>
      </c>
      <c r="F11" s="93">
        <f t="shared" si="0"/>
        <v>1000.0000001</v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3</v>
      </c>
      <c r="K11" s="50">
        <v>2</v>
      </c>
      <c r="L11" s="251"/>
      <c r="M11" s="30" t="str">
        <f>IF($J$11&lt;"2","",'Poles Calculations'!G15)</f>
        <v>2nd</v>
      </c>
      <c r="N11" s="20" t="str">
        <f>IF(M11="","",'Poles Calculations'!H15)</f>
        <v xml:space="preserve">Summer Beeson </v>
      </c>
      <c r="O11" s="20">
        <f>IF(N11="","",'Poles Calculations'!I15)</f>
        <v>911</v>
      </c>
      <c r="P11" s="41">
        <f>IF(O11="","",'Poles Calculations'!J15)</f>
        <v>24.33100009</v>
      </c>
      <c r="Q11" s="157">
        <f>'Poles Calculations'!K15</f>
        <v>41.939999999999991</v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>3rd</v>
      </c>
      <c r="N12" s="20" t="str">
        <f>IF(M12="","",'Poles Calculations'!H16)</f>
        <v xml:space="preserve">Jessica Taubert </v>
      </c>
      <c r="O12" s="20" t="str">
        <f>IF(N12="","",'Poles Calculations'!I16)</f>
        <v xml:space="preserve">Jolene </v>
      </c>
      <c r="P12" s="41">
        <f>IF(O12="","",'Poles Calculations'!J16)</f>
        <v>24.965000230000001</v>
      </c>
      <c r="Q12" s="157">
        <f>'Poles Calculations'!K16</f>
        <v>27.959999999999997</v>
      </c>
    </row>
    <row r="13" spans="1:17">
      <c r="A13" s="20">
        <f>IF(B13="","",Draw!J13)</f>
        <v>11</v>
      </c>
      <c r="B13" s="21" t="str">
        <f>IFERROR(Draw!K13,"")</f>
        <v xml:space="preserve">Devynn Banks </v>
      </c>
      <c r="C13" s="21" t="str">
        <f>IFERROR(Draw!L13,"")</f>
        <v xml:space="preserve">Rebel </v>
      </c>
      <c r="D13" s="143">
        <v>26.088000000000001</v>
      </c>
      <c r="E13" s="17">
        <v>1.1999999999999999E-7</v>
      </c>
      <c r="F13" s="93">
        <f t="shared" si="0"/>
        <v>26.08800012</v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>
        <f>IF(B14="","",Draw!J14)</f>
        <v>12</v>
      </c>
      <c r="B14" s="21" t="str">
        <f>IFERROR(Draw!K14,"")</f>
        <v xml:space="preserve">Brooke Knoll </v>
      </c>
      <c r="C14" s="21" t="str">
        <f>IFERROR(Draw!L14,"")</f>
        <v xml:space="preserve">Blizzard </v>
      </c>
      <c r="D14" s="51">
        <v>22.041</v>
      </c>
      <c r="E14" s="17">
        <v>1.3E-7</v>
      </c>
      <c r="F14" s="93">
        <f t="shared" si="0"/>
        <v>22.04100013</v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>
        <f>IF(B15="","",Draw!J15)</f>
        <v>13</v>
      </c>
      <c r="B15" s="21" t="str">
        <f>IFERROR(Draw!K15,"")</f>
        <v xml:space="preserve">Londyn Mikkelsen </v>
      </c>
      <c r="C15" s="21" t="str">
        <f>IFERROR(Draw!L15,"")</f>
        <v xml:space="preserve">Stella </v>
      </c>
      <c r="D15" s="52">
        <v>25.959</v>
      </c>
      <c r="E15" s="17">
        <v>1.4000000000000001E-7</v>
      </c>
      <c r="F15" s="93">
        <f t="shared" si="0"/>
        <v>25.959000140000001</v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>
        <f>IF(B16="","",Draw!J16)</f>
        <v>14</v>
      </c>
      <c r="B16" s="21" t="str">
        <f>IFERROR(Draw!K16,"")</f>
        <v xml:space="preserve">Kristan Soukup </v>
      </c>
      <c r="C16" s="21" t="str">
        <f>IFERROR(Draw!L16,"")</f>
        <v xml:space="preserve">Crown </v>
      </c>
      <c r="D16" s="53">
        <v>922.21600000000001</v>
      </c>
      <c r="E16" s="17">
        <v>1.4999999999999999E-7</v>
      </c>
      <c r="F16" s="93">
        <f t="shared" si="0"/>
        <v>922.21600015000001</v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1st</v>
      </c>
      <c r="N16" s="18" t="str">
        <f>'Poles Calculations'!H20</f>
        <v xml:space="preserve">Londyn Mikkelsen </v>
      </c>
      <c r="O16" s="18" t="str">
        <f>'Poles Calculations'!I20</f>
        <v xml:space="preserve">Stella </v>
      </c>
      <c r="P16" s="40">
        <f>'Poles Calculations'!J20</f>
        <v>25.959000140000001</v>
      </c>
      <c r="Q16" s="167">
        <f>'Poles Calculations'!K20</f>
        <v>46.6</v>
      </c>
    </row>
    <row r="17" spans="1:17">
      <c r="A17" s="20">
        <f>IF(B17="","",Draw!J17)</f>
        <v>15</v>
      </c>
      <c r="B17" s="21" t="str">
        <f>IFERROR(Draw!K17,"")</f>
        <v xml:space="preserve">Sara Skuodas </v>
      </c>
      <c r="C17" s="21" t="str">
        <f>IFERROR(Draw!L17,"")</f>
        <v xml:space="preserve">Puddles </v>
      </c>
      <c r="D17" s="54">
        <v>922.41800000000001</v>
      </c>
      <c r="E17" s="17">
        <v>1.6E-7</v>
      </c>
      <c r="F17" s="93">
        <f t="shared" si="0"/>
        <v>922.41800016000002</v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>2nd</v>
      </c>
      <c r="N17" s="20" t="str">
        <f>IF(M17="","",'Poles Calculations'!H21)</f>
        <v xml:space="preserve">Devynn Banks </v>
      </c>
      <c r="O17" s="20" t="str">
        <f>IF(N17="","",'Poles Calculations'!I21)</f>
        <v xml:space="preserve">Rebel </v>
      </c>
      <c r="P17" s="41">
        <f>IF(O17="","",'Poles Calculations'!J21)</f>
        <v>26.08800012</v>
      </c>
      <c r="Q17" s="157">
        <f>'Poles Calculations'!K21</f>
        <v>27.96</v>
      </c>
    </row>
    <row r="18" spans="1:17">
      <c r="A18" s="20">
        <f>IF(B18="","",Draw!J18)</f>
        <v>16</v>
      </c>
      <c r="B18" s="21" t="str">
        <f>IFERROR(Draw!K18,"")</f>
        <v xml:space="preserve">Kelli VanDerBrink </v>
      </c>
      <c r="C18" s="21" t="str">
        <f>IFERROR(Draw!L18,"")</f>
        <v xml:space="preserve">Cowboy </v>
      </c>
      <c r="D18" s="54">
        <v>923.19799999999998</v>
      </c>
      <c r="E18" s="17">
        <v>1.6999999999999999E-7</v>
      </c>
      <c r="F18" s="93">
        <f t="shared" si="0"/>
        <v>923.19800017</v>
      </c>
      <c r="G18" s="62" t="str">
        <f t="shared" si="1"/>
        <v/>
      </c>
      <c r="L18" s="254"/>
      <c r="M18" s="30" t="str">
        <f>IF($J$11&lt;"3","",'Poles Calculations'!G22)</f>
        <v>3rd</v>
      </c>
      <c r="N18" s="20" t="str">
        <f>IF(M18="","",'Poles Calculations'!H22)</f>
        <v xml:space="preserve">Kynlee Speidel </v>
      </c>
      <c r="O18" s="20" t="str">
        <f>IF(N18="","",'Poles Calculations'!I22)</f>
        <v xml:space="preserve">Jalandy </v>
      </c>
      <c r="P18" s="41">
        <f>IF(O18="","",'Poles Calculations'!J22)</f>
        <v>26.715000239999998</v>
      </c>
      <c r="Q18" s="157">
        <f>'Poles Calculations'!K22</f>
        <v>18.64</v>
      </c>
    </row>
    <row r="19" spans="1:17">
      <c r="A19" s="20">
        <f>IF(B19="","",Draw!J19)</f>
        <v>17</v>
      </c>
      <c r="B19" s="21" t="str">
        <f>IFERROR(Draw!K19,"")</f>
        <v xml:space="preserve">Amanda Wegner </v>
      </c>
      <c r="C19" s="21" t="str">
        <f>IFERROR(Draw!L19,"")</f>
        <v xml:space="preserve">Bunny </v>
      </c>
      <c r="D19" s="52">
        <v>22.148</v>
      </c>
      <c r="E19" s="17">
        <v>1.8E-7</v>
      </c>
      <c r="F19" s="93">
        <f t="shared" si="0"/>
        <v>22.14800018</v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>
        <f>IF(B20="","",Draw!J20)</f>
        <v>18</v>
      </c>
      <c r="B20" s="21" t="str">
        <f>IFERROR(Draw!K20,"")</f>
        <v xml:space="preserve">Denise Benney </v>
      </c>
      <c r="C20" s="21" t="str">
        <f>IFERROR(Draw!L20,"")</f>
        <v xml:space="preserve">Princeton </v>
      </c>
      <c r="D20" s="51">
        <v>31.141999999999999</v>
      </c>
      <c r="E20" s="17">
        <v>1.9000000000000001E-7</v>
      </c>
      <c r="F20" s="93">
        <f t="shared" si="0"/>
        <v>31.142000190000001</v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>
        <f>IF(B21="","",Draw!J21)</f>
        <v>19</v>
      </c>
      <c r="B21" s="21" t="str">
        <f>IFERROR(Draw!K21,"")</f>
        <v xml:space="preserve">Kylie West </v>
      </c>
      <c r="C21" s="21" t="str">
        <f>IFERROR(Draw!L21,"")</f>
        <v xml:space="preserve">JJ hollywood scootter </v>
      </c>
      <c r="D21" s="52" t="s">
        <v>311</v>
      </c>
      <c r="E21" s="17">
        <v>1.9999999999999999E-7</v>
      </c>
      <c r="F21" s="93">
        <f t="shared" si="0"/>
        <v>1000.0000002</v>
      </c>
      <c r="G21" s="62" t="str">
        <f t="shared" si="1"/>
        <v/>
      </c>
      <c r="H21" s="49"/>
      <c r="I21" s="49"/>
      <c r="J21" s="49"/>
    </row>
    <row r="22" spans="1:17">
      <c r="A22" s="20">
        <f>IF(B22="","",Draw!J22)</f>
        <v>20</v>
      </c>
      <c r="B22" s="21" t="str">
        <f>IFERROR(Draw!K22,"")</f>
        <v xml:space="preserve">Khloe Speidel </v>
      </c>
      <c r="C22" s="21" t="str">
        <f>IFERROR(Draw!L22,"")</f>
        <v xml:space="preserve">Stevie </v>
      </c>
      <c r="D22" s="53">
        <v>27.974</v>
      </c>
      <c r="E22" s="17">
        <v>2.1E-7</v>
      </c>
      <c r="F22" s="93">
        <f t="shared" si="0"/>
        <v>27.97400021</v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>
        <f>IF(B24="","",Draw!J24)</f>
        <v>21</v>
      </c>
      <c r="B24" s="21" t="str">
        <f>IFERROR(Draw!K24,"")</f>
        <v xml:space="preserve">Jessica Taubert </v>
      </c>
      <c r="C24" s="21" t="str">
        <f>IFERROR(Draw!L24,"")</f>
        <v xml:space="preserve">Jolene </v>
      </c>
      <c r="D24" s="53">
        <v>24.965</v>
      </c>
      <c r="E24" s="17">
        <v>2.2999999999999999E-7</v>
      </c>
      <c r="F24" s="93">
        <f t="shared" si="0"/>
        <v>24.965000230000001</v>
      </c>
      <c r="G24" s="62" t="str">
        <f t="shared" si="1"/>
        <v/>
      </c>
      <c r="I24" s="49"/>
      <c r="J24" s="49"/>
    </row>
    <row r="25" spans="1:17">
      <c r="A25" s="20">
        <f>IF(B25="","",Draw!J25)</f>
        <v>22</v>
      </c>
      <c r="B25" s="21" t="str">
        <f>IFERROR(Draw!K25,"")</f>
        <v xml:space="preserve">Kynlee Speidel </v>
      </c>
      <c r="C25" s="21" t="str">
        <f>IFERROR(Draw!L25,"")</f>
        <v xml:space="preserve">Jalandy </v>
      </c>
      <c r="D25" s="52">
        <v>26.715</v>
      </c>
      <c r="E25" s="17">
        <v>2.3999999999999998E-7</v>
      </c>
      <c r="F25" s="93">
        <f t="shared" si="0"/>
        <v>26.715000239999998</v>
      </c>
      <c r="I25" s="49"/>
      <c r="J25" s="49"/>
    </row>
    <row r="26" spans="1:17">
      <c r="A26" s="20">
        <f>IF(B26="","",Draw!J26)</f>
        <v>23</v>
      </c>
      <c r="B26" s="21" t="str">
        <f>IFERROR(Draw!K26,"")</f>
        <v xml:space="preserve">Shada Beeson </v>
      </c>
      <c r="C26" s="21" t="str">
        <f>IFERROR(Draw!L26,"")</f>
        <v xml:space="preserve">Hollywood </v>
      </c>
      <c r="D26" s="52">
        <v>21.486000000000001</v>
      </c>
      <c r="E26" s="17">
        <v>2.4999999999999999E-7</v>
      </c>
      <c r="F26" s="93">
        <f t="shared" si="0"/>
        <v>21.48600025</v>
      </c>
      <c r="G26" s="62" t="str">
        <f>IF(OR(AND(D26&gt;1,D26&lt;1050),D26="nt",D26="",D26="scratch"),"","Not a valid input")</f>
        <v/>
      </c>
    </row>
    <row r="27" spans="1:17">
      <c r="A27" s="20">
        <f>IF(B27="","",Draw!J27)</f>
        <v>24</v>
      </c>
      <c r="B27" s="21" t="str">
        <f>IFERROR(Draw!K27,"")</f>
        <v xml:space="preserve">Kaylee Novak </v>
      </c>
      <c r="C27" s="21" t="str">
        <f>IFERROR(Draw!L27,"")</f>
        <v xml:space="preserve">Rose </v>
      </c>
      <c r="D27" s="52">
        <v>23.908000000000001</v>
      </c>
      <c r="E27" s="17">
        <v>2.6E-7</v>
      </c>
      <c r="F27" s="93">
        <f t="shared" si="0"/>
        <v>23.908000260000001</v>
      </c>
      <c r="G27" s="62" t="str">
        <f t="shared" si="1"/>
        <v/>
      </c>
    </row>
    <row r="28" spans="1:17">
      <c r="A28" s="20">
        <f>IF(B28="","",Draw!J28)</f>
        <v>25</v>
      </c>
      <c r="B28" s="21" t="str">
        <f>IFERROR(Draw!K28,"")</f>
        <v>Harper Harshfield</v>
      </c>
      <c r="C28" s="21" t="str">
        <f>IFERROR(Draw!L28,"")</f>
        <v xml:space="preserve">Sandy </v>
      </c>
      <c r="D28" s="53" t="s">
        <v>311</v>
      </c>
      <c r="E28" s="17">
        <v>2.7000000000000001E-7</v>
      </c>
      <c r="F28" s="93">
        <f t="shared" si="0"/>
        <v>1000.00000027</v>
      </c>
      <c r="G28" s="62" t="str">
        <f t="shared" si="1"/>
        <v/>
      </c>
    </row>
    <row r="29" spans="1:17">
      <c r="A29" s="20">
        <f>IF(B29="","",Draw!J29)</f>
        <v>26</v>
      </c>
      <c r="B29" s="21" t="str">
        <f>IFERROR(Draw!K29,"")</f>
        <v xml:space="preserve">Morgan Maxwell </v>
      </c>
      <c r="C29" s="21" t="str">
        <f>IFERROR(Draw!L29,"")</f>
        <v xml:space="preserve">Buddy </v>
      </c>
      <c r="D29" s="54">
        <v>22.795000000000002</v>
      </c>
      <c r="E29" s="17">
        <v>2.8000000000000002E-7</v>
      </c>
      <c r="F29" s="93">
        <f t="shared" si="0"/>
        <v>22.79500028</v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L251"/>
  <sheetViews>
    <sheetView zoomScale="90" zoomScaleNormal="90" workbookViewId="0">
      <pane ySplit="1" topLeftCell="A2" activePane="bottomLeft" state="frozen"/>
      <selection pane="bottomLeft" activeCell="J28" sqref="J28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  <c r="L1" s="17" t="s">
        <v>314</v>
      </c>
    </row>
    <row r="2" spans="1:12">
      <c r="A2" s="18">
        <f>IFERROR(IF(INDEX(Poles!$A:$F,MATCH('Poles Results'!$E2,Poles!$F:$F,0),1)&gt;0,INDEX(Poles!$A:$F,MATCH('Poles Results'!$E2,Poles!$F:$F,0),1),""),"")</f>
        <v>23</v>
      </c>
      <c r="B2" s="84" t="str">
        <f>IFERROR(IF(INDEX(Poles!$A:$F,MATCH('Poles Results'!$E2,Poles!$F:$F,0),2)&gt;0,INDEX(Poles!$A:$F,MATCH('Poles Results'!$E2,Poles!$F:$F,0),2),""),"")</f>
        <v xml:space="preserve">Shada Beeson </v>
      </c>
      <c r="C2" s="84" t="str">
        <f>IFERROR(IF(INDEX(Poles!$A:$F,MATCH('Poles Results'!E2,Poles!$F:$F,0),3)&gt;0,INDEX(Poles!$A:$F,MATCH('Poles Results'!E2,Poles!$F:$F,0),3),""),"")</f>
        <v xml:space="preserve">Hollywood </v>
      </c>
      <c r="D2" s="85">
        <f>IFERROR(IF(AND(SMALL(Poles!F:F,K2)&gt;1000,SMALL(Poles!F:F,K2)&lt;3000),"nt",IF(SMALL(Poles!F:F,K2)&gt;3000,"",SMALL(Poles!F:F,K2))),"")</f>
        <v>21.48600025</v>
      </c>
      <c r="E2" s="115">
        <f>IF(D2="nt",IFERROR(SMALL(Poles!F:F,K2),""),IF(D2&gt;3000,"",IFERROR(SMALL(Poles!F:F,K2),"")))</f>
        <v>21.48600025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/>
      <c r="K2" s="24">
        <v>1</v>
      </c>
    </row>
    <row r="3" spans="1:12">
      <c r="A3" s="18">
        <f>IFERROR(IF(INDEX(Poles!$A:$F,MATCH('Poles Results'!$E3,Poles!$F:$F,0),1)&gt;0,INDEX(Poles!$A:$F,MATCH('Poles Results'!$E3,Poles!$F:$F,0),1),""),"")</f>
        <v>1</v>
      </c>
      <c r="B3" s="84" t="str">
        <f>IFERROR(IF(INDEX(Poles!$A:$F,MATCH('Poles Results'!$E3,Poles!$F:$F,0),2)&gt;0,INDEX(Poles!$A:$F,MATCH('Poles Results'!$E3,Poles!$F:$F,0),2),""),"")</f>
        <v xml:space="preserve">Shada Beeson </v>
      </c>
      <c r="C3" s="84" t="str">
        <f>IFERROR(IF(INDEX(Poles!$A:$F,MATCH('Poles Results'!E3,Poles!$F:$F,0),3)&gt;0,INDEX(Poles!$A:$F,MATCH('Poles Results'!E3,Poles!$F:$F,0),3),""),"")</f>
        <v xml:space="preserve">Drift N Guy </v>
      </c>
      <c r="D3" s="85">
        <f>IFERROR(IF(AND(SMALL(Poles!F:F,K3)&gt;1000,SMALL(Poles!F:F,K3)&lt;3000),"nt",IF(SMALL(Poles!F:F,K3)&gt;3000,"",SMALL(Poles!F:F,K3))),"")</f>
        <v>21.722000010000002</v>
      </c>
      <c r="E3" s="115">
        <f>IF(D3="nt",IFERROR(SMALL(Poles!F:F,K3),""),IF(D3&gt;3000,"",IFERROR(SMALL(Poles!F:F,K3),"")))</f>
        <v>21.722000010000002</v>
      </c>
      <c r="F3" s="86" t="str">
        <f t="shared" si="0"/>
        <v>1D</v>
      </c>
      <c r="G3" s="91" t="str">
        <f t="shared" si="1"/>
        <v/>
      </c>
      <c r="H3" s="62">
        <f>Poles!P4</f>
        <v>21.48600025</v>
      </c>
      <c r="I3" s="24" t="s">
        <v>3</v>
      </c>
      <c r="J3" s="121"/>
      <c r="K3" s="24">
        <v>2</v>
      </c>
    </row>
    <row r="4" spans="1:12">
      <c r="A4" s="18">
        <f>IFERROR(IF(INDEX(Poles!$A:$F,MATCH('Poles Results'!$E4,Poles!$F:$F,0),1)&gt;0,INDEX(Poles!$A:$F,MATCH('Poles Results'!$E4,Poles!$F:$F,0),1),""),"")</f>
        <v>12</v>
      </c>
      <c r="B4" s="84" t="str">
        <f>IFERROR(IF(INDEX(Poles!$A:$F,MATCH('Poles Results'!$E4,Poles!$F:$F,0),2)&gt;0,INDEX(Poles!$A:$F,MATCH('Poles Results'!$E4,Poles!$F:$F,0),2),""),"")</f>
        <v xml:space="preserve">Brooke Knoll </v>
      </c>
      <c r="C4" s="84" t="str">
        <f>IFERROR(IF(INDEX(Poles!$A:$F,MATCH('Poles Results'!E4,Poles!$F:$F,0),3)&gt;0,INDEX(Poles!$A:$F,MATCH('Poles Results'!E4,Poles!$F:$F,0),3),""),"")</f>
        <v xml:space="preserve">Blizzard </v>
      </c>
      <c r="D4" s="85">
        <f>IFERROR(IF(AND(SMALL(Poles!F:F,K4)&gt;1000,SMALL(Poles!F:F,K4)&lt;3000),"nt",IF(SMALL(Poles!F:F,K4)&gt;3000,"",SMALL(Poles!F:F,K4))),"")</f>
        <v>22.04100013</v>
      </c>
      <c r="E4" s="115">
        <f>IF(D4="nt",IFERROR(SMALL(Poles!F:F,K4),""),IF(D4&gt;3000,"",IFERROR(SMALL(Poles!F:F,K4),"")))</f>
        <v>22.04100013</v>
      </c>
      <c r="F4" s="86" t="str">
        <f t="shared" si="0"/>
        <v>1D</v>
      </c>
      <c r="G4" s="91" t="str">
        <f t="shared" si="1"/>
        <v/>
      </c>
      <c r="H4" s="62">
        <f>Poles!P10</f>
        <v>23.908000260000001</v>
      </c>
      <c r="I4" s="87" t="s">
        <v>4</v>
      </c>
      <c r="J4" s="121"/>
      <c r="K4" s="24">
        <v>3</v>
      </c>
    </row>
    <row r="5" spans="1:12">
      <c r="A5" s="18">
        <f>IFERROR(IF(INDEX(Poles!$A:$F,MATCH('Poles Results'!$E5,Poles!$F:$F,0),1)&gt;0,INDEX(Poles!$A:$F,MATCH('Poles Results'!$E5,Poles!$F:$F,0),1),""),"")</f>
        <v>17</v>
      </c>
      <c r="B5" s="84" t="str">
        <f>IFERROR(IF(INDEX(Poles!$A:$F,MATCH('Poles Results'!$E5,Poles!$F:$F,0),2)&gt;0,INDEX(Poles!$A:$F,MATCH('Poles Results'!$E5,Poles!$F:$F,0),2),""),"")</f>
        <v xml:space="preserve">Amanda Wegner </v>
      </c>
      <c r="C5" s="84" t="str">
        <f>IFERROR(IF(INDEX(Poles!$A:$F,MATCH('Poles Results'!E5,Poles!$F:$F,0),3)&gt;0,INDEX(Poles!$A:$F,MATCH('Poles Results'!E5,Poles!$F:$F,0),3),""),"")</f>
        <v xml:space="preserve">Bunny </v>
      </c>
      <c r="D5" s="85">
        <f>IFERROR(IF(AND(SMALL(Poles!F:F,K5)&gt;1000,SMALL(Poles!F:F,K5)&lt;3000),"nt",IF(SMALL(Poles!F:F,K5)&gt;3000,"",SMALL(Poles!F:F,K5))),"")</f>
        <v>22.14800018</v>
      </c>
      <c r="E5" s="115">
        <f>IF(D5="nt",IFERROR(SMALL(Poles!F:F,K5),""),IF(D5&gt;3000,"",IFERROR(SMALL(Poles!F:F,K5),"")))</f>
        <v>22.14800018</v>
      </c>
      <c r="F5" s="86" t="str">
        <f t="shared" si="0"/>
        <v>1D</v>
      </c>
      <c r="G5" s="91" t="str">
        <f t="shared" si="1"/>
        <v/>
      </c>
      <c r="H5" s="62">
        <f>Poles!P16</f>
        <v>25.959000140000001</v>
      </c>
      <c r="I5" s="87" t="s">
        <v>5</v>
      </c>
      <c r="J5" s="122"/>
      <c r="K5" s="24">
        <v>4</v>
      </c>
    </row>
    <row r="6" spans="1:12">
      <c r="A6" s="18">
        <f>IFERROR(IF(INDEX(Poles!$A:$F,MATCH('Poles Results'!$E6,Poles!$F:$F,0),1)&gt;0,INDEX(Poles!$A:$F,MATCH('Poles Results'!$E6,Poles!$F:$F,0),1),""),"")</f>
        <v>8</v>
      </c>
      <c r="B6" s="84" t="str">
        <f>IFERROR(IF(INDEX(Poles!$A:$F,MATCH('Poles Results'!$E6,Poles!$F:$F,0),2)&gt;0,INDEX(Poles!$A:$F,MATCH('Poles Results'!$E6,Poles!$F:$F,0),2),""),"")</f>
        <v xml:space="preserve">Kensey Allen </v>
      </c>
      <c r="C6" s="84" t="str">
        <f>IFERROR(IF(INDEX(Poles!$A:$F,MATCH('Poles Results'!E6,Poles!$F:$F,0),3)&gt;0,INDEX(Poles!$A:$F,MATCH('Poles Results'!E6,Poles!$F:$F,0),3),""),"")</f>
        <v xml:space="preserve">Snip </v>
      </c>
      <c r="D6" s="85">
        <f>IFERROR(IF(AND(SMALL(Poles!F:F,K6)&gt;1000,SMALL(Poles!F:F,K6)&lt;3000),"nt",IF(SMALL(Poles!F:F,K6)&gt;3000,"",SMALL(Poles!F:F,K6))),"")</f>
        <v>22.498000080000001</v>
      </c>
      <c r="E6" s="115">
        <f>IF(D6="nt",IFERROR(SMALL(Poles!F:F,K6),""),IF(D6&gt;3000,"",IFERROR(SMALL(Poles!F:F,K6),"")))</f>
        <v>22.498000080000001</v>
      </c>
      <c r="F6" s="86" t="str">
        <f t="shared" si="0"/>
        <v>1D</v>
      </c>
      <c r="G6" s="91" t="str">
        <f t="shared" si="1"/>
        <v/>
      </c>
      <c r="J6" s="121">
        <v>5</v>
      </c>
      <c r="K6" s="24">
        <v>5</v>
      </c>
    </row>
    <row r="7" spans="1:12">
      <c r="A7" s="18">
        <f>IFERROR(IF(INDEX(Poles!$A:$F,MATCH('Poles Results'!$E7,Poles!$F:$F,0),1)&gt;0,INDEX(Poles!$A:$F,MATCH('Poles Results'!$E7,Poles!$F:$F,0),1),""),"")</f>
        <v>26</v>
      </c>
      <c r="B7" s="84" t="str">
        <f>IFERROR(IF(INDEX(Poles!$A:$F,MATCH('Poles Results'!$E7,Poles!$F:$F,0),2)&gt;0,INDEX(Poles!$A:$F,MATCH('Poles Results'!$E7,Poles!$F:$F,0),2),""),"")</f>
        <v xml:space="preserve">Morgan Maxwell </v>
      </c>
      <c r="C7" s="84" t="str">
        <f>IFERROR(IF(INDEX(Poles!$A:$F,MATCH('Poles Results'!E7,Poles!$F:$F,0),3)&gt;0,INDEX(Poles!$A:$F,MATCH('Poles Results'!E7,Poles!$F:$F,0),3),""),"")</f>
        <v xml:space="preserve">Buddy </v>
      </c>
      <c r="D7" s="85">
        <f>IFERROR(IF(AND(SMALL(Poles!F:F,K7)&gt;1000,SMALL(Poles!F:F,K7)&lt;3000),"nt",IF(SMALL(Poles!F:F,K7)&gt;3000,"",SMALL(Poles!F:F,K7))),"")</f>
        <v>22.79500028</v>
      </c>
      <c r="E7" s="115">
        <f>IF(D7="nt",IFERROR(SMALL(Poles!F:F,K7),""),IF(D7&gt;3000,"",IFERROR(SMALL(Poles!F:F,K7),"")))</f>
        <v>22.79500028</v>
      </c>
      <c r="F7" s="86" t="str">
        <f t="shared" si="0"/>
        <v>1D</v>
      </c>
      <c r="G7" s="91" t="str">
        <f t="shared" si="1"/>
        <v/>
      </c>
      <c r="J7" s="121">
        <v>4</v>
      </c>
      <c r="K7" s="24">
        <v>6</v>
      </c>
    </row>
    <row r="8" spans="1:12">
      <c r="A8" s="18">
        <f>IFERROR(IF(INDEX(Poles!$A:$F,MATCH('Poles Results'!$E8,Poles!$F:$F,0),1)&gt;0,INDEX(Poles!$A:$F,MATCH('Poles Results'!$E8,Poles!$F:$F,0),1),""),"")</f>
        <v>2</v>
      </c>
      <c r="B8" s="84" t="str">
        <f>IFERROR(IF(INDEX(Poles!$A:$F,MATCH('Poles Results'!$E8,Poles!$F:$F,0),2)&gt;0,INDEX(Poles!$A:$F,MATCH('Poles Results'!$E8,Poles!$F:$F,0),2),""),"")</f>
        <v xml:space="preserve">Tia Esser </v>
      </c>
      <c r="C8" s="84" t="str">
        <f>IFERROR(IF(INDEX(Poles!$A:$F,MATCH('Poles Results'!E8,Poles!$F:$F,0),3)&gt;0,INDEX(Poles!$A:$F,MATCH('Poles Results'!E8,Poles!$F:$F,0),3),""),"")</f>
        <v xml:space="preserve">Blue </v>
      </c>
      <c r="D8" s="85">
        <f>IFERROR(IF(AND(SMALL(Poles!F:F,K8)&gt;1000,SMALL(Poles!F:F,K8)&lt;3000),"nt",IF(SMALL(Poles!F:F,K8)&gt;3000,"",SMALL(Poles!F:F,K8))),"")</f>
        <v>23.013000020000003</v>
      </c>
      <c r="E8" s="115">
        <f>IF(D8="nt",IFERROR(SMALL(Poles!F:F,K8),""),IF(D8&gt;3000,"",IFERROR(SMALL(Poles!F:F,K8),"")))</f>
        <v>23.013000020000003</v>
      </c>
      <c r="F8" s="86" t="str">
        <f t="shared" si="0"/>
        <v>1D</v>
      </c>
      <c r="G8" s="91" t="str">
        <f t="shared" si="1"/>
        <v/>
      </c>
      <c r="J8" s="121">
        <v>3</v>
      </c>
      <c r="K8" s="24">
        <v>7</v>
      </c>
    </row>
    <row r="9" spans="1:12">
      <c r="A9" s="18">
        <f>IFERROR(IF(INDEX(Poles!$A:$F,MATCH('Poles Results'!$E9,Poles!$F:$F,0),1)&gt;0,INDEX(Poles!$A:$F,MATCH('Poles Results'!$E9,Poles!$F:$F,0),1),""),"")</f>
        <v>7</v>
      </c>
      <c r="B9" s="84" t="str">
        <f>IFERROR(IF(INDEX(Poles!$A:$F,MATCH('Poles Results'!$E9,Poles!$F:$F,0),2)&gt;0,INDEX(Poles!$A:$F,MATCH('Poles Results'!$E9,Poles!$F:$F,0),2),""),"")</f>
        <v xml:space="preserve">Brooklyn Chapman </v>
      </c>
      <c r="C9" s="84" t="str">
        <f>IFERROR(IF(INDEX(Poles!$A:$F,MATCH('Poles Results'!E9,Poles!$F:$F,0),3)&gt;0,INDEX(Poles!$A:$F,MATCH('Poles Results'!E9,Poles!$F:$F,0),3),""),"")</f>
        <v xml:space="preserve">Raisin </v>
      </c>
      <c r="D9" s="85">
        <f>IFERROR(IF(AND(SMALL(Poles!F:F,K9)&gt;1000,SMALL(Poles!F:F,K9)&lt;3000),"nt",IF(SMALL(Poles!F:F,K9)&gt;3000,"",SMALL(Poles!F:F,K9))),"")</f>
        <v>23.08800007</v>
      </c>
      <c r="E9" s="115">
        <f>IF(D9="nt",IFERROR(SMALL(Poles!F:F,K9),""),IF(D9&gt;3000,"",IFERROR(SMALL(Poles!F:F,K9),"")))</f>
        <v>23.08800007</v>
      </c>
      <c r="F9" s="86" t="str">
        <f t="shared" si="0"/>
        <v>1D</v>
      </c>
      <c r="G9" s="91" t="str">
        <f t="shared" si="1"/>
        <v/>
      </c>
      <c r="J9" s="121"/>
      <c r="K9" s="24">
        <v>8</v>
      </c>
    </row>
    <row r="10" spans="1:12">
      <c r="A10" s="18">
        <f>IFERROR(IF(INDEX(Poles!$A:$F,MATCH('Poles Results'!$E10,Poles!$F:$F,0),1)&gt;0,INDEX(Poles!$A:$F,MATCH('Poles Results'!$E10,Poles!$F:$F,0),1),""),"")</f>
        <v>5</v>
      </c>
      <c r="B10" s="84" t="str">
        <f>IFERROR(IF(INDEX(Poles!$A:$F,MATCH('Poles Results'!$E10,Poles!$F:$F,0),2)&gt;0,INDEX(Poles!$A:$F,MATCH('Poles Results'!$E10,Poles!$F:$F,0),2),""),"")</f>
        <v xml:space="preserve">Candice Aamot </v>
      </c>
      <c r="C10" s="84" t="str">
        <f>IFERROR(IF(INDEX(Poles!$A:$F,MATCH('Poles Results'!E10,Poles!$F:$F,0),3)&gt;0,INDEX(Poles!$A:$F,MATCH('Poles Results'!E10,Poles!$F:$F,0),3),""),"")</f>
        <v xml:space="preserve">Turtle </v>
      </c>
      <c r="D10" s="85">
        <f>IFERROR(IF(AND(SMALL(Poles!F:F,K10)&gt;1000,SMALL(Poles!F:F,K10)&lt;3000),"nt",IF(SMALL(Poles!F:F,K10)&gt;3000,"",SMALL(Poles!F:F,K10))),"")</f>
        <v>23.14800005</v>
      </c>
      <c r="E10" s="115">
        <f>IF(D10="nt",IFERROR(SMALL(Poles!F:F,K10),""),IF(D10&gt;3000,"",IFERROR(SMALL(Poles!F:F,K10),"")))</f>
        <v>23.14800005</v>
      </c>
      <c r="F10" s="86" t="str">
        <f t="shared" si="0"/>
        <v>1D</v>
      </c>
      <c r="G10" s="91" t="str">
        <f t="shared" si="1"/>
        <v/>
      </c>
      <c r="J10" s="121"/>
      <c r="K10" s="24">
        <v>9</v>
      </c>
    </row>
    <row r="11" spans="1:12">
      <c r="A11" s="18">
        <f>IFERROR(IF(INDEX(Poles!$A:$F,MATCH('Poles Results'!$E11,Poles!$F:$F,0),1)&gt;0,INDEX(Poles!$A:$F,MATCH('Poles Results'!$E11,Poles!$F:$F,0),1),""),"")</f>
        <v>24</v>
      </c>
      <c r="B11" s="84" t="str">
        <f>IFERROR(IF(INDEX(Poles!$A:$F,MATCH('Poles Results'!$E11,Poles!$F:$F,0),2)&gt;0,INDEX(Poles!$A:$F,MATCH('Poles Results'!$E11,Poles!$F:$F,0),2),""),"")</f>
        <v xml:space="preserve">Kaylee Novak </v>
      </c>
      <c r="C11" s="84" t="str">
        <f>IFERROR(IF(INDEX(Poles!$A:$F,MATCH('Poles Results'!E11,Poles!$F:$F,0),3)&gt;0,INDEX(Poles!$A:$F,MATCH('Poles Results'!E11,Poles!$F:$F,0),3),""),"")</f>
        <v xml:space="preserve">Rose </v>
      </c>
      <c r="D11" s="85">
        <f>IFERROR(IF(AND(SMALL(Poles!F:F,K11)&gt;1000,SMALL(Poles!F:F,K11)&lt;3000),"nt",IF(SMALL(Poles!F:F,K11)&gt;3000,"",SMALL(Poles!F:F,K11))),"")</f>
        <v>23.908000260000001</v>
      </c>
      <c r="E11" s="115">
        <f>IF(D11="nt",IFERROR(SMALL(Poles!F:F,K11),""),IF(D11&gt;3000,"",IFERROR(SMALL(Poles!F:F,K11),"")))</f>
        <v>23.908000260000001</v>
      </c>
      <c r="F11" s="86" t="str">
        <f t="shared" si="0"/>
        <v>2D</v>
      </c>
      <c r="G11" s="91" t="str">
        <f t="shared" si="1"/>
        <v>2D</v>
      </c>
      <c r="J11" s="121"/>
      <c r="K11" s="24">
        <v>10</v>
      </c>
    </row>
    <row r="12" spans="1:12">
      <c r="A12" s="18">
        <f>IFERROR(IF(INDEX(Poles!$A:$F,MATCH('Poles Results'!$E12,Poles!$F:$F,0),1)&gt;0,INDEX(Poles!$A:$F,MATCH('Poles Results'!$E12,Poles!$F:$F,0),1),""),"")</f>
        <v>9</v>
      </c>
      <c r="B12" s="84" t="str">
        <f>IFERROR(IF(INDEX(Poles!$A:$F,MATCH('Poles Results'!$E12,Poles!$F:$F,0),2)&gt;0,INDEX(Poles!$A:$F,MATCH('Poles Results'!$E12,Poles!$F:$F,0),2),""),"")</f>
        <v xml:space="preserve">Summer Beeson </v>
      </c>
      <c r="C12" s="84">
        <f>IFERROR(IF(INDEX(Poles!$A:$F,MATCH('Poles Results'!E12,Poles!$F:$F,0),3)&gt;0,INDEX(Poles!$A:$F,MATCH('Poles Results'!E12,Poles!$F:$F,0),3),""),"")</f>
        <v>911</v>
      </c>
      <c r="D12" s="85">
        <f>IFERROR(IF(AND(SMALL(Poles!F:F,K12)&gt;1000,SMALL(Poles!F:F,K12)&lt;3000),"nt",IF(SMALL(Poles!F:F,K12)&gt;3000,"",SMALL(Poles!F:F,K12))),"")</f>
        <v>24.33100009</v>
      </c>
      <c r="E12" s="115">
        <f>IF(D12="nt",IFERROR(SMALL(Poles!F:F,K12),""),IF(D12&gt;3000,"",IFERROR(SMALL(Poles!F:F,K12),"")))</f>
        <v>24.33100009</v>
      </c>
      <c r="F12" s="86" t="str">
        <f t="shared" si="0"/>
        <v>2D</v>
      </c>
      <c r="G12" s="91" t="str">
        <f t="shared" si="1"/>
        <v/>
      </c>
      <c r="J12" s="121"/>
      <c r="K12" s="24">
        <v>11</v>
      </c>
    </row>
    <row r="13" spans="1:12">
      <c r="A13" s="18">
        <f>IFERROR(IF(INDEX(Poles!$A:$F,MATCH('Poles Results'!$E13,Poles!$F:$F,0),1)&gt;0,INDEX(Poles!$A:$F,MATCH('Poles Results'!$E13,Poles!$F:$F,0),1),""),"")</f>
        <v>21</v>
      </c>
      <c r="B13" s="84" t="str">
        <f>IFERROR(IF(INDEX(Poles!$A:$F,MATCH('Poles Results'!$E13,Poles!$F:$F,0),2)&gt;0,INDEX(Poles!$A:$F,MATCH('Poles Results'!$E13,Poles!$F:$F,0),2),""),"")</f>
        <v xml:space="preserve">Jessica Taubert </v>
      </c>
      <c r="C13" s="84" t="str">
        <f>IFERROR(IF(INDEX(Poles!$A:$F,MATCH('Poles Results'!E13,Poles!$F:$F,0),3)&gt;0,INDEX(Poles!$A:$F,MATCH('Poles Results'!E13,Poles!$F:$F,0),3),""),"")</f>
        <v xml:space="preserve">Jolene </v>
      </c>
      <c r="D13" s="85">
        <f>IFERROR(IF(AND(SMALL(Poles!F:F,K13)&gt;1000,SMALL(Poles!F:F,K13)&lt;3000),"nt",IF(SMALL(Poles!F:F,K13)&gt;3000,"",SMALL(Poles!F:F,K13))),"")</f>
        <v>24.965000230000001</v>
      </c>
      <c r="E13" s="115">
        <f>IF(D13="nt",IFERROR(SMALL(Poles!F:F,K13),""),IF(D13&gt;3000,"",IFERROR(SMALL(Poles!F:F,K13),"")))</f>
        <v>24.965000230000001</v>
      </c>
      <c r="F13" s="86" t="str">
        <f t="shared" si="0"/>
        <v>2D</v>
      </c>
      <c r="G13" s="91" t="str">
        <f t="shared" si="1"/>
        <v/>
      </c>
      <c r="J13" s="121">
        <v>5</v>
      </c>
      <c r="K13" s="24">
        <v>12</v>
      </c>
    </row>
    <row r="14" spans="1:12">
      <c r="A14" s="18">
        <f>IFERROR(IF(INDEX(Poles!$A:$F,MATCH('Poles Results'!$E14,Poles!$F:$F,0),1)&gt;0,INDEX(Poles!$A:$F,MATCH('Poles Results'!$E14,Poles!$F:$F,0),1),""),"")</f>
        <v>13</v>
      </c>
      <c r="B14" s="84" t="str">
        <f>IFERROR(IF(INDEX(Poles!$A:$F,MATCH('Poles Results'!$E14,Poles!$F:$F,0),2)&gt;0,INDEX(Poles!$A:$F,MATCH('Poles Results'!$E14,Poles!$F:$F,0),2),""),"")</f>
        <v xml:space="preserve">Londyn Mikkelsen </v>
      </c>
      <c r="C14" s="84" t="str">
        <f>IFERROR(IF(INDEX(Poles!$A:$F,MATCH('Poles Results'!E14,Poles!$F:$F,0),3)&gt;0,INDEX(Poles!$A:$F,MATCH('Poles Results'!E14,Poles!$F:$F,0),3),""),"")</f>
        <v xml:space="preserve">Stella </v>
      </c>
      <c r="D14" s="85">
        <f>IFERROR(IF(AND(SMALL(Poles!F:F,K14)&gt;1000,SMALL(Poles!F:F,K14)&lt;3000),"nt",IF(SMALL(Poles!F:F,K14)&gt;3000,"",SMALL(Poles!F:F,K14))),"")</f>
        <v>25.959000140000001</v>
      </c>
      <c r="E14" s="115">
        <f>IF(D14="nt",IFERROR(SMALL(Poles!F:F,K14),""),IF(D14&gt;3000,"",IFERROR(SMALL(Poles!F:F,K14),"")))</f>
        <v>25.959000140000001</v>
      </c>
      <c r="F14" s="86" t="str">
        <f t="shared" si="0"/>
        <v>3D</v>
      </c>
      <c r="G14" s="91" t="str">
        <f t="shared" si="1"/>
        <v>3D</v>
      </c>
      <c r="J14" s="121"/>
      <c r="K14" s="24">
        <v>13</v>
      </c>
    </row>
    <row r="15" spans="1:12">
      <c r="A15" s="18">
        <f>IFERROR(IF(INDEX(Poles!$A:$F,MATCH('Poles Results'!$E15,Poles!$F:$F,0),1)&gt;0,INDEX(Poles!$A:$F,MATCH('Poles Results'!$E15,Poles!$F:$F,0),1),""),"")</f>
        <v>11</v>
      </c>
      <c r="B15" s="84" t="str">
        <f>IFERROR(IF(INDEX(Poles!$A:$F,MATCH('Poles Results'!$E15,Poles!$F:$F,0),2)&gt;0,INDEX(Poles!$A:$F,MATCH('Poles Results'!$E15,Poles!$F:$F,0),2),""),"")</f>
        <v xml:space="preserve">Devynn Banks </v>
      </c>
      <c r="C15" s="84" t="str">
        <f>IFERROR(IF(INDEX(Poles!$A:$F,MATCH('Poles Results'!E15,Poles!$F:$F,0),3)&gt;0,INDEX(Poles!$A:$F,MATCH('Poles Results'!E15,Poles!$F:$F,0),3),""),"")</f>
        <v xml:space="preserve">Rebel </v>
      </c>
      <c r="D15" s="85">
        <f>IFERROR(IF(AND(SMALL(Poles!F:F,K15)&gt;1000,SMALL(Poles!F:F,K15)&lt;3000),"nt",IF(SMALL(Poles!F:F,K15)&gt;3000,"",SMALL(Poles!F:F,K15))),"")</f>
        <v>26.08800012</v>
      </c>
      <c r="E15" s="115">
        <f>IF(D15="nt",IFERROR(SMALL(Poles!F:F,K15),""),IF(D15&gt;3000,"",IFERROR(SMALL(Poles!F:F,K15),"")))</f>
        <v>26.08800012</v>
      </c>
      <c r="F15" s="86" t="str">
        <f t="shared" si="0"/>
        <v>3D</v>
      </c>
      <c r="G15" s="91" t="str">
        <f t="shared" si="1"/>
        <v/>
      </c>
      <c r="J15" s="121"/>
      <c r="K15" s="24">
        <v>14</v>
      </c>
    </row>
    <row r="16" spans="1:12">
      <c r="A16" s="18">
        <f>IFERROR(IF(INDEX(Poles!$A:$F,MATCH('Poles Results'!$E16,Poles!$F:$F,0),1)&gt;0,INDEX(Poles!$A:$F,MATCH('Poles Results'!$E16,Poles!$F:$F,0),1),""),"")</f>
        <v>22</v>
      </c>
      <c r="B16" s="84" t="str">
        <f>IFERROR(IF(INDEX(Poles!$A:$F,MATCH('Poles Results'!$E16,Poles!$F:$F,0),2)&gt;0,INDEX(Poles!$A:$F,MATCH('Poles Results'!$E16,Poles!$F:$F,0),2),""),"")</f>
        <v xml:space="preserve">Kynlee Speidel </v>
      </c>
      <c r="C16" s="84" t="str">
        <f>IFERROR(IF(INDEX(Poles!$A:$F,MATCH('Poles Results'!E16,Poles!$F:$F,0),3)&gt;0,INDEX(Poles!$A:$F,MATCH('Poles Results'!E16,Poles!$F:$F,0),3),""),"")</f>
        <v xml:space="preserve">Jalandy </v>
      </c>
      <c r="D16" s="85">
        <f>IFERROR(IF(AND(SMALL(Poles!F:F,K16)&gt;1000,SMALL(Poles!F:F,K16)&lt;3000),"nt",IF(SMALL(Poles!F:F,K16)&gt;3000,"",SMALL(Poles!F:F,K16))),"")</f>
        <v>26.715000239999998</v>
      </c>
      <c r="E16" s="115">
        <f>IF(D16="nt",IFERROR(SMALL(Poles!F:F,K16),""),IF(D16&gt;3000,"",IFERROR(SMALL(Poles!F:F,K16),"")))</f>
        <v>26.715000239999998</v>
      </c>
      <c r="F16" s="86" t="str">
        <f t="shared" si="0"/>
        <v>3D</v>
      </c>
      <c r="G16" s="91" t="str">
        <f t="shared" si="1"/>
        <v/>
      </c>
      <c r="J16" s="121"/>
      <c r="K16" s="24">
        <v>15</v>
      </c>
    </row>
    <row r="17" spans="1:11">
      <c r="A17" s="18">
        <f>IFERROR(IF(INDEX(Poles!$A:$F,MATCH('Poles Results'!$E17,Poles!$F:$F,0),1)&gt;0,INDEX(Poles!$A:$F,MATCH('Poles Results'!$E17,Poles!$F:$F,0),1),""),"")</f>
        <v>20</v>
      </c>
      <c r="B17" s="84" t="str">
        <f>IFERROR(IF(INDEX(Poles!$A:$F,MATCH('Poles Results'!$E17,Poles!$F:$F,0),2)&gt;0,INDEX(Poles!$A:$F,MATCH('Poles Results'!$E17,Poles!$F:$F,0),2),""),"")</f>
        <v xml:space="preserve">Khloe Speidel </v>
      </c>
      <c r="C17" s="84" t="str">
        <f>IFERROR(IF(INDEX(Poles!$A:$F,MATCH('Poles Results'!E17,Poles!$F:$F,0),3)&gt;0,INDEX(Poles!$A:$F,MATCH('Poles Results'!E17,Poles!$F:$F,0),3),""),"")</f>
        <v xml:space="preserve">Stevie </v>
      </c>
      <c r="D17" s="85">
        <f>IFERROR(IF(AND(SMALL(Poles!F:F,K17)&gt;1000,SMALL(Poles!F:F,K17)&lt;3000),"nt",IF(SMALL(Poles!F:F,K17)&gt;3000,"",SMALL(Poles!F:F,K17))),"")</f>
        <v>27.97400021</v>
      </c>
      <c r="E17" s="115">
        <f>IF(D17="nt",IFERROR(SMALL(Poles!F:F,K17),""),IF(D17&gt;3000,"",IFERROR(SMALL(Poles!F:F,K17),"")))</f>
        <v>27.97400021</v>
      </c>
      <c r="F17" s="86" t="str">
        <f t="shared" si="0"/>
        <v>3D</v>
      </c>
      <c r="G17" s="91" t="str">
        <f t="shared" si="1"/>
        <v/>
      </c>
      <c r="J17" s="121"/>
      <c r="K17" s="24">
        <v>16</v>
      </c>
    </row>
    <row r="18" spans="1:11">
      <c r="A18" s="18">
        <f>IFERROR(IF(INDEX(Poles!$A:$F,MATCH('Poles Results'!$E18,Poles!$F:$F,0),1)&gt;0,INDEX(Poles!$A:$F,MATCH('Poles Results'!$E18,Poles!$F:$F,0),1),""),"")</f>
        <v>6</v>
      </c>
      <c r="B18" s="84" t="str">
        <f>IFERROR(IF(INDEX(Poles!$A:$F,MATCH('Poles Results'!$E18,Poles!$F:$F,0),2)&gt;0,INDEX(Poles!$A:$F,MATCH('Poles Results'!$E18,Poles!$F:$F,0),2),""),"")</f>
        <v xml:space="preserve">Denise Benney </v>
      </c>
      <c r="C18" s="84" t="str">
        <f>IFERROR(IF(INDEX(Poles!$A:$F,MATCH('Poles Results'!E18,Poles!$F:$F,0),3)&gt;0,INDEX(Poles!$A:$F,MATCH('Poles Results'!E18,Poles!$F:$F,0),3),""),"")</f>
        <v xml:space="preserve">Stella </v>
      </c>
      <c r="D18" s="85">
        <f>IFERROR(IF(AND(SMALL(Poles!F:F,K18)&gt;1000,SMALL(Poles!F:F,K18)&lt;3000),"nt",IF(SMALL(Poles!F:F,K18)&gt;3000,"",SMALL(Poles!F:F,K18))),"")</f>
        <v>29.80400006</v>
      </c>
      <c r="E18" s="115">
        <f>IF(D18="nt",IFERROR(SMALL(Poles!F:F,K18),""),IF(D18&gt;3000,"",IFERROR(SMALL(Poles!F:F,K18),"")))</f>
        <v>29.80400006</v>
      </c>
      <c r="F18" s="86" t="str">
        <f t="shared" si="0"/>
        <v>3D</v>
      </c>
      <c r="G18" s="91" t="str">
        <f t="shared" si="1"/>
        <v/>
      </c>
      <c r="J18" s="121"/>
      <c r="K18" s="24">
        <v>17</v>
      </c>
    </row>
    <row r="19" spans="1:11">
      <c r="A19" s="18">
        <f>IFERROR(IF(INDEX(Poles!$A:$F,MATCH('Poles Results'!$E19,Poles!$F:$F,0),1)&gt;0,INDEX(Poles!$A:$F,MATCH('Poles Results'!$E19,Poles!$F:$F,0),1),""),"")</f>
        <v>18</v>
      </c>
      <c r="B19" s="84" t="str">
        <f>IFERROR(IF(INDEX(Poles!$A:$F,MATCH('Poles Results'!$E19,Poles!$F:$F,0),2)&gt;0,INDEX(Poles!$A:$F,MATCH('Poles Results'!$E19,Poles!$F:$F,0),2),""),"")</f>
        <v xml:space="preserve">Denise Benney </v>
      </c>
      <c r="C19" s="84" t="str">
        <f>IFERROR(IF(INDEX(Poles!$A:$F,MATCH('Poles Results'!E19,Poles!$F:$F,0),3)&gt;0,INDEX(Poles!$A:$F,MATCH('Poles Results'!E19,Poles!$F:$F,0),3),""),"")</f>
        <v xml:space="preserve">Princeton </v>
      </c>
      <c r="D19" s="85">
        <f>IFERROR(IF(AND(SMALL(Poles!F:F,K19)&gt;1000,SMALL(Poles!F:F,K19)&lt;3000),"nt",IF(SMALL(Poles!F:F,K19)&gt;3000,"",SMALL(Poles!F:F,K19))),"")</f>
        <v>31.142000190000001</v>
      </c>
      <c r="E19" s="115">
        <f>IF(D19="nt",IFERROR(SMALL(Poles!F:F,K19),""),IF(D19&gt;3000,"",IFERROR(SMALL(Poles!F:F,K19),"")))</f>
        <v>31.142000190000001</v>
      </c>
      <c r="F19" s="86" t="str">
        <f t="shared" si="0"/>
        <v>3D</v>
      </c>
      <c r="G19" s="91" t="str">
        <f t="shared" si="1"/>
        <v/>
      </c>
      <c r="J19" s="121"/>
      <c r="K19" s="24">
        <v>18</v>
      </c>
    </row>
    <row r="20" spans="1:11">
      <c r="A20" s="18">
        <f>IFERROR(IF(INDEX(Poles!$A:$F,MATCH('Poles Results'!$E20,Poles!$F:$F,0),1)&gt;0,INDEX(Poles!$A:$F,MATCH('Poles Results'!$E20,Poles!$F:$F,0),1),""),"")</f>
        <v>14</v>
      </c>
      <c r="B20" s="84" t="str">
        <f>IFERROR(IF(INDEX(Poles!$A:$F,MATCH('Poles Results'!$E20,Poles!$F:$F,0),2)&gt;0,INDEX(Poles!$A:$F,MATCH('Poles Results'!$E20,Poles!$F:$F,0),2),""),"")</f>
        <v xml:space="preserve">Kristan Soukup </v>
      </c>
      <c r="C20" s="84" t="str">
        <f>IFERROR(IF(INDEX(Poles!$A:$F,MATCH('Poles Results'!E20,Poles!$F:$F,0),3)&gt;0,INDEX(Poles!$A:$F,MATCH('Poles Results'!E20,Poles!$F:$F,0),3),""),"")</f>
        <v xml:space="preserve">Crown </v>
      </c>
      <c r="D20" s="85">
        <f>IFERROR(IF(AND(SMALL(Poles!F:F,K20)&gt;1000,SMALL(Poles!F:F,K20)&lt;3000),"nt",IF(SMALL(Poles!F:F,K20)&gt;3000,"",SMALL(Poles!F:F,K20))),"")</f>
        <v>922.21600015000001</v>
      </c>
      <c r="E20" s="115">
        <f>IF(D20="nt",IFERROR(SMALL(Poles!F:F,K20),""),IF(D20&gt;3000,"",IFERROR(SMALL(Poles!F:F,K20),"")))</f>
        <v>922.21600015000001</v>
      </c>
      <c r="F20" s="86" t="str">
        <f t="shared" si="0"/>
        <v>3D</v>
      </c>
      <c r="G20" s="91" t="str">
        <f t="shared" si="1"/>
        <v/>
      </c>
      <c r="J20" s="121" t="s">
        <v>315</v>
      </c>
      <c r="K20" s="24">
        <v>19</v>
      </c>
    </row>
    <row r="21" spans="1:11">
      <c r="A21" s="18">
        <f>IFERROR(IF(INDEX(Poles!$A:$F,MATCH('Poles Results'!$E21,Poles!$F:$F,0),1)&gt;0,INDEX(Poles!$A:$F,MATCH('Poles Results'!$E21,Poles!$F:$F,0),1),""),"")</f>
        <v>15</v>
      </c>
      <c r="B21" s="84" t="str">
        <f>IFERROR(IF(INDEX(Poles!$A:$F,MATCH('Poles Results'!$E21,Poles!$F:$F,0),2)&gt;0,INDEX(Poles!$A:$F,MATCH('Poles Results'!$E21,Poles!$F:$F,0),2),""),"")</f>
        <v xml:space="preserve">Sara Skuodas </v>
      </c>
      <c r="C21" s="84" t="str">
        <f>IFERROR(IF(INDEX(Poles!$A:$F,MATCH('Poles Results'!E21,Poles!$F:$F,0),3)&gt;0,INDEX(Poles!$A:$F,MATCH('Poles Results'!E21,Poles!$F:$F,0),3),""),"")</f>
        <v xml:space="preserve">Puddles </v>
      </c>
      <c r="D21" s="85">
        <f>IFERROR(IF(AND(SMALL(Poles!F:F,K21)&gt;1000,SMALL(Poles!F:F,K21)&lt;3000),"nt",IF(SMALL(Poles!F:F,K21)&gt;3000,"",SMALL(Poles!F:F,K21))),"")</f>
        <v>922.41800016000002</v>
      </c>
      <c r="E21" s="115">
        <f>IF(D21="nt",IFERROR(SMALL(Poles!F:F,K21),""),IF(D21&gt;3000,"",IFERROR(SMALL(Poles!F:F,K21),"")))</f>
        <v>922.41800016000002</v>
      </c>
      <c r="F21" s="86" t="str">
        <f t="shared" si="0"/>
        <v>3D</v>
      </c>
      <c r="G21" s="91" t="str">
        <f t="shared" si="1"/>
        <v/>
      </c>
      <c r="J21" s="121" t="s">
        <v>315</v>
      </c>
      <c r="K21" s="24">
        <v>20</v>
      </c>
    </row>
    <row r="22" spans="1:11">
      <c r="A22" s="18">
        <f>IFERROR(IF(INDEX(Poles!$A:$F,MATCH('Poles Results'!$E22,Poles!$F:$F,0),1)&gt;0,INDEX(Poles!$A:$F,MATCH('Poles Results'!$E22,Poles!$F:$F,0),1),""),"")</f>
        <v>16</v>
      </c>
      <c r="B22" s="84" t="str">
        <f>IFERROR(IF(INDEX(Poles!$A:$F,MATCH('Poles Results'!$E22,Poles!$F:$F,0),2)&gt;0,INDEX(Poles!$A:$F,MATCH('Poles Results'!$E22,Poles!$F:$F,0),2),""),"")</f>
        <v xml:space="preserve">Kelli VanDerBrink </v>
      </c>
      <c r="C22" s="84" t="str">
        <f>IFERROR(IF(INDEX(Poles!$A:$F,MATCH('Poles Results'!E22,Poles!$F:$F,0),3)&gt;0,INDEX(Poles!$A:$F,MATCH('Poles Results'!E22,Poles!$F:$F,0),3),""),"")</f>
        <v xml:space="preserve">Cowboy </v>
      </c>
      <c r="D22" s="85">
        <f>IFERROR(IF(AND(SMALL(Poles!F:F,K22)&gt;1000,SMALL(Poles!F:F,K22)&lt;3000),"nt",IF(SMALL(Poles!F:F,K22)&gt;3000,"",SMALL(Poles!F:F,K22))),"")</f>
        <v>923.19800017</v>
      </c>
      <c r="E22" s="115">
        <f>IF(D22="nt",IFERROR(SMALL(Poles!F:F,K22),""),IF(D22&gt;3000,"",IFERROR(SMALL(Poles!F:F,K22),"")))</f>
        <v>923.19800017</v>
      </c>
      <c r="F22" s="86" t="str">
        <f t="shared" si="0"/>
        <v>3D</v>
      </c>
      <c r="G22" s="91" t="str">
        <f t="shared" si="1"/>
        <v/>
      </c>
      <c r="J22" s="121" t="s">
        <v>315</v>
      </c>
      <c r="K22" s="24">
        <v>21</v>
      </c>
    </row>
    <row r="23" spans="1:11">
      <c r="A23" s="18">
        <f>IFERROR(IF(INDEX(Poles!$A:$F,MATCH('Poles Results'!$E23,Poles!$F:$F,0),1)&gt;0,INDEX(Poles!$A:$F,MATCH('Poles Results'!$E23,Poles!$F:$F,0),1),""),"")</f>
        <v>4</v>
      </c>
      <c r="B23" s="84" t="str">
        <f>IFERROR(IF(INDEX(Poles!$A:$F,MATCH('Poles Results'!$E23,Poles!$F:$F,0),2)&gt;0,INDEX(Poles!$A:$F,MATCH('Poles Results'!$E23,Poles!$F:$F,0),2),""),"")</f>
        <v xml:space="preserve">Melissa Maxwell </v>
      </c>
      <c r="C23" s="84" t="str">
        <f>IFERROR(IF(INDEX(Poles!$A:$F,MATCH('Poles Results'!E23,Poles!$F:$F,0),3)&gt;0,INDEX(Poles!$A:$F,MATCH('Poles Results'!E23,Poles!$F:$F,0),3),""),"")</f>
        <v xml:space="preserve">Tex </v>
      </c>
      <c r="D23" s="85">
        <f>IFERROR(IF(AND(SMALL(Poles!F:F,K23)&gt;1000,SMALL(Poles!F:F,K23)&lt;3000),"nt",IF(SMALL(Poles!F:F,K23)&gt;3000,"",SMALL(Poles!F:F,K23))),"")</f>
        <v>924.55700004000005</v>
      </c>
      <c r="E23" s="115">
        <f>IF(D23="nt",IFERROR(SMALL(Poles!F:F,K23),""),IF(D23&gt;3000,"",IFERROR(SMALL(Poles!F:F,K23),"")))</f>
        <v>924.55700004000005</v>
      </c>
      <c r="F23" s="86" t="str">
        <f t="shared" si="0"/>
        <v>3D</v>
      </c>
      <c r="G23" s="91" t="str">
        <f t="shared" si="1"/>
        <v/>
      </c>
      <c r="J23" s="121" t="s">
        <v>315</v>
      </c>
      <c r="K23" s="24">
        <v>22</v>
      </c>
    </row>
    <row r="24" spans="1:11">
      <c r="A24" s="18">
        <f>IFERROR(IF(INDEX(Poles!$A:$F,MATCH('Poles Results'!$E24,Poles!$F:$F,0),1)&gt;0,INDEX(Poles!$A:$F,MATCH('Poles Results'!$E24,Poles!$F:$F,0),1),""),"")</f>
        <v>3</v>
      </c>
      <c r="B24" s="84" t="str">
        <f>IFERROR(IF(INDEX(Poles!$A:$F,MATCH('Poles Results'!$E24,Poles!$F:$F,0),2)&gt;0,INDEX(Poles!$A:$F,MATCH('Poles Results'!$E24,Poles!$F:$F,0),2),""),"")</f>
        <v xml:space="preserve">Kelsey West </v>
      </c>
      <c r="C24" s="84" t="str">
        <f>IFERROR(IF(INDEX(Poles!$A:$F,MATCH('Poles Results'!E24,Poles!$F:$F,0),3)&gt;0,INDEX(Poles!$A:$F,MATCH('Poles Results'!E24,Poles!$F:$F,0),3),""),"")</f>
        <v xml:space="preserve">Hot Peppy Socks </v>
      </c>
      <c r="D24" s="85">
        <f>IFERROR(IF(AND(SMALL(Poles!F:F,K24)&gt;1000,SMALL(Poles!F:F,K24)&lt;3000),"nt",IF(SMALL(Poles!F:F,K24)&gt;3000,"",SMALL(Poles!F:F,K24))),"")</f>
        <v>927.79600003000007</v>
      </c>
      <c r="E24" s="115">
        <f>IF(D24="nt",IFERROR(SMALL(Poles!F:F,K24),""),IF(D24&gt;3000,"",IFERROR(SMALL(Poles!F:F,K24),"")))</f>
        <v>927.79600003000007</v>
      </c>
      <c r="F24" s="86" t="str">
        <f t="shared" si="0"/>
        <v>3D</v>
      </c>
      <c r="G24" s="91" t="str">
        <f t="shared" si="1"/>
        <v/>
      </c>
      <c r="J24" s="121" t="s">
        <v>315</v>
      </c>
      <c r="K24" s="24">
        <v>23</v>
      </c>
    </row>
    <row r="25" spans="1:11">
      <c r="A25" s="18">
        <f>IFERROR(IF(INDEX(Poles!$A:$F,MATCH('Poles Results'!$E25,Poles!$F:$F,0),1)&gt;0,INDEX(Poles!$A:$F,MATCH('Poles Results'!$E25,Poles!$F:$F,0),1),""),"")</f>
        <v>10</v>
      </c>
      <c r="B25" s="84" t="str">
        <f>IFERROR(IF(INDEX(Poles!$A:$F,MATCH('Poles Results'!$E25,Poles!$F:$F,0),2)&gt;0,INDEX(Poles!$A:$F,MATCH('Poles Results'!$E25,Poles!$F:$F,0),2),""),"")</f>
        <v xml:space="preserve">Victoria Blatchford </v>
      </c>
      <c r="C25" s="84" t="str">
        <f>IFERROR(IF(INDEX(Poles!$A:$F,MATCH('Poles Results'!E25,Poles!$F:$F,0),3)&gt;0,INDEX(Poles!$A:$F,MATCH('Poles Results'!E25,Poles!$F:$F,0),3),""),"")</f>
        <v xml:space="preserve">Coalys Te Bar </v>
      </c>
      <c r="D25" s="85" t="str">
        <f>IFERROR(IF(AND(SMALL(Poles!F:F,K25)&gt;1000,SMALL(Poles!F:F,K25)&lt;3000),"nt",IF(SMALL(Poles!F:F,K25)&gt;3000,"",SMALL(Poles!F:F,K25))),"")</f>
        <v>nt</v>
      </c>
      <c r="E25" s="115">
        <f>IF(D25="nt",IFERROR(SMALL(Poles!F:F,K25),""),IF(D25&gt;3000,"",IFERROR(SMALL(Poles!F:F,K25),"")))</f>
        <v>1000.0000001</v>
      </c>
      <c r="F25" s="86" t="str">
        <f t="shared" si="0"/>
        <v/>
      </c>
      <c r="G25" s="91" t="str">
        <f t="shared" si="1"/>
        <v/>
      </c>
      <c r="J25" s="121" t="s">
        <v>315</v>
      </c>
      <c r="K25" s="24">
        <v>24</v>
      </c>
    </row>
    <row r="26" spans="1:11">
      <c r="A26" s="18">
        <f>IFERROR(IF(INDEX(Poles!$A:$F,MATCH('Poles Results'!$E26,Poles!$F:$F,0),1)&gt;0,INDEX(Poles!$A:$F,MATCH('Poles Results'!$E26,Poles!$F:$F,0),1),""),"")</f>
        <v>19</v>
      </c>
      <c r="B26" s="84" t="str">
        <f>IFERROR(IF(INDEX(Poles!$A:$F,MATCH('Poles Results'!$E26,Poles!$F:$F,0),2)&gt;0,INDEX(Poles!$A:$F,MATCH('Poles Results'!$E26,Poles!$F:$F,0),2),""),"")</f>
        <v xml:space="preserve">Kylie West </v>
      </c>
      <c r="C26" s="84" t="str">
        <f>IFERROR(IF(INDEX(Poles!$A:$F,MATCH('Poles Results'!E26,Poles!$F:$F,0),3)&gt;0,INDEX(Poles!$A:$F,MATCH('Poles Results'!E26,Poles!$F:$F,0),3),""),"")</f>
        <v xml:space="preserve">JJ hollywood scootter </v>
      </c>
      <c r="D26" s="85" t="str">
        <f>IFERROR(IF(AND(SMALL(Poles!F:F,K26)&gt;1000,SMALL(Poles!F:F,K26)&lt;3000),"nt",IF(SMALL(Poles!F:F,K26)&gt;3000,"",SMALL(Poles!F:F,K26))),"")</f>
        <v>nt</v>
      </c>
      <c r="E26" s="115">
        <f>IF(D26="nt",IFERROR(SMALL(Poles!F:F,K26),""),IF(D26&gt;3000,"",IFERROR(SMALL(Poles!F:F,K26),"")))</f>
        <v>1000.0000002</v>
      </c>
      <c r="F26" s="86" t="str">
        <f t="shared" si="0"/>
        <v/>
      </c>
      <c r="G26" s="91" t="str">
        <f t="shared" si="1"/>
        <v/>
      </c>
      <c r="J26" s="121" t="s">
        <v>315</v>
      </c>
      <c r="K26" s="24">
        <v>25</v>
      </c>
    </row>
    <row r="27" spans="1:11">
      <c r="A27" s="18">
        <f>IFERROR(IF(INDEX(Poles!$A:$F,MATCH('Poles Results'!$E27,Poles!$F:$F,0),1)&gt;0,INDEX(Poles!$A:$F,MATCH('Poles Results'!$E27,Poles!$F:$F,0),1),""),"")</f>
        <v>25</v>
      </c>
      <c r="B27" s="84" t="str">
        <f>IFERROR(IF(INDEX(Poles!$A:$F,MATCH('Poles Results'!$E27,Poles!$F:$F,0),2)&gt;0,INDEX(Poles!$A:$F,MATCH('Poles Results'!$E27,Poles!$F:$F,0),2),""),"")</f>
        <v>Harper Harshfield</v>
      </c>
      <c r="C27" s="84" t="str">
        <f>IFERROR(IF(INDEX(Poles!$A:$F,MATCH('Poles Results'!E27,Poles!$F:$F,0),3)&gt;0,INDEX(Poles!$A:$F,MATCH('Poles Results'!E27,Poles!$F:$F,0),3),""),"")</f>
        <v xml:space="preserve">Sandy </v>
      </c>
      <c r="D27" s="85" t="str">
        <f>IFERROR(IF(AND(SMALL(Poles!F:F,K27)&gt;1000,SMALL(Poles!F:F,K27)&lt;3000),"nt",IF(SMALL(Poles!F:F,K27)&gt;3000,"",SMALL(Poles!F:F,K27))),"")</f>
        <v>nt</v>
      </c>
      <c r="E27" s="115">
        <f>IF(D27="nt",IFERROR(SMALL(Poles!F:F,K27),""),IF(D27&gt;3000,"",IFERROR(SMALL(Poles!F:F,K27),"")))</f>
        <v>1000.00000027</v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1D</v>
      </c>
      <c r="B2" s="7">
        <f>IFERROR(IF(A2=$B$1,Poles!F2,""),"")</f>
        <v>21.722000010000002</v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>1D</v>
      </c>
      <c r="B3" s="7">
        <f>IFERROR(IF(A3=$B$1,Poles!F3,""),"")</f>
        <v>23.013000020000003</v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21.486000000000001</v>
      </c>
      <c r="G3" s="11" t="s">
        <v>3</v>
      </c>
      <c r="H3" s="63"/>
    </row>
    <row r="4" spans="1:23">
      <c r="A4" s="3" t="str">
        <f>IFERROR(VLOOKUP(Poles!F4,$F$3:$G$5,2,TRUE),"")</f>
        <v>3D</v>
      </c>
      <c r="B4" s="7" t="str">
        <f>IFERROR(IF(A4=$B$1,Poles!F4,""),"")</f>
        <v/>
      </c>
      <c r="C4" s="7" t="str">
        <f>IFERROR(IF(A4=$C$1,Poles!F4,""),"")</f>
        <v/>
      </c>
      <c r="D4" s="7">
        <f>IFERROR(IF(A4=$D$1,Poles!F4,""),"")</f>
        <v>927.79600003000007</v>
      </c>
      <c r="E4" s="3"/>
      <c r="F4" s="9">
        <f>(F3+2)</f>
        <v>23.486000000000001</v>
      </c>
      <c r="G4" s="12" t="s">
        <v>4</v>
      </c>
      <c r="H4" s="63"/>
    </row>
    <row r="5" spans="1:23" ht="16.5" thickBot="1">
      <c r="A5" s="3" t="str">
        <f>IFERROR(VLOOKUP(Poles!F5,$F$3:$G$5,2,TRUE),"")</f>
        <v>3D</v>
      </c>
      <c r="B5" s="7" t="str">
        <f>IFERROR(IF(A5=$B$1,Poles!F5,""),"")</f>
        <v/>
      </c>
      <c r="C5" s="7" t="str">
        <f>IFERROR(IF(A5=$C$1,Poles!F5,""),"")</f>
        <v/>
      </c>
      <c r="D5" s="7">
        <f>IFERROR(IF(A5=$D$1,Poles!F5,""),"")</f>
        <v>924.55700004000005</v>
      </c>
      <c r="E5" s="3"/>
      <c r="F5" s="10">
        <f>(F4+2)</f>
        <v>25.486000000000001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1D</v>
      </c>
      <c r="B6" s="7">
        <f>IFERROR(IF(A6=$B$1,Poles!F6,""),"")</f>
        <v>23.14800005</v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29.80400006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116.5</v>
      </c>
      <c r="U7" s="152">
        <f t="shared" ref="U7:V11" si="0">IF($R$13&lt;=10,$O7,IF(AND($R$13&gt;10,$R$13&lt;=15),$P7,IF(AND($R$13&gt;15,$R$13&lt;=30),$Q7,IF(AND($R$13&gt;30,$R$13&lt;=60),$R7,IF(AND($R$13&gt;60,$R$13&lt;=90),$S7,"")))))*U$12</f>
        <v>69.899999999999991</v>
      </c>
      <c r="V7" s="152">
        <f t="shared" si="0"/>
        <v>46.6</v>
      </c>
      <c r="W7" s="17"/>
    </row>
    <row r="8" spans="1:23" ht="15.75">
      <c r="A8" s="3" t="str">
        <f>IFERROR(VLOOKUP(Poles!F8,$F$3:$G$5,2,TRUE),"")</f>
        <v>1D</v>
      </c>
      <c r="B8" s="7">
        <f>IFERROR(IF(A8=$B$1,Poles!F8,""),"")</f>
        <v>23.08800007</v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1st</v>
      </c>
      <c r="H8" s="64" t="str">
        <f>IFERROR(INDEX(Poles!$B:$F,MATCH(J8,Poles!$F:$F,0),1),"-")</f>
        <v xml:space="preserve">Shada Beeson </v>
      </c>
      <c r="I8" s="64" t="str">
        <f>IFERROR(INDEX(Poles!$B:$F,MATCH(J8,Poles!$F:$F,0),2),"-")</f>
        <v xml:space="preserve">Hollywood </v>
      </c>
      <c r="J8" s="7">
        <f>IFERROR(SMALL($B$2:$B$300,L8),"-")</f>
        <v>21.48600025</v>
      </c>
      <c r="K8" s="153">
        <f>IF(T7&gt;0,T7,"")</f>
        <v>116.5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69.899999999999991</v>
      </c>
      <c r="U8" s="152">
        <f t="shared" si="0"/>
        <v>41.939999999999991</v>
      </c>
      <c r="V8" s="152">
        <f t="shared" si="0"/>
        <v>27.96</v>
      </c>
      <c r="W8" s="17"/>
    </row>
    <row r="9" spans="1:23" ht="15.75">
      <c r="A9" s="3" t="str">
        <f>IFERROR(VLOOKUP(Poles!F9,$F$3:$G$5,2,TRUE),"")</f>
        <v>1D</v>
      </c>
      <c r="B9" s="7">
        <f>IFERROR(IF(A9=$B$1,Poles!F9,""),"")</f>
        <v>22.498000080000001</v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2nd</v>
      </c>
      <c r="H9" s="64" t="str">
        <f>IFERROR(INDEX(Poles!$B:$F,MATCH(J9,Poles!$F:$F,0),1),"-")</f>
        <v xml:space="preserve">Shada Beeson </v>
      </c>
      <c r="I9" s="64" t="str">
        <f>IFERROR(INDEX(Poles!$B:$F,MATCH(J9,Poles!$F:$F,0),2),"-")</f>
        <v xml:space="preserve">Drift N Guy </v>
      </c>
      <c r="J9" s="7">
        <f>IFERROR(SMALL($B$2:$B$300,L9),"-")</f>
        <v>21.722000010000002</v>
      </c>
      <c r="K9" s="153">
        <f>IF(T8&gt;0,T8,"")</f>
        <v>69.899999999999991</v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46.6</v>
      </c>
      <c r="U9" s="152">
        <f t="shared" si="0"/>
        <v>27.959999999999997</v>
      </c>
      <c r="V9" s="152">
        <f t="shared" si="0"/>
        <v>18.64</v>
      </c>
      <c r="W9" s="17"/>
    </row>
    <row r="10" spans="1:23" ht="15.75">
      <c r="A10" s="3" t="str">
        <f>IFERROR(VLOOKUP(Poles!F10,$F$3:$G$5,2,TRUE),"")</f>
        <v>2D</v>
      </c>
      <c r="B10" s="7" t="str">
        <f>IFERROR(IF(A10=$B$1,Poles!F10,""),"")</f>
        <v/>
      </c>
      <c r="C10" s="7">
        <f>IFERROR(IF(A10=$C$1,Poles!F10,""),"")</f>
        <v>24.33100009</v>
      </c>
      <c r="D10" s="7" t="str">
        <f>IFERROR(IF(A10=$D$1,Poles!F10,""),"")</f>
        <v/>
      </c>
      <c r="E10" s="3"/>
      <c r="F10" s="233"/>
      <c r="G10" s="16" t="str">
        <f>IF(H10="-","-","3rd")</f>
        <v>3rd</v>
      </c>
      <c r="H10" s="64" t="str">
        <f>IFERROR(INDEX(Poles!$B:$F,MATCH(J10,Poles!$F:$F,0),1),"-")</f>
        <v xml:space="preserve">Brooke Knoll </v>
      </c>
      <c r="I10" s="64" t="str">
        <f>IFERROR(INDEX(Poles!$B:$F,MATCH(J10,Poles!$F:$F,0),2),"-")</f>
        <v xml:space="preserve">Blizzard </v>
      </c>
      <c r="J10" s="7">
        <f>IFERROR(SMALL($B$2:$B$300,L10),"-")</f>
        <v>22.04100013</v>
      </c>
      <c r="K10" s="153">
        <f>IF(T9&gt;0,T9,"")</f>
        <v>46.6</v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>3D</v>
      </c>
      <c r="B11" s="7" t="str">
        <f>IFERROR(IF(A11=$B$1,Poles!F11,""),"")</f>
        <v/>
      </c>
      <c r="C11" s="7" t="str">
        <f>IFERROR(IF(A11=$C$1,Poles!F11,""),"")</f>
        <v/>
      </c>
      <c r="D11" s="7">
        <f>IFERROR(IF(A11=$D$1,Poles!F11,""),"")</f>
        <v>1000.0000001</v>
      </c>
      <c r="E11" s="3"/>
      <c r="F11" s="233"/>
      <c r="G11" s="16" t="str">
        <f>IF(H11="-","-","4th")</f>
        <v>4th</v>
      </c>
      <c r="H11" s="64" t="str">
        <f>IFERROR(INDEX(Poles!$B:$F,MATCH(J11,Poles!$F:$F,0),1),"-")</f>
        <v xml:space="preserve">Amanda Wegner </v>
      </c>
      <c r="I11" s="64" t="str">
        <f>IFERROR(INDEX(Poles!$B:$F,MATCH(J11,Poles!$F:$F,0),2),"-")</f>
        <v xml:space="preserve">Bunny </v>
      </c>
      <c r="J11" s="7">
        <f>IFERROR(SMALL($B$2:$B$300,L11),"-")</f>
        <v>22.14800018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5th</v>
      </c>
      <c r="H12" s="64" t="str">
        <f>IFERROR(INDEX(Poles!$B:$F,MATCH(J12,Poles!$F:$F,0),1),"-")</f>
        <v xml:space="preserve">Kensey Allen </v>
      </c>
      <c r="I12" s="64" t="str">
        <f>IFERROR(INDEX(Poles!$B:$F,MATCH(J12,Poles!$F:$F,0),2),"-")</f>
        <v xml:space="preserve">Snip </v>
      </c>
      <c r="J12" s="7">
        <f>IFERROR(SMALL($B$2:$B$300,L12),"-")</f>
        <v>22.498000080000001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233</v>
      </c>
      <c r="U12" s="151">
        <f>U5*$R$15</f>
        <v>139.79999999999998</v>
      </c>
      <c r="V12" s="151">
        <f>V5*$R$15</f>
        <v>93.2</v>
      </c>
      <c r="W12" s="17"/>
    </row>
    <row r="13" spans="1:23" ht="15.75">
      <c r="A13" s="3" t="str">
        <f>IFERROR(VLOOKUP(Poles!F13,$F$3:$G$5,2,TRUE),"")</f>
        <v>3D</v>
      </c>
      <c r="B13" s="7" t="str">
        <f>IFERROR(IF(A13=$B$1,Poles!F13,""),"")</f>
        <v/>
      </c>
      <c r="C13" s="7" t="str">
        <f>IFERROR(IF(A13=$C$1,Poles!F13,""),"")</f>
        <v/>
      </c>
      <c r="D13" s="7">
        <f>IFERROR(IF(A13=$D$1,Poles!F13,""),"")</f>
        <v>26.08800012</v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26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>1D</v>
      </c>
      <c r="B14" s="7">
        <f>IFERROR(IF(A14=$B$1,Poles!F14,""),"")</f>
        <v>22.04100013</v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1st</v>
      </c>
      <c r="H14" s="16" t="str">
        <f>IFERROR(INDEX(Poles!B:F,MATCH(J14,Poles!F:F,0),1),"-")</f>
        <v xml:space="preserve">Kaylee Novak </v>
      </c>
      <c r="I14" s="16" t="str">
        <f>IFERROR(INDEX(Poles!B:F,MATCH(J14,Poles!F:F,0),2),"-")</f>
        <v xml:space="preserve">Rose </v>
      </c>
      <c r="J14" s="4">
        <f>IFERROR(SMALL($C$2:$C$300,L14),"-")</f>
        <v>23.908000260000001</v>
      </c>
      <c r="K14" s="154">
        <f>IF(U7&gt;0,U7,"")</f>
        <v>69.899999999999991</v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>3D</v>
      </c>
      <c r="B15" s="7" t="str">
        <f>IFERROR(IF(A15=$B$1,Poles!F15,""),"")</f>
        <v/>
      </c>
      <c r="C15" s="7" t="str">
        <f>IFERROR(IF(A15=$C$1,Poles!F15,""),"")</f>
        <v/>
      </c>
      <c r="D15" s="7">
        <f>IFERROR(IF(A15=$D$1,Poles!F15,""),"")</f>
        <v>25.959000140000001</v>
      </c>
      <c r="E15" s="3"/>
      <c r="F15" s="233"/>
      <c r="G15" s="16" t="str">
        <f>IF(H15="-","-","2nd")</f>
        <v>2nd</v>
      </c>
      <c r="H15" s="16" t="str">
        <f>IFERROR(INDEX(Poles!B:F,MATCH(J15,Poles!F:F,0),1),"-")</f>
        <v xml:space="preserve">Summer Beeson </v>
      </c>
      <c r="I15" s="16">
        <f>IFERROR(INDEX(Poles!B:F,MATCH(J15,Poles!F:F,0),2),"-")</f>
        <v>911</v>
      </c>
      <c r="J15" s="4">
        <f>IFERROR(SMALL($C$2:$C$300,L15),"-")</f>
        <v>24.33100009</v>
      </c>
      <c r="K15" s="154">
        <f>IF(U8&gt;0,U8,"")</f>
        <v>41.939999999999991</v>
      </c>
      <c r="L15">
        <v>2</v>
      </c>
      <c r="O15" s="234" t="s">
        <v>79</v>
      </c>
      <c r="P15" s="234"/>
      <c r="Q15" s="234"/>
      <c r="R15" s="151">
        <f>(R13*R14)+Poles!J3</f>
        <v>466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>3D</v>
      </c>
      <c r="B16" s="7" t="str">
        <f>IFERROR(IF(A16=$B$1,Poles!F16,""),"")</f>
        <v/>
      </c>
      <c r="C16" s="7" t="str">
        <f>IFERROR(IF(A16=$C$1,Poles!F16,""),"")</f>
        <v/>
      </c>
      <c r="D16" s="7">
        <f>IFERROR(IF(A16=$D$1,Poles!F16,""),"")</f>
        <v>922.21600015000001</v>
      </c>
      <c r="E16" s="3"/>
      <c r="F16" s="233"/>
      <c r="G16" s="16" t="str">
        <f>IF(H16="-","-","3rd")</f>
        <v>3rd</v>
      </c>
      <c r="H16" s="16" t="str">
        <f>IFERROR(INDEX(Poles!B:F,MATCH(J16,Poles!F:F,0),1),"-")</f>
        <v xml:space="preserve">Jessica Taubert </v>
      </c>
      <c r="I16" s="16" t="str">
        <f>IFERROR(INDEX(Poles!B:F,MATCH(J16,Poles!F:F,0),2),"-")</f>
        <v xml:space="preserve">Jolene </v>
      </c>
      <c r="J16" s="4">
        <f>IFERROR(SMALL($C$2:$C$300,L16),"-")</f>
        <v>24.965000230000001</v>
      </c>
      <c r="K16" s="154">
        <f>IF(U9&gt;0,U9,"")</f>
        <v>27.959999999999997</v>
      </c>
      <c r="L16">
        <v>3</v>
      </c>
      <c r="O16" s="234" t="s">
        <v>10</v>
      </c>
      <c r="P16" s="234"/>
      <c r="Q16" s="234"/>
      <c r="R16" s="151">
        <f>R15*W5</f>
        <v>466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>3D</v>
      </c>
      <c r="B17" s="7" t="str">
        <f>IFERROR(IF(A17=$B$1,Poles!F17,""),"")</f>
        <v/>
      </c>
      <c r="C17" s="7" t="str">
        <f>IFERROR(IF(A17=$C$1,Poles!F17,""),"")</f>
        <v/>
      </c>
      <c r="D17" s="7">
        <f>IFERROR(IF(A17=$D$1,Poles!F17,""),"")</f>
        <v>922.41800016000002</v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>3D</v>
      </c>
      <c r="B18" s="7" t="str">
        <f>IFERROR(IF(A18=$B$1,Poles!F18,""),"")</f>
        <v/>
      </c>
      <c r="C18" s="7" t="str">
        <f>IFERROR(IF(A18=$C$1,Poles!F18,""),"")</f>
        <v/>
      </c>
      <c r="D18" s="7">
        <f>IFERROR(IF(A18=$D$1,Poles!F18,""),"")</f>
        <v>923.19800017</v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>1D</v>
      </c>
      <c r="B19" s="7">
        <f>IFERROR(IF(A19=$B$1,Poles!F19,""),"")</f>
        <v>22.14800018</v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>3D</v>
      </c>
      <c r="B20" s="7" t="str">
        <f>IFERROR(IF(A20=$B$1,Poles!F20,""),"")</f>
        <v/>
      </c>
      <c r="C20" s="7" t="str">
        <f>IFERROR(IF(A20=$C$1,Poles!F20,""),"")</f>
        <v/>
      </c>
      <c r="D20" s="7">
        <f>IFERROR(IF(A20=$D$1,Poles!F20,""),"")</f>
        <v>31.142000190000001</v>
      </c>
      <c r="E20" s="3"/>
      <c r="F20" s="233" t="s">
        <v>5</v>
      </c>
      <c r="G20" s="16" t="str">
        <f>IF(H20="-","-","1st")</f>
        <v>1st</v>
      </c>
      <c r="H20" s="16" t="str">
        <f>IFERROR(INDEX(Poles!B:F,MATCH(J20,Poles!F:F,0),1),"-")</f>
        <v xml:space="preserve">Londyn Mikkelsen </v>
      </c>
      <c r="I20" s="16" t="str">
        <f>IFERROR(INDEX(Poles!B:F,MATCH(J20,Poles!F:F,0),2),"-")</f>
        <v xml:space="preserve">Stella </v>
      </c>
      <c r="J20" s="4">
        <f>IFERROR(IF(SMALL($D$2:$D$300,L20)&lt;900,SMALL($D$2:$D$300,L20),"-"),"-")</f>
        <v>25.959000140000001</v>
      </c>
      <c r="K20" s="154">
        <f>IF(V7&gt;0,V7,"")</f>
        <v>46.6</v>
      </c>
      <c r="L20">
        <v>1</v>
      </c>
    </row>
    <row r="21" spans="1:12">
      <c r="A21" s="3" t="str">
        <f>IFERROR(VLOOKUP(Poles!F21,$F$3:$G$5,2,TRUE),"")</f>
        <v>3D</v>
      </c>
      <c r="B21" s="7" t="str">
        <f>IFERROR(IF(A21=$B$1,Poles!F21,""),"")</f>
        <v/>
      </c>
      <c r="C21" s="7" t="str">
        <f>IFERROR(IF(A21=$C$1,Poles!F21,""),"")</f>
        <v/>
      </c>
      <c r="D21" s="7">
        <f>IFERROR(IF(A21=$D$1,Poles!F21,""),"")</f>
        <v>1000.0000002</v>
      </c>
      <c r="E21" s="3"/>
      <c r="F21" s="233"/>
      <c r="G21" s="16" t="str">
        <f>IF(H21="-","-","2nd")</f>
        <v>2nd</v>
      </c>
      <c r="H21" s="16" t="str">
        <f>IFERROR(INDEX(Poles!B:F,MATCH(J21,Poles!F:F,0),1),"-")</f>
        <v xml:space="preserve">Devynn Banks </v>
      </c>
      <c r="I21" s="16" t="str">
        <f>IFERROR(INDEX(Poles!B:F,MATCH(J21,Poles!F:F,0),2),"-")</f>
        <v xml:space="preserve">Rebel </v>
      </c>
      <c r="J21" s="4">
        <f>IFERROR(IF(SMALL($D$2:$D$300,L21)&lt;900,SMALL($D$2:$D$300,L21),"-"),"-")</f>
        <v>26.08800012</v>
      </c>
      <c r="K21" s="154">
        <f>IF(V8&gt;0,V8,"")</f>
        <v>27.96</v>
      </c>
      <c r="L21">
        <v>2</v>
      </c>
    </row>
    <row r="22" spans="1:12">
      <c r="A22" s="3" t="str">
        <f>IFERROR(VLOOKUP(Poles!F22,$F$3:$G$5,2,TRUE),"")</f>
        <v>3D</v>
      </c>
      <c r="B22" s="7" t="str">
        <f>IFERROR(IF(A22=$B$1,Poles!F22,""),"")</f>
        <v/>
      </c>
      <c r="C22" s="7" t="str">
        <f>IFERROR(IF(A22=$C$1,Poles!F22,""),"")</f>
        <v/>
      </c>
      <c r="D22" s="7">
        <f>IFERROR(IF(A22=$D$1,Poles!F22,""),"")</f>
        <v>27.97400021</v>
      </c>
      <c r="E22" s="3"/>
      <c r="F22" s="233"/>
      <c r="G22" s="16" t="str">
        <f>IF(H22="-","-","3rd")</f>
        <v>3rd</v>
      </c>
      <c r="H22" s="16" t="str">
        <f>IFERROR(INDEX(Poles!B:F,MATCH(J22,Poles!F:F,0),1),"-")</f>
        <v xml:space="preserve">Kynlee Speidel </v>
      </c>
      <c r="I22" s="16" t="str">
        <f>IFERROR(INDEX(Poles!B:F,MATCH(J22,Poles!F:F,0),2),"-")</f>
        <v xml:space="preserve">Jalandy </v>
      </c>
      <c r="J22" s="4">
        <f>IFERROR(IF(SMALL($D$2:$D$300,L22)&lt;900,SMALL($D$2:$D$300,L22),"-"),"-")</f>
        <v>26.715000239999998</v>
      </c>
      <c r="K22" s="154">
        <f>IF(V9&gt;0,V9,"")</f>
        <v>18.64</v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4th</v>
      </c>
      <c r="H23" s="16" t="str">
        <f>IFERROR(INDEX(Poles!B:F,MATCH(J23,Poles!F:F,0),1),"-")</f>
        <v xml:space="preserve">Khloe Speidel </v>
      </c>
      <c r="I23" s="16" t="str">
        <f>IFERROR(INDEX(Poles!B:F,MATCH(J23,Poles!F:F,0),2),"-")</f>
        <v xml:space="preserve">Stevie </v>
      </c>
      <c r="J23" s="4">
        <f>IFERROR(IF(SMALL($D$2:$D$300,L23)&lt;900,SMALL($D$2:$D$300,L23),"-"),"-")</f>
        <v>27.97400021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>2D</v>
      </c>
      <c r="B24" s="7" t="str">
        <f>IFERROR(IF(A24=$B$1,Poles!F24,""),"")</f>
        <v/>
      </c>
      <c r="C24" s="7">
        <f>IFERROR(IF(A24=$C$1,Poles!F24,""),"")</f>
        <v>24.965000230000001</v>
      </c>
      <c r="D24" s="7" t="str">
        <f>IFERROR(IF(A24=$D$1,Poles!F24,""),"")</f>
        <v/>
      </c>
      <c r="E24" s="3"/>
      <c r="F24" s="238"/>
      <c r="G24" s="15" t="str">
        <f>IF(H24="-","-","5th")</f>
        <v>5th</v>
      </c>
      <c r="H24" s="15" t="str">
        <f>IFERROR(INDEX(Poles!B:F,MATCH(J24,Poles!F:F,0),1),"-")</f>
        <v xml:space="preserve">Denise Benney </v>
      </c>
      <c r="I24" s="15" t="str">
        <f>IFERROR(INDEX(Poles!B:F,MATCH(J24,Poles!F:F,0),2),"-")</f>
        <v xml:space="preserve">Stella </v>
      </c>
      <c r="J24" s="69">
        <f>IFERROR(IF(SMALL($D$2:$D$300,L24)&lt;900,SMALL($D$2:$D$300,L24),"-"),"-")</f>
        <v>29.80400006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>3D</v>
      </c>
      <c r="B25" s="7" t="str">
        <f>IFERROR(IF(A25=$B$1,Poles!F25,""),"")</f>
        <v/>
      </c>
      <c r="C25" s="7" t="str">
        <f>IFERROR(IF(A25=$C$1,Poles!F25,""),"")</f>
        <v/>
      </c>
      <c r="D25" s="7">
        <f>IFERROR(IF(A25=$D$1,Poles!F25,""),"")</f>
        <v>26.715000239999998</v>
      </c>
      <c r="E25" s="3"/>
    </row>
    <row r="26" spans="1:12">
      <c r="A26" s="3" t="str">
        <f>IFERROR(VLOOKUP(Poles!F26,$F$3:$G$5,2,TRUE),"")</f>
        <v>1D</v>
      </c>
      <c r="B26" s="7">
        <f>IFERROR(IF(A26=$B$1,Poles!F26,""),"")</f>
        <v>21.48600025</v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>2D</v>
      </c>
      <c r="B27" s="7" t="str">
        <f>IFERROR(IF(A27=$B$1,Poles!F27,""),"")</f>
        <v/>
      </c>
      <c r="C27" s="7">
        <f>IFERROR(IF(A27=$C$1,Poles!F27,""),"")</f>
        <v>23.908000260000001</v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>3D</v>
      </c>
      <c r="B28" s="7" t="str">
        <f>IFERROR(IF(A28=$B$1,Poles!F28,""),"")</f>
        <v/>
      </c>
      <c r="C28" s="7" t="str">
        <f>IFERROR(IF(A28=$C$1,Poles!F28,""),"")</f>
        <v/>
      </c>
      <c r="D28" s="7">
        <f>IFERROR(IF(A28=$D$1,Poles!F28,""),"")</f>
        <v>1000.00000027</v>
      </c>
      <c r="E28" s="3"/>
    </row>
    <row r="29" spans="1:12">
      <c r="A29" s="3" t="str">
        <f>IFERROR(VLOOKUP(Poles!F29,$F$3:$G$5,2,TRUE),"")</f>
        <v>1D</v>
      </c>
      <c r="B29" s="7">
        <f>IFERROR(IF(A29=$B$1,Poles!F29,""),"")</f>
        <v>22.79500028</v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32" activePane="bottomLeft" state="frozen"/>
      <selection pane="bottomLeft" activeCell="F52" sqref="F52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55</v>
      </c>
      <c r="D5" s="105"/>
      <c r="E5" s="105"/>
      <c r="F5" s="107">
        <v>55</v>
      </c>
      <c r="G5" s="95" t="s">
        <v>86</v>
      </c>
      <c r="H5" s="32" t="s">
        <v>87</v>
      </c>
      <c r="I5" s="17">
        <v>3E-9</v>
      </c>
      <c r="J5" s="17">
        <f>IF(C5="yco",1000+I5,IF((C5+$I5)&lt;1,"",C5+$I5))</f>
        <v>55.000000002999997</v>
      </c>
      <c r="K5" s="17" t="str">
        <f t="shared" si="1"/>
        <v/>
      </c>
      <c r="L5" s="17">
        <f t="shared" si="2"/>
        <v>55.000000002999997</v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55</v>
      </c>
      <c r="D6" s="105"/>
      <c r="E6" s="105"/>
      <c r="F6" s="107"/>
      <c r="G6" s="95" t="s">
        <v>88</v>
      </c>
      <c r="H6" s="32" t="s">
        <v>89</v>
      </c>
      <c r="I6" s="17">
        <v>4.0000000000000002E-9</v>
      </c>
      <c r="J6" s="183">
        <f>IF(C6="yco",1000+I6,IF((C6+$I6)&lt;1,"",C6+$I6))</f>
        <v>55.000000004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77</v>
      </c>
      <c r="D7" s="105"/>
      <c r="E7" s="105"/>
      <c r="F7" s="107">
        <v>51</v>
      </c>
      <c r="G7" s="95" t="s">
        <v>258</v>
      </c>
      <c r="H7" s="32" t="s">
        <v>259</v>
      </c>
      <c r="I7" s="17">
        <v>5.0000000000000001E-9</v>
      </c>
      <c r="J7" s="17">
        <f t="shared" ref="J7:J68" si="5">IF(C7="yco",1000+I7,IF((C7+$I7)&lt;1,"",C7+$I7))</f>
        <v>77.000000005000004</v>
      </c>
      <c r="K7" s="17" t="str">
        <f t="shared" si="1"/>
        <v/>
      </c>
      <c r="L7" s="17">
        <f t="shared" si="2"/>
        <v>51.000000004999997</v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55</v>
      </c>
      <c r="D8" s="105"/>
      <c r="E8" s="105"/>
      <c r="F8" s="107"/>
      <c r="G8" s="95" t="s">
        <v>90</v>
      </c>
      <c r="H8" s="32" t="s">
        <v>260</v>
      </c>
      <c r="I8" s="17">
        <v>6E-9</v>
      </c>
      <c r="J8" s="17">
        <f t="shared" si="5"/>
        <v>55.000000006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55</v>
      </c>
      <c r="D9" s="105"/>
      <c r="E9" s="105"/>
      <c r="F9" s="107"/>
      <c r="G9" s="95" t="s">
        <v>91</v>
      </c>
      <c r="H9" s="32" t="s">
        <v>92</v>
      </c>
      <c r="I9" s="17">
        <v>6.9999999999999998E-9</v>
      </c>
      <c r="J9" s="17">
        <f t="shared" si="5"/>
        <v>55.000000006999997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88</v>
      </c>
      <c r="D10" s="105"/>
      <c r="E10" s="105"/>
      <c r="F10" s="107"/>
      <c r="G10" s="95" t="s">
        <v>93</v>
      </c>
      <c r="H10" s="32" t="s">
        <v>94</v>
      </c>
      <c r="I10" s="17">
        <v>8.0000000000000005E-9</v>
      </c>
      <c r="J10" s="17">
        <f t="shared" si="5"/>
        <v>88.000000008000001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55</v>
      </c>
      <c r="D11" s="105"/>
      <c r="E11" s="105"/>
      <c r="F11" s="107">
        <v>5</v>
      </c>
      <c r="G11" s="95" t="s">
        <v>95</v>
      </c>
      <c r="H11" s="32" t="s">
        <v>96</v>
      </c>
      <c r="I11" s="17">
        <v>8.9999999999999995E-9</v>
      </c>
      <c r="J11" s="17">
        <f t="shared" si="5"/>
        <v>55.000000008999997</v>
      </c>
      <c r="K11" s="17" t="str">
        <f t="shared" si="1"/>
        <v/>
      </c>
      <c r="L11" s="17">
        <f t="shared" si="2"/>
        <v>5.0000000089999999</v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/>
      <c r="D12" s="105"/>
      <c r="E12" s="105"/>
      <c r="F12" s="107">
        <v>99</v>
      </c>
      <c r="G12" s="95" t="s">
        <v>95</v>
      </c>
      <c r="H12" s="32" t="s">
        <v>97</v>
      </c>
      <c r="I12" s="17">
        <v>1E-8</v>
      </c>
      <c r="J12" s="17" t="str">
        <f t="shared" si="5"/>
        <v/>
      </c>
      <c r="K12" s="17" t="str">
        <f t="shared" si="1"/>
        <v/>
      </c>
      <c r="L12" s="17">
        <f t="shared" si="2"/>
        <v>99.000000009999994</v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1</v>
      </c>
      <c r="D13" s="105"/>
      <c r="E13" s="105"/>
      <c r="F13" s="107"/>
      <c r="G13" s="95" t="s">
        <v>98</v>
      </c>
      <c r="H13" s="32" t="s">
        <v>99</v>
      </c>
      <c r="I13" s="17">
        <v>1.0999999999999999E-8</v>
      </c>
      <c r="J13" s="17">
        <f t="shared" si="5"/>
        <v>1.000000011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99</v>
      </c>
      <c r="D14" s="105"/>
      <c r="E14" s="105"/>
      <c r="F14" s="107"/>
      <c r="G14" s="95" t="s">
        <v>98</v>
      </c>
      <c r="H14" s="32" t="s">
        <v>100</v>
      </c>
      <c r="I14" s="17">
        <v>1.2E-8</v>
      </c>
      <c r="J14" s="17">
        <f t="shared" si="5"/>
        <v>99.000000012000001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/>
      <c r="D15" s="105"/>
      <c r="E15" s="105"/>
      <c r="F15" s="107">
        <v>55</v>
      </c>
      <c r="G15" s="95" t="s">
        <v>98</v>
      </c>
      <c r="H15" s="32">
        <v>911</v>
      </c>
      <c r="I15" s="17">
        <v>1.3000000000000001E-8</v>
      </c>
      <c r="J15" s="17" t="str">
        <f t="shared" si="5"/>
        <v/>
      </c>
      <c r="K15" s="17" t="str">
        <f t="shared" si="1"/>
        <v/>
      </c>
      <c r="L15" s="17">
        <f t="shared" si="2"/>
        <v>55.000000012999998</v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66</v>
      </c>
      <c r="D16" s="105"/>
      <c r="E16" s="105"/>
      <c r="F16" s="107"/>
      <c r="G16" s="95" t="s">
        <v>101</v>
      </c>
      <c r="H16" s="32" t="s">
        <v>102</v>
      </c>
      <c r="I16" s="17">
        <v>1.4E-8</v>
      </c>
      <c r="J16" s="17">
        <f t="shared" si="5"/>
        <v>66.000000013999994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101</v>
      </c>
      <c r="D17" s="105"/>
      <c r="E17" s="105"/>
      <c r="F17" s="107"/>
      <c r="G17" s="95" t="s">
        <v>101</v>
      </c>
      <c r="H17" s="32" t="s">
        <v>103</v>
      </c>
      <c r="I17" s="17">
        <v>1.4999999999999999E-8</v>
      </c>
      <c r="J17" s="17">
        <f t="shared" si="5"/>
        <v>101.000000015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55</v>
      </c>
      <c r="D18" s="105"/>
      <c r="E18" s="105"/>
      <c r="F18" s="107">
        <v>51</v>
      </c>
      <c r="G18" s="95" t="s">
        <v>104</v>
      </c>
      <c r="H18" s="32" t="s">
        <v>105</v>
      </c>
      <c r="I18" s="17">
        <v>1.6000000000000001E-8</v>
      </c>
      <c r="J18" s="17">
        <f t="shared" si="5"/>
        <v>55.000000016000001</v>
      </c>
      <c r="K18" s="17" t="str">
        <f t="shared" si="1"/>
        <v/>
      </c>
      <c r="L18" s="17">
        <f t="shared" si="2"/>
        <v>51.000000016000001</v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55</v>
      </c>
      <c r="D19" s="105"/>
      <c r="E19" s="105"/>
      <c r="F19" s="107"/>
      <c r="G19" s="95" t="s">
        <v>106</v>
      </c>
      <c r="H19" s="32" t="s">
        <v>107</v>
      </c>
      <c r="I19" s="17">
        <v>1.7E-8</v>
      </c>
      <c r="J19" s="17">
        <f t="shared" si="5"/>
        <v>55.000000016999998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55</v>
      </c>
      <c r="D20" s="105"/>
      <c r="E20" s="105">
        <v>55</v>
      </c>
      <c r="F20" s="107">
        <v>55</v>
      </c>
      <c r="G20" s="95" t="s">
        <v>108</v>
      </c>
      <c r="H20" s="32" t="s">
        <v>109</v>
      </c>
      <c r="I20" s="17">
        <v>1.7999999999999999E-8</v>
      </c>
      <c r="J20" s="17">
        <f t="shared" si="5"/>
        <v>55.000000018000001</v>
      </c>
      <c r="K20" s="17">
        <f t="shared" si="1"/>
        <v>55.000000018000001</v>
      </c>
      <c r="L20" s="17">
        <f t="shared" si="2"/>
        <v>55.000000018000001</v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55</v>
      </c>
      <c r="D21" s="105"/>
      <c r="E21" s="105">
        <v>55</v>
      </c>
      <c r="F21" s="107"/>
      <c r="G21" s="95" t="s">
        <v>110</v>
      </c>
      <c r="H21" s="32" t="s">
        <v>111</v>
      </c>
      <c r="I21" s="17">
        <v>1.9000000000000001E-8</v>
      </c>
      <c r="J21" s="17">
        <f t="shared" si="5"/>
        <v>55.000000018999998</v>
      </c>
      <c r="K21" s="17">
        <f t="shared" si="1"/>
        <v>55.000000018999998</v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/>
      <c r="D22" s="105"/>
      <c r="E22" s="105"/>
      <c r="F22" s="107">
        <v>55</v>
      </c>
      <c r="G22" s="95" t="s">
        <v>110</v>
      </c>
      <c r="H22" s="32" t="s">
        <v>112</v>
      </c>
      <c r="I22" s="17">
        <v>2E-8</v>
      </c>
      <c r="J22" s="17" t="str">
        <f t="shared" si="5"/>
        <v/>
      </c>
      <c r="K22" s="17" t="str">
        <f t="shared" si="1"/>
        <v/>
      </c>
      <c r="L22" s="17">
        <f t="shared" si="2"/>
        <v>55.000000020000002</v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</v>
      </c>
      <c r="D23" s="105"/>
      <c r="E23" s="105">
        <v>1</v>
      </c>
      <c r="F23" s="107"/>
      <c r="G23" s="95" t="s">
        <v>113</v>
      </c>
      <c r="H23" s="32" t="s">
        <v>114</v>
      </c>
      <c r="I23" s="17">
        <v>2.0999999999999999E-8</v>
      </c>
      <c r="J23" s="17">
        <f t="shared" si="5"/>
        <v>1.000000021</v>
      </c>
      <c r="K23" s="17">
        <f t="shared" si="1"/>
        <v>1.000000021</v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99</v>
      </c>
      <c r="D24" s="105"/>
      <c r="E24" s="105">
        <v>99</v>
      </c>
      <c r="F24" s="107"/>
      <c r="G24" s="95" t="s">
        <v>113</v>
      </c>
      <c r="H24" s="32" t="s">
        <v>115</v>
      </c>
      <c r="I24" s="17">
        <v>2.1999999999999998E-8</v>
      </c>
      <c r="J24" s="17">
        <f t="shared" si="5"/>
        <v>99.000000021999995</v>
      </c>
      <c r="K24" s="17">
        <f t="shared" si="1"/>
        <v>99.000000021999995</v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1</v>
      </c>
      <c r="D25" s="105"/>
      <c r="E25" s="105"/>
      <c r="F25" s="107"/>
      <c r="G25" s="95" t="s">
        <v>116</v>
      </c>
      <c r="H25" s="32" t="s">
        <v>117</v>
      </c>
      <c r="I25" s="17">
        <v>2.3000000000000001E-8</v>
      </c>
      <c r="J25" s="17">
        <f t="shared" si="5"/>
        <v>1.0000000229999999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99</v>
      </c>
      <c r="D26" s="105"/>
      <c r="E26" s="105"/>
      <c r="F26" s="107"/>
      <c r="G26" s="95" t="s">
        <v>116</v>
      </c>
      <c r="H26" s="32" t="s">
        <v>118</v>
      </c>
      <c r="I26" s="17">
        <v>2.4E-8</v>
      </c>
      <c r="J26" s="17">
        <f t="shared" si="5"/>
        <v>99.000000024000002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44</v>
      </c>
      <c r="D27" s="105"/>
      <c r="E27" s="105"/>
      <c r="F27" s="107"/>
      <c r="G27" s="95" t="s">
        <v>119</v>
      </c>
      <c r="H27" s="32" t="s">
        <v>120</v>
      </c>
      <c r="I27" s="17">
        <v>2.4999999999999999E-8</v>
      </c>
      <c r="J27" s="17">
        <f t="shared" si="5"/>
        <v>44.000000024999999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88</v>
      </c>
      <c r="D28" s="105"/>
      <c r="E28" s="105"/>
      <c r="F28" s="107"/>
      <c r="G28" s="95" t="s">
        <v>121</v>
      </c>
      <c r="H28" s="32" t="s">
        <v>122</v>
      </c>
      <c r="I28" s="17">
        <v>2.6000000000000001E-8</v>
      </c>
      <c r="J28" s="17">
        <f t="shared" si="5"/>
        <v>88.000000025999995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55</v>
      </c>
      <c r="D29" s="105"/>
      <c r="E29" s="105">
        <v>55</v>
      </c>
      <c r="F29" s="107"/>
      <c r="G29" s="95" t="s">
        <v>123</v>
      </c>
      <c r="H29" s="32" t="s">
        <v>124</v>
      </c>
      <c r="I29" s="17">
        <v>2.7E-8</v>
      </c>
      <c r="J29" s="17">
        <f t="shared" si="5"/>
        <v>55.000000026999999</v>
      </c>
      <c r="K29" s="17">
        <f t="shared" si="1"/>
        <v>55.000000026999999</v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55</v>
      </c>
      <c r="D30" s="105"/>
      <c r="E30" s="105"/>
      <c r="F30" s="107"/>
      <c r="G30" s="95" t="s">
        <v>125</v>
      </c>
      <c r="H30" s="32" t="s">
        <v>126</v>
      </c>
      <c r="I30" s="17">
        <v>2.7999999999999999E-8</v>
      </c>
      <c r="J30" s="17">
        <f t="shared" si="5"/>
        <v>55.000000028000002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1</v>
      </c>
      <c r="D31" s="105"/>
      <c r="E31" s="105"/>
      <c r="F31" s="107"/>
      <c r="G31" s="95" t="s">
        <v>127</v>
      </c>
      <c r="H31" s="32" t="s">
        <v>128</v>
      </c>
      <c r="I31" s="17">
        <v>2.9000000000000002E-8</v>
      </c>
      <c r="J31" s="17">
        <f t="shared" si="5"/>
        <v>1.000000029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99</v>
      </c>
      <c r="D32" s="105"/>
      <c r="E32" s="105"/>
      <c r="F32" s="107"/>
      <c r="G32" s="95" t="s">
        <v>127</v>
      </c>
      <c r="H32" s="32" t="s">
        <v>129</v>
      </c>
      <c r="I32" s="17">
        <v>2.9999999999999997E-8</v>
      </c>
      <c r="J32" s="17">
        <f t="shared" si="5"/>
        <v>99.000000029999995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55</v>
      </c>
      <c r="D33" s="105"/>
      <c r="E33" s="105"/>
      <c r="F33" s="107"/>
      <c r="G33" s="95" t="s">
        <v>130</v>
      </c>
      <c r="H33" s="32" t="s">
        <v>131</v>
      </c>
      <c r="I33" s="17">
        <v>3.1E-8</v>
      </c>
      <c r="J33" s="17">
        <f t="shared" si="5"/>
        <v>55.000000030999999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55</v>
      </c>
      <c r="D34" s="105"/>
      <c r="E34" s="105"/>
      <c r="F34" s="107"/>
      <c r="G34" s="95" t="s">
        <v>132</v>
      </c>
      <c r="H34" s="32" t="s">
        <v>133</v>
      </c>
      <c r="I34" s="17">
        <v>3.2000000000000002E-8</v>
      </c>
      <c r="J34" s="17">
        <f t="shared" si="5"/>
        <v>55.000000032000003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55</v>
      </c>
      <c r="D35" s="105"/>
      <c r="E35" s="105">
        <v>55</v>
      </c>
      <c r="F35" s="107"/>
      <c r="G35" s="95" t="s">
        <v>134</v>
      </c>
      <c r="H35" s="32" t="s">
        <v>135</v>
      </c>
      <c r="I35" s="17">
        <v>3.2999999999999998E-8</v>
      </c>
      <c r="J35" s="17">
        <f t="shared" si="5"/>
        <v>55.000000032999999</v>
      </c>
      <c r="K35" s="17">
        <f t="shared" si="1"/>
        <v>55.000000032999999</v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/>
      <c r="D36" s="105"/>
      <c r="E36" s="105"/>
      <c r="F36" s="107">
        <v>5</v>
      </c>
      <c r="G36" s="95" t="s">
        <v>134</v>
      </c>
      <c r="H36" s="32" t="s">
        <v>136</v>
      </c>
      <c r="I36" s="17">
        <v>3.4E-8</v>
      </c>
      <c r="J36" s="17" t="str">
        <f t="shared" si="5"/>
        <v/>
      </c>
      <c r="K36" s="17" t="str">
        <f t="shared" si="1"/>
        <v/>
      </c>
      <c r="L36" s="17">
        <f t="shared" si="2"/>
        <v>5.0000000340000001</v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4</v>
      </c>
      <c r="D37" s="105"/>
      <c r="E37" s="105"/>
      <c r="F37" s="107"/>
      <c r="G37" s="95" t="s">
        <v>137</v>
      </c>
      <c r="H37" s="32" t="s">
        <v>138</v>
      </c>
      <c r="I37" s="17">
        <v>3.5000000000000002E-8</v>
      </c>
      <c r="J37" s="17">
        <f t="shared" si="5"/>
        <v>4.0000000350000002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55</v>
      </c>
      <c r="D38" s="105"/>
      <c r="E38" s="105"/>
      <c r="F38" s="107"/>
      <c r="G38" s="95" t="s">
        <v>139</v>
      </c>
      <c r="H38" s="32" t="s">
        <v>140</v>
      </c>
      <c r="I38" s="17">
        <v>3.5999999999999998E-8</v>
      </c>
      <c r="J38" s="17">
        <f t="shared" si="5"/>
        <v>55.000000036000003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55</v>
      </c>
      <c r="D39" s="105"/>
      <c r="E39" s="105"/>
      <c r="F39" s="107"/>
      <c r="G39" s="95" t="s">
        <v>141</v>
      </c>
      <c r="H39" s="32" t="s">
        <v>142</v>
      </c>
      <c r="I39" s="17">
        <v>3.7E-8</v>
      </c>
      <c r="J39" s="17">
        <f t="shared" si="5"/>
        <v>55.000000037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1</v>
      </c>
      <c r="D40" s="105"/>
      <c r="E40" s="105"/>
      <c r="F40" s="107"/>
      <c r="G40" s="95" t="s">
        <v>143</v>
      </c>
      <c r="H40" s="32" t="s">
        <v>144</v>
      </c>
      <c r="I40" s="17">
        <v>3.8000000000000003E-8</v>
      </c>
      <c r="J40" s="17">
        <f t="shared" si="5"/>
        <v>1.000000038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99</v>
      </c>
      <c r="D41" s="105"/>
      <c r="E41" s="105"/>
      <c r="F41" s="107"/>
      <c r="G41" s="95" t="s">
        <v>143</v>
      </c>
      <c r="H41" s="32" t="s">
        <v>145</v>
      </c>
      <c r="I41" s="17">
        <v>3.8999999999999998E-8</v>
      </c>
      <c r="J41" s="17">
        <f t="shared" si="5"/>
        <v>99.000000039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55</v>
      </c>
      <c r="D42" s="105"/>
      <c r="E42" s="105"/>
      <c r="F42" s="107"/>
      <c r="G42" s="95" t="s">
        <v>146</v>
      </c>
      <c r="H42" s="32" t="s">
        <v>147</v>
      </c>
      <c r="I42" s="17">
        <v>4.0000000000000001E-8</v>
      </c>
      <c r="J42" s="17">
        <f t="shared" si="5"/>
        <v>55.000000040000003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22</v>
      </c>
      <c r="D43" s="105"/>
      <c r="E43" s="105"/>
      <c r="F43" s="107"/>
      <c r="G43" s="95" t="s">
        <v>148</v>
      </c>
      <c r="H43" s="32" t="s">
        <v>149</v>
      </c>
      <c r="I43" s="17">
        <v>4.1000000000000003E-8</v>
      </c>
      <c r="J43" s="17">
        <f t="shared" si="5"/>
        <v>22.000000041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66</v>
      </c>
      <c r="D44" s="105"/>
      <c r="E44" s="105"/>
      <c r="F44" s="107"/>
      <c r="G44" s="95" t="s">
        <v>150</v>
      </c>
      <c r="H44" s="32" t="s">
        <v>151</v>
      </c>
      <c r="I44" s="17">
        <v>4.1999999999999999E-8</v>
      </c>
      <c r="J44" s="17">
        <f t="shared" si="5"/>
        <v>66.000000041999996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55</v>
      </c>
      <c r="D45" s="105"/>
      <c r="E45" s="105"/>
      <c r="F45" s="107"/>
      <c r="G45" s="95" t="s">
        <v>152</v>
      </c>
      <c r="H45" s="32" t="s">
        <v>153</v>
      </c>
      <c r="I45" s="17">
        <v>4.3000000000000001E-8</v>
      </c>
      <c r="J45" s="17">
        <f t="shared" si="5"/>
        <v>55.000000043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55</v>
      </c>
      <c r="D46" s="105"/>
      <c r="E46" s="105"/>
      <c r="F46" s="107"/>
      <c r="G46" s="95" t="s">
        <v>154</v>
      </c>
      <c r="H46" s="32" t="s">
        <v>155</v>
      </c>
      <c r="I46" s="17">
        <v>4.3999999999999997E-8</v>
      </c>
      <c r="J46" s="17">
        <f t="shared" si="5"/>
        <v>55.000000043999997</v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55</v>
      </c>
      <c r="D47" s="105"/>
      <c r="E47" s="105"/>
      <c r="F47" s="107"/>
      <c r="G47" s="95" t="s">
        <v>156</v>
      </c>
      <c r="H47" s="32" t="s">
        <v>157</v>
      </c>
      <c r="I47" s="17">
        <v>4.4999999999999999E-8</v>
      </c>
      <c r="J47" s="17">
        <f t="shared" si="5"/>
        <v>55.000000045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1</v>
      </c>
      <c r="D48" s="105"/>
      <c r="E48" s="105"/>
      <c r="F48" s="107"/>
      <c r="G48" s="95" t="s">
        <v>158</v>
      </c>
      <c r="H48" s="32" t="s">
        <v>159</v>
      </c>
      <c r="I48" s="17">
        <v>4.6000000000000002E-8</v>
      </c>
      <c r="J48" s="17">
        <f t="shared" si="5"/>
        <v>1.000000046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99</v>
      </c>
      <c r="D49" s="105"/>
      <c r="E49" s="105"/>
      <c r="F49" s="107"/>
      <c r="G49" s="95" t="s">
        <v>158</v>
      </c>
      <c r="H49" s="32" t="s">
        <v>160</v>
      </c>
      <c r="I49" s="17">
        <v>4.6999999999999997E-8</v>
      </c>
      <c r="J49" s="17">
        <f t="shared" si="5"/>
        <v>99.000000047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2</v>
      </c>
      <c r="D50" s="105"/>
      <c r="E50" s="105"/>
      <c r="F50" s="107"/>
      <c r="G50" s="95" t="s">
        <v>161</v>
      </c>
      <c r="H50" s="32" t="s">
        <v>162</v>
      </c>
      <c r="I50" s="17">
        <v>4.8E-8</v>
      </c>
      <c r="J50" s="17">
        <f t="shared" si="5"/>
        <v>2.000000048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11</v>
      </c>
      <c r="D51" s="105"/>
      <c r="E51" s="105"/>
      <c r="F51" s="107"/>
      <c r="G51" s="95" t="s">
        <v>163</v>
      </c>
      <c r="H51" s="32" t="s">
        <v>164</v>
      </c>
      <c r="I51" s="17">
        <v>4.9000000000000002E-8</v>
      </c>
      <c r="J51" s="17">
        <f t="shared" si="5"/>
        <v>11.000000049000001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>
        <v>55</v>
      </c>
      <c r="F52" s="107"/>
      <c r="G52" s="95" t="s">
        <v>165</v>
      </c>
      <c r="H52" s="32" t="s">
        <v>166</v>
      </c>
      <c r="I52" s="17">
        <v>4.9999999999999998E-8</v>
      </c>
      <c r="J52" s="17" t="str">
        <f t="shared" si="5"/>
        <v/>
      </c>
      <c r="K52" s="17">
        <f t="shared" si="1"/>
        <v>55.000000049999997</v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1</v>
      </c>
      <c r="D53" s="105"/>
      <c r="E53" s="105"/>
      <c r="F53" s="107"/>
      <c r="G53" s="96" t="s">
        <v>167</v>
      </c>
      <c r="H53" s="60" t="s">
        <v>168</v>
      </c>
      <c r="I53" s="17">
        <v>5.1E-8</v>
      </c>
      <c r="J53" s="17">
        <f t="shared" si="5"/>
        <v>1.000000051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>
        <v>99</v>
      </c>
      <c r="D54" s="105"/>
      <c r="E54" s="105"/>
      <c r="F54" s="107"/>
      <c r="G54" s="96" t="s">
        <v>167</v>
      </c>
      <c r="H54" s="60" t="s">
        <v>169</v>
      </c>
      <c r="I54" s="17">
        <v>5.2000000000000002E-8</v>
      </c>
      <c r="J54" s="17">
        <f t="shared" si="5"/>
        <v>99.000000052000004</v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>
        <v>55</v>
      </c>
      <c r="G55" s="96" t="s">
        <v>167</v>
      </c>
      <c r="H55" s="60" t="s">
        <v>170</v>
      </c>
      <c r="I55" s="17">
        <v>5.2999999999999998E-8</v>
      </c>
      <c r="J55" s="17" t="str">
        <f t="shared" si="5"/>
        <v/>
      </c>
      <c r="K55" s="17" t="str">
        <f t="shared" si="1"/>
        <v/>
      </c>
      <c r="L55" s="17">
        <f t="shared" si="2"/>
        <v>55.000000053000001</v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2</v>
      </c>
      <c r="D56" s="105"/>
      <c r="E56" s="105"/>
      <c r="F56" s="107"/>
      <c r="G56" s="96" t="s">
        <v>171</v>
      </c>
      <c r="H56" s="60" t="s">
        <v>172</v>
      </c>
      <c r="I56" s="17">
        <v>5.4E-8</v>
      </c>
      <c r="J56" s="17">
        <f t="shared" si="5"/>
        <v>2.000000054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55</v>
      </c>
      <c r="D57" s="105"/>
      <c r="E57" s="105"/>
      <c r="F57" s="107"/>
      <c r="G57" s="96" t="s">
        <v>173</v>
      </c>
      <c r="H57" s="60" t="s">
        <v>174</v>
      </c>
      <c r="I57" s="17">
        <v>5.5000000000000003E-8</v>
      </c>
      <c r="J57" s="17">
        <f t="shared" si="5"/>
        <v>55.000000055000001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1</v>
      </c>
      <c r="D58" s="105"/>
      <c r="E58" s="105"/>
      <c r="F58" s="107"/>
      <c r="G58" s="96" t="s">
        <v>175</v>
      </c>
      <c r="H58" s="60" t="s">
        <v>176</v>
      </c>
      <c r="I58" s="17">
        <v>5.5999999999999999E-8</v>
      </c>
      <c r="J58" s="17">
        <f t="shared" si="5"/>
        <v>1.000000056</v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55</v>
      </c>
      <c r="D59" s="105"/>
      <c r="E59" s="105"/>
      <c r="F59" s="107"/>
      <c r="G59" s="96" t="s">
        <v>175</v>
      </c>
      <c r="H59" s="60" t="s">
        <v>177</v>
      </c>
      <c r="I59" s="17">
        <v>5.7000000000000001E-8</v>
      </c>
      <c r="J59" s="17">
        <f t="shared" si="5"/>
        <v>55.000000057000001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100</v>
      </c>
      <c r="D60" s="105"/>
      <c r="E60" s="105"/>
      <c r="F60" s="107"/>
      <c r="G60" s="96" t="s">
        <v>175</v>
      </c>
      <c r="H60" s="60" t="s">
        <v>178</v>
      </c>
      <c r="I60" s="17">
        <v>5.8000000000000003E-8</v>
      </c>
      <c r="J60" s="17">
        <f t="shared" si="5"/>
        <v>100.000000058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55</v>
      </c>
      <c r="D61" s="105"/>
      <c r="E61" s="105">
        <v>55</v>
      </c>
      <c r="F61" s="107"/>
      <c r="G61" s="96" t="s">
        <v>101</v>
      </c>
      <c r="H61" s="60" t="s">
        <v>283</v>
      </c>
      <c r="I61" s="17">
        <v>5.8999999999999999E-8</v>
      </c>
      <c r="J61" s="17">
        <f t="shared" si="5"/>
        <v>55.000000059000001</v>
      </c>
      <c r="K61" s="17">
        <f t="shared" si="1"/>
        <v>55.000000059000001</v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>
        <v>1</v>
      </c>
      <c r="D62" s="105"/>
      <c r="E62" s="105"/>
      <c r="F62" s="107"/>
      <c r="G62" s="96" t="s">
        <v>179</v>
      </c>
      <c r="H62" s="60" t="s">
        <v>180</v>
      </c>
      <c r="I62" s="17">
        <v>5.9999999999999995E-8</v>
      </c>
      <c r="J62" s="17">
        <f t="shared" si="5"/>
        <v>1.0000000600000001</v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>
        <v>99</v>
      </c>
      <c r="D63" s="105"/>
      <c r="E63" s="105"/>
      <c r="F63" s="107"/>
      <c r="G63" s="96" t="s">
        <v>179</v>
      </c>
      <c r="H63" s="60" t="s">
        <v>181</v>
      </c>
      <c r="I63" s="17">
        <v>6.1000000000000004E-8</v>
      </c>
      <c r="J63" s="17">
        <f t="shared" si="5"/>
        <v>99.000000060999994</v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>
        <v>1</v>
      </c>
      <c r="D64" s="105"/>
      <c r="E64" s="105"/>
      <c r="F64" s="107"/>
      <c r="G64" s="96" t="s">
        <v>182</v>
      </c>
      <c r="H64" s="60" t="s">
        <v>183</v>
      </c>
      <c r="I64" s="17">
        <v>6.1999999999999999E-8</v>
      </c>
      <c r="J64" s="17">
        <f t="shared" si="5"/>
        <v>1.000000062</v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>
        <v>99</v>
      </c>
      <c r="D65" s="105"/>
      <c r="E65" s="105"/>
      <c r="F65" s="107"/>
      <c r="G65" s="96" t="s">
        <v>182</v>
      </c>
      <c r="H65" s="60" t="s">
        <v>184</v>
      </c>
      <c r="I65" s="17">
        <v>6.2999999999999995E-8</v>
      </c>
      <c r="J65" s="17">
        <f t="shared" si="5"/>
        <v>99.000000063000002</v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>
        <v>55</v>
      </c>
      <c r="D66" s="105"/>
      <c r="E66" s="105"/>
      <c r="F66" s="107"/>
      <c r="G66" s="96" t="s">
        <v>185</v>
      </c>
      <c r="H66" s="60" t="s">
        <v>174</v>
      </c>
      <c r="I66" s="17">
        <v>6.4000000000000004E-8</v>
      </c>
      <c r="J66" s="17">
        <f t="shared" si="5"/>
        <v>55.000000063999998</v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>
        <v>55</v>
      </c>
      <c r="D67" s="105"/>
      <c r="E67" s="105"/>
      <c r="F67" s="107"/>
      <c r="G67" s="96" t="s">
        <v>186</v>
      </c>
      <c r="H67" s="60" t="s">
        <v>187</v>
      </c>
      <c r="I67" s="17">
        <v>6.5E-8</v>
      </c>
      <c r="J67" s="17">
        <f t="shared" si="5"/>
        <v>55.000000065000002</v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55</v>
      </c>
      <c r="D68" s="105"/>
      <c r="E68" s="105"/>
      <c r="F68" s="107"/>
      <c r="G68" s="96" t="s">
        <v>188</v>
      </c>
      <c r="H68" s="60" t="s">
        <v>189</v>
      </c>
      <c r="I68" s="17">
        <v>6.5999999999999995E-8</v>
      </c>
      <c r="J68" s="17">
        <f t="shared" si="5"/>
        <v>55.000000065999998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>
        <v>55</v>
      </c>
      <c r="D69" s="105"/>
      <c r="E69" s="105">
        <v>55</v>
      </c>
      <c r="F69" s="107"/>
      <c r="G69" s="96" t="s">
        <v>190</v>
      </c>
      <c r="H69" s="60" t="s">
        <v>191</v>
      </c>
      <c r="I69" s="17">
        <v>6.7000000000000004E-8</v>
      </c>
      <c r="J69" s="17">
        <f t="shared" ref="J69:J132" si="12">IF(C69="yco",1000+I69,IF((C69+$I69)&lt;1,"",C69+$I69))</f>
        <v>55.000000067000002</v>
      </c>
      <c r="K69" s="17">
        <f t="shared" si="9"/>
        <v>55.000000067000002</v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>
        <v>55</v>
      </c>
      <c r="G70" s="96" t="s">
        <v>190</v>
      </c>
      <c r="H70" s="60" t="s">
        <v>105</v>
      </c>
      <c r="I70" s="17">
        <v>6.8E-8</v>
      </c>
      <c r="J70" s="17" t="str">
        <f t="shared" si="12"/>
        <v/>
      </c>
      <c r="K70" s="17" t="str">
        <f t="shared" si="9"/>
        <v/>
      </c>
      <c r="L70" s="17">
        <f t="shared" si="10"/>
        <v>55.000000067999999</v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>
        <v>55</v>
      </c>
      <c r="D71" s="105"/>
      <c r="E71" s="105"/>
      <c r="F71" s="107"/>
      <c r="G71" s="96" t="s">
        <v>192</v>
      </c>
      <c r="H71" s="60" t="s">
        <v>193</v>
      </c>
      <c r="I71" s="17">
        <v>6.8999999999999996E-8</v>
      </c>
      <c r="J71" s="17">
        <f t="shared" si="12"/>
        <v>55.000000069000002</v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>
        <v>1</v>
      </c>
      <c r="D72" s="105"/>
      <c r="E72" s="105"/>
      <c r="F72" s="107"/>
      <c r="G72" s="96" t="s">
        <v>194</v>
      </c>
      <c r="H72" s="60" t="s">
        <v>195</v>
      </c>
      <c r="I72" s="17">
        <v>7.0000000000000005E-8</v>
      </c>
      <c r="J72" s="17">
        <f t="shared" si="12"/>
        <v>1.00000007</v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>
        <v>99</v>
      </c>
      <c r="D73" s="105"/>
      <c r="E73" s="105"/>
      <c r="F73" s="107"/>
      <c r="G73" s="96" t="s">
        <v>194</v>
      </c>
      <c r="H73" s="60" t="s">
        <v>196</v>
      </c>
      <c r="I73" s="17">
        <v>7.1E-8</v>
      </c>
      <c r="J73" s="17">
        <f t="shared" si="12"/>
        <v>99.000000071000002</v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>
        <v>1</v>
      </c>
      <c r="D74" s="105"/>
      <c r="E74" s="105"/>
      <c r="F74" s="107"/>
      <c r="G74" s="96" t="s">
        <v>197</v>
      </c>
      <c r="H74" s="60" t="s">
        <v>255</v>
      </c>
      <c r="I74" s="17">
        <v>7.1999999999999996E-8</v>
      </c>
      <c r="J74" s="17">
        <f t="shared" si="12"/>
        <v>1.000000072</v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>
        <v>50</v>
      </c>
      <c r="D75" s="105"/>
      <c r="E75" s="105"/>
      <c r="F75" s="107"/>
      <c r="G75" s="96" t="s">
        <v>197</v>
      </c>
      <c r="H75" s="60" t="s">
        <v>256</v>
      </c>
      <c r="I75" s="17">
        <v>7.3000000000000005E-8</v>
      </c>
      <c r="J75" s="17">
        <f t="shared" si="12"/>
        <v>50.000000073000002</v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>
        <v>99</v>
      </c>
      <c r="D76" s="105"/>
      <c r="E76" s="105"/>
      <c r="F76" s="107"/>
      <c r="G76" s="96" t="s">
        <v>197</v>
      </c>
      <c r="H76" s="60" t="s">
        <v>257</v>
      </c>
      <c r="I76" s="17">
        <v>7.4000000000000001E-8</v>
      </c>
      <c r="J76" s="17">
        <f t="shared" si="12"/>
        <v>99.000000073999999</v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>
        <v>44</v>
      </c>
      <c r="D77" s="105"/>
      <c r="E77" s="105"/>
      <c r="F77" s="107"/>
      <c r="G77" s="96" t="s">
        <v>198</v>
      </c>
      <c r="H77" s="60" t="s">
        <v>199</v>
      </c>
      <c r="I77" s="17">
        <v>7.4999999999999997E-8</v>
      </c>
      <c r="J77" s="17">
        <f t="shared" si="12"/>
        <v>44.000000075000003</v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>
        <v>22</v>
      </c>
      <c r="F78" s="107">
        <v>99</v>
      </c>
      <c r="G78" s="96" t="s">
        <v>200</v>
      </c>
      <c r="H78" s="60" t="s">
        <v>199</v>
      </c>
      <c r="I78" s="17">
        <v>7.6000000000000006E-8</v>
      </c>
      <c r="J78" s="17" t="str">
        <f t="shared" si="12"/>
        <v/>
      </c>
      <c r="K78" s="17">
        <f t="shared" si="9"/>
        <v>22.000000075999999</v>
      </c>
      <c r="L78" s="17">
        <f t="shared" si="10"/>
        <v>99.000000076000006</v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>
        <v>1</v>
      </c>
      <c r="D79" s="105"/>
      <c r="E79" s="105"/>
      <c r="F79" s="107"/>
      <c r="G79" s="96" t="s">
        <v>201</v>
      </c>
      <c r="H79" s="60" t="s">
        <v>202</v>
      </c>
      <c r="I79" s="17">
        <v>7.7000000000000001E-8</v>
      </c>
      <c r="J79" s="17">
        <f t="shared" si="12"/>
        <v>1.0000000769999999</v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>
        <v>99</v>
      </c>
      <c r="D80" s="105"/>
      <c r="E80" s="105"/>
      <c r="F80" s="107"/>
      <c r="G80" s="96" t="s">
        <v>201</v>
      </c>
      <c r="H80" s="60" t="s">
        <v>203</v>
      </c>
      <c r="I80" s="17">
        <v>7.7999999999999997E-8</v>
      </c>
      <c r="J80" s="17">
        <f t="shared" si="12"/>
        <v>99.000000077999999</v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>
        <v>55</v>
      </c>
      <c r="D81" s="105"/>
      <c r="E81" s="105"/>
      <c r="F81" s="107"/>
      <c r="G81" s="96" t="s">
        <v>204</v>
      </c>
      <c r="H81" s="60" t="s">
        <v>205</v>
      </c>
      <c r="I81" s="17">
        <v>7.9000000000000006E-8</v>
      </c>
      <c r="J81" s="17">
        <f t="shared" si="12"/>
        <v>55.000000079000003</v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>
        <v>55</v>
      </c>
      <c r="D82" s="105"/>
      <c r="E82" s="105">
        <v>55</v>
      </c>
      <c r="F82" s="107"/>
      <c r="G82" s="96" t="s">
        <v>206</v>
      </c>
      <c r="H82" s="60" t="s">
        <v>207</v>
      </c>
      <c r="I82" s="17">
        <v>8.0000000000000002E-8</v>
      </c>
      <c r="J82" s="17">
        <f t="shared" si="12"/>
        <v>55.00000008</v>
      </c>
      <c r="K82" s="17">
        <f t="shared" si="9"/>
        <v>55.00000008</v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>
        <v>77</v>
      </c>
      <c r="D83" s="105"/>
      <c r="E83" s="105">
        <v>77</v>
      </c>
      <c r="F83" s="107"/>
      <c r="G83" s="96" t="s">
        <v>208</v>
      </c>
      <c r="H83" s="60" t="s">
        <v>209</v>
      </c>
      <c r="I83" s="17">
        <v>8.0999999999999997E-8</v>
      </c>
      <c r="J83" s="17">
        <f t="shared" si="12"/>
        <v>77.000000080999996</v>
      </c>
      <c r="K83" s="17">
        <f t="shared" si="9"/>
        <v>77.000000080999996</v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>
        <v>55</v>
      </c>
      <c r="D84" s="105"/>
      <c r="E84" s="105"/>
      <c r="F84" s="107"/>
      <c r="G84" s="96" t="s">
        <v>210</v>
      </c>
      <c r="H84" s="60" t="s">
        <v>211</v>
      </c>
      <c r="I84" s="17">
        <v>8.2000000000000006E-8</v>
      </c>
      <c r="J84" s="17">
        <f t="shared" si="12"/>
        <v>55.000000082</v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>
        <v>55</v>
      </c>
      <c r="D85" s="105"/>
      <c r="E85" s="105">
        <v>55</v>
      </c>
      <c r="F85" s="107"/>
      <c r="G85" s="96" t="s">
        <v>212</v>
      </c>
      <c r="H85" s="60" t="s">
        <v>213</v>
      </c>
      <c r="I85" s="17">
        <v>8.3000000000000002E-8</v>
      </c>
      <c r="J85" s="17">
        <f t="shared" si="12"/>
        <v>55.000000083000003</v>
      </c>
      <c r="K85" s="17">
        <f t="shared" si="9"/>
        <v>55.000000083000003</v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>
        <v>55</v>
      </c>
      <c r="D86" s="105"/>
      <c r="E86" s="105">
        <v>55</v>
      </c>
      <c r="F86" s="107"/>
      <c r="G86" s="96" t="s">
        <v>214</v>
      </c>
      <c r="H86" s="60" t="s">
        <v>215</v>
      </c>
      <c r="I86" s="17">
        <v>8.3999999999999998E-8</v>
      </c>
      <c r="J86" s="17">
        <f t="shared" si="12"/>
        <v>55.000000084</v>
      </c>
      <c r="K86" s="17">
        <f t="shared" si="9"/>
        <v>55.000000084</v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>
        <v>33</v>
      </c>
      <c r="D87" s="105"/>
      <c r="E87" s="105">
        <v>33</v>
      </c>
      <c r="F87" s="107"/>
      <c r="G87" s="96" t="s">
        <v>216</v>
      </c>
      <c r="H87" s="60" t="s">
        <v>217</v>
      </c>
      <c r="I87" s="17">
        <v>8.4999999999999994E-8</v>
      </c>
      <c r="J87" s="17">
        <f t="shared" si="12"/>
        <v>33.000000085000003</v>
      </c>
      <c r="K87" s="17">
        <f t="shared" si="9"/>
        <v>33.000000085000003</v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>
        <v>22</v>
      </c>
      <c r="D88" s="105"/>
      <c r="E88" s="105"/>
      <c r="F88" s="107"/>
      <c r="G88" s="96" t="s">
        <v>218</v>
      </c>
      <c r="H88" s="60" t="s">
        <v>219</v>
      </c>
      <c r="I88" s="17">
        <v>8.6000000000000002E-8</v>
      </c>
      <c r="J88" s="17">
        <f t="shared" si="12"/>
        <v>22.000000086</v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>
        <v>88</v>
      </c>
      <c r="D89" s="105"/>
      <c r="E89" s="105"/>
      <c r="F89" s="107"/>
      <c r="G89" s="96" t="s">
        <v>220</v>
      </c>
      <c r="H89" s="60" t="s">
        <v>221</v>
      </c>
      <c r="I89" s="17">
        <v>8.6999999999999998E-8</v>
      </c>
      <c r="J89" s="17">
        <f t="shared" si="12"/>
        <v>88.000000087000004</v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>
        <v>55</v>
      </c>
      <c r="D90" s="105"/>
      <c r="E90" s="105"/>
      <c r="F90" s="107"/>
      <c r="G90" s="96" t="s">
        <v>222</v>
      </c>
      <c r="H90" s="60" t="s">
        <v>223</v>
      </c>
      <c r="I90" s="17">
        <v>8.7999999999999994E-8</v>
      </c>
      <c r="J90" s="17">
        <f t="shared" si="12"/>
        <v>55.000000088</v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>
        <v>66</v>
      </c>
      <c r="D91" s="105"/>
      <c r="E91" s="105"/>
      <c r="F91" s="107"/>
      <c r="G91" s="96" t="s">
        <v>224</v>
      </c>
      <c r="H91" s="60" t="s">
        <v>225</v>
      </c>
      <c r="I91" s="17">
        <v>8.9000000000000003E-8</v>
      </c>
      <c r="J91" s="17">
        <f t="shared" si="12"/>
        <v>66.000000088999997</v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>
        <v>55</v>
      </c>
      <c r="D92" s="105"/>
      <c r="E92" s="105">
        <v>55</v>
      </c>
      <c r="F92" s="107">
        <v>55</v>
      </c>
      <c r="G92" s="96" t="s">
        <v>226</v>
      </c>
      <c r="H92" s="60" t="s">
        <v>227</v>
      </c>
      <c r="I92" s="17">
        <v>8.9999999999999999E-8</v>
      </c>
      <c r="J92" s="17">
        <f t="shared" si="12"/>
        <v>55.00000009</v>
      </c>
      <c r="K92" s="17">
        <f t="shared" si="9"/>
        <v>55.00000009</v>
      </c>
      <c r="L92" s="17">
        <f t="shared" si="10"/>
        <v>55.00000009</v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>
        <v>55</v>
      </c>
      <c r="D93" s="105"/>
      <c r="E93" s="105"/>
      <c r="F93" s="107">
        <v>55</v>
      </c>
      <c r="G93" s="96" t="s">
        <v>228</v>
      </c>
      <c r="H93" s="60" t="s">
        <v>229</v>
      </c>
      <c r="I93" s="17">
        <v>9.0999999999999994E-8</v>
      </c>
      <c r="J93" s="17">
        <f t="shared" si="12"/>
        <v>55.000000090999997</v>
      </c>
      <c r="K93" s="17" t="str">
        <f t="shared" si="9"/>
        <v/>
      </c>
      <c r="L93" s="17">
        <f t="shared" si="10"/>
        <v>55.000000090999997</v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>
        <v>88</v>
      </c>
      <c r="D94" s="105"/>
      <c r="E94" s="105"/>
      <c r="F94" s="107">
        <v>88</v>
      </c>
      <c r="G94" s="96" t="s">
        <v>230</v>
      </c>
      <c r="H94" s="60" t="s">
        <v>231</v>
      </c>
      <c r="I94" s="17">
        <v>9.2000000000000003E-8</v>
      </c>
      <c r="J94" s="17">
        <f t="shared" si="12"/>
        <v>88.000000091999993</v>
      </c>
      <c r="K94" s="17" t="str">
        <f t="shared" si="9"/>
        <v/>
      </c>
      <c r="L94" s="17">
        <f t="shared" si="10"/>
        <v>88.000000091999993</v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>
        <v>55</v>
      </c>
      <c r="D95" s="105"/>
      <c r="E95" s="105">
        <v>55</v>
      </c>
      <c r="F95" s="107">
        <v>55</v>
      </c>
      <c r="G95" s="96" t="s">
        <v>232</v>
      </c>
      <c r="H95" s="60" t="s">
        <v>233</v>
      </c>
      <c r="I95" s="17">
        <v>9.2999999999999999E-8</v>
      </c>
      <c r="J95" s="17">
        <f t="shared" si="12"/>
        <v>55.000000092999997</v>
      </c>
      <c r="K95" s="17">
        <f t="shared" si="9"/>
        <v>55.000000092999997</v>
      </c>
      <c r="L95" s="17">
        <f t="shared" si="10"/>
        <v>55.000000092999997</v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>
        <v>22</v>
      </c>
      <c r="D96" s="105"/>
      <c r="E96" s="105"/>
      <c r="F96" s="107"/>
      <c r="G96" s="96" t="s">
        <v>234</v>
      </c>
      <c r="H96" s="60" t="s">
        <v>235</v>
      </c>
      <c r="I96" s="17">
        <v>9.3999999999999995E-8</v>
      </c>
      <c r="J96" s="17">
        <f t="shared" si="12"/>
        <v>22.000000094000001</v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>
        <v>55</v>
      </c>
      <c r="D97" s="105"/>
      <c r="E97" s="105">
        <v>55</v>
      </c>
      <c r="F97" s="107"/>
      <c r="G97" s="96" t="s">
        <v>236</v>
      </c>
      <c r="H97" s="60" t="s">
        <v>237</v>
      </c>
      <c r="I97" s="17">
        <v>9.5000000000000004E-8</v>
      </c>
      <c r="J97" s="17">
        <f t="shared" si="12"/>
        <v>55.000000094999997</v>
      </c>
      <c r="K97" s="17">
        <f t="shared" si="9"/>
        <v>55.000000094999997</v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>
        <v>33</v>
      </c>
      <c r="D98" s="105"/>
      <c r="E98" s="105">
        <v>33</v>
      </c>
      <c r="F98" s="107">
        <v>33</v>
      </c>
      <c r="G98" s="96" t="s">
        <v>238</v>
      </c>
      <c r="H98" s="60" t="s">
        <v>239</v>
      </c>
      <c r="I98" s="17">
        <v>9.5999999999999999E-8</v>
      </c>
      <c r="J98" s="17">
        <f t="shared" si="12"/>
        <v>33.000000096000001</v>
      </c>
      <c r="K98" s="17">
        <f t="shared" si="9"/>
        <v>33.000000096000001</v>
      </c>
      <c r="L98" s="17">
        <f t="shared" si="10"/>
        <v>33.000000096000001</v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>
        <v>66</v>
      </c>
      <c r="D99" s="105"/>
      <c r="E99" s="105">
        <v>66</v>
      </c>
      <c r="F99" s="107">
        <v>66</v>
      </c>
      <c r="G99" s="96" t="s">
        <v>240</v>
      </c>
      <c r="H99" s="60" t="s">
        <v>241</v>
      </c>
      <c r="I99" s="17">
        <v>9.6999999999999995E-8</v>
      </c>
      <c r="J99" s="17">
        <f t="shared" si="12"/>
        <v>66.000000096999997</v>
      </c>
      <c r="K99" s="17">
        <f t="shared" si="9"/>
        <v>66.000000096999997</v>
      </c>
      <c r="L99" s="17">
        <f t="shared" si="10"/>
        <v>66.000000096999997</v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>
        <v>55</v>
      </c>
      <c r="D100" s="105"/>
      <c r="E100" s="105"/>
      <c r="F100" s="107">
        <v>55</v>
      </c>
      <c r="G100" s="96" t="s">
        <v>242</v>
      </c>
      <c r="H100" s="60" t="s">
        <v>243</v>
      </c>
      <c r="I100" s="17">
        <v>9.8000000000000004E-8</v>
      </c>
      <c r="J100" s="17">
        <f t="shared" si="12"/>
        <v>55.000000098000001</v>
      </c>
      <c r="K100" s="17" t="str">
        <f t="shared" si="9"/>
        <v/>
      </c>
      <c r="L100" s="17">
        <f t="shared" si="10"/>
        <v>55.000000098000001</v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>
        <v>22</v>
      </c>
      <c r="D101" s="105"/>
      <c r="E101" s="105"/>
      <c r="F101" s="107"/>
      <c r="G101" s="96" t="s">
        <v>244</v>
      </c>
      <c r="H101" s="60" t="s">
        <v>245</v>
      </c>
      <c r="I101" s="17">
        <v>9.9E-8</v>
      </c>
      <c r="J101" s="17">
        <f t="shared" si="12"/>
        <v>22.000000099000001</v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>
        <v>1</v>
      </c>
      <c r="D102" s="105"/>
      <c r="E102" s="105"/>
      <c r="F102" s="107"/>
      <c r="G102" s="96" t="s">
        <v>248</v>
      </c>
      <c r="H102" s="60" t="s">
        <v>249</v>
      </c>
      <c r="I102" s="17">
        <v>9.9999999999999995E-8</v>
      </c>
      <c r="J102" s="17">
        <f t="shared" si="12"/>
        <v>1.0000001000000001</v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>
        <v>33</v>
      </c>
      <c r="D103" s="105"/>
      <c r="E103" s="105"/>
      <c r="F103" s="107"/>
      <c r="G103" s="96" t="s">
        <v>248</v>
      </c>
      <c r="H103" s="60" t="s">
        <v>250</v>
      </c>
      <c r="I103" s="17">
        <v>1.01E-7</v>
      </c>
      <c r="J103" s="17">
        <f t="shared" si="12"/>
        <v>33.000000100999998</v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>
        <v>66</v>
      </c>
      <c r="D104" s="105"/>
      <c r="E104" s="105"/>
      <c r="F104" s="107"/>
      <c r="G104" s="96" t="s">
        <v>248</v>
      </c>
      <c r="H104" s="60" t="s">
        <v>251</v>
      </c>
      <c r="I104" s="17">
        <v>1.02E-7</v>
      </c>
      <c r="J104" s="17">
        <f t="shared" si="12"/>
        <v>66.000000102000001</v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>
        <v>111</v>
      </c>
      <c r="D105" s="105"/>
      <c r="E105" s="105"/>
      <c r="F105" s="107"/>
      <c r="G105" s="96" t="s">
        <v>248</v>
      </c>
      <c r="H105" s="60" t="s">
        <v>252</v>
      </c>
      <c r="I105" s="17">
        <v>1.03E-7</v>
      </c>
      <c r="J105" s="17">
        <f t="shared" si="12"/>
        <v>111.000000103</v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>
        <v>88</v>
      </c>
      <c r="D106" s="105"/>
      <c r="E106" s="105"/>
      <c r="F106" s="107"/>
      <c r="G106" s="96" t="s">
        <v>246</v>
      </c>
      <c r="H106" s="60" t="s">
        <v>247</v>
      </c>
      <c r="I106" s="17">
        <v>1.04E-7</v>
      </c>
      <c r="J106" s="17">
        <f t="shared" si="12"/>
        <v>88.000000103999994</v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>
        <v>11</v>
      </c>
      <c r="D107" s="105"/>
      <c r="E107" s="105"/>
      <c r="F107" s="107"/>
      <c r="G107" s="96" t="s">
        <v>253</v>
      </c>
      <c r="H107" s="60" t="s">
        <v>103</v>
      </c>
      <c r="I107" s="17">
        <v>1.05E-7</v>
      </c>
      <c r="J107" s="17">
        <f t="shared" si="12"/>
        <v>11.000000105</v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>
        <v>99</v>
      </c>
      <c r="G108" s="96" t="s">
        <v>306</v>
      </c>
      <c r="H108" s="60" t="s">
        <v>254</v>
      </c>
      <c r="I108" s="17">
        <v>1.06E-7</v>
      </c>
      <c r="J108" s="17" t="str">
        <f t="shared" si="12"/>
        <v/>
      </c>
      <c r="K108" s="17" t="str">
        <f t="shared" si="9"/>
        <v/>
      </c>
      <c r="L108" s="17">
        <f t="shared" si="10"/>
        <v>99.000000106000002</v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>
        <v>33</v>
      </c>
      <c r="D111" s="105"/>
      <c r="E111" s="105"/>
      <c r="F111" s="107"/>
      <c r="G111" s="96" t="s">
        <v>261</v>
      </c>
      <c r="H111" s="60" t="s">
        <v>262</v>
      </c>
      <c r="I111" s="17">
        <v>1.09E-7</v>
      </c>
      <c r="J111" s="17">
        <f t="shared" si="12"/>
        <v>33.000000108999998</v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>
        <v>55</v>
      </c>
      <c r="D112" s="105"/>
      <c r="E112" s="105">
        <v>55</v>
      </c>
      <c r="F112" s="107"/>
      <c r="G112" s="96" t="s">
        <v>272</v>
      </c>
      <c r="H112" s="60" t="s">
        <v>310</v>
      </c>
      <c r="I112" s="17">
        <v>1.1000000000000001E-7</v>
      </c>
      <c r="J112" s="17">
        <f t="shared" si="12"/>
        <v>55.000000110000002</v>
      </c>
      <c r="K112" s="17">
        <f t="shared" si="9"/>
        <v>55.000000110000002</v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>
        <v>55</v>
      </c>
      <c r="D113" s="105"/>
      <c r="E113" s="105"/>
      <c r="F113" s="107"/>
      <c r="G113" s="96" t="s">
        <v>273</v>
      </c>
      <c r="H113" s="60" t="s">
        <v>274</v>
      </c>
      <c r="I113" s="17">
        <v>1.11E-7</v>
      </c>
      <c r="J113" s="17">
        <f t="shared" si="12"/>
        <v>55.000000110999999</v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>
        <v>77</v>
      </c>
      <c r="D114" s="105"/>
      <c r="E114" s="105">
        <v>77</v>
      </c>
      <c r="F114" s="107">
        <v>77</v>
      </c>
      <c r="G114" s="96" t="s">
        <v>275</v>
      </c>
      <c r="H114" s="60" t="s">
        <v>276</v>
      </c>
      <c r="I114" s="17">
        <v>1.12E-7</v>
      </c>
      <c r="J114" s="17">
        <f t="shared" si="12"/>
        <v>77.000000111999995</v>
      </c>
      <c r="K114" s="17">
        <f t="shared" si="9"/>
        <v>77.000000111999995</v>
      </c>
      <c r="L114" s="17">
        <f t="shared" si="10"/>
        <v>77.000000111999995</v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>
        <v>55</v>
      </c>
      <c r="D115" s="105"/>
      <c r="E115" s="105"/>
      <c r="F115" s="107"/>
      <c r="G115" s="96" t="s">
        <v>277</v>
      </c>
      <c r="H115" s="60" t="s">
        <v>278</v>
      </c>
      <c r="I115" s="17">
        <v>1.1300000000000001E-7</v>
      </c>
      <c r="J115" s="17">
        <f t="shared" si="12"/>
        <v>55.000000112999999</v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>
        <v>88</v>
      </c>
      <c r="D116" s="105"/>
      <c r="E116" s="105">
        <v>88</v>
      </c>
      <c r="F116" s="107"/>
      <c r="G116" s="96" t="s">
        <v>279</v>
      </c>
      <c r="H116" s="60" t="s">
        <v>280</v>
      </c>
      <c r="I116" s="17">
        <v>1.14E-7</v>
      </c>
      <c r="J116" s="17">
        <f t="shared" si="12"/>
        <v>88.000000114000002</v>
      </c>
      <c r="K116" s="17">
        <f t="shared" si="9"/>
        <v>88.000000114000002</v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>
        <v>88</v>
      </c>
      <c r="D117" s="105"/>
      <c r="E117" s="105">
        <v>88</v>
      </c>
      <c r="F117" s="107">
        <v>88</v>
      </c>
      <c r="G117" s="96" t="s">
        <v>281</v>
      </c>
      <c r="H117" s="60" t="s">
        <v>282</v>
      </c>
      <c r="I117" s="17">
        <v>1.15E-7</v>
      </c>
      <c r="J117" s="17">
        <f t="shared" si="12"/>
        <v>88.000000115000006</v>
      </c>
      <c r="K117" s="17">
        <f t="shared" si="9"/>
        <v>88.000000115000006</v>
      </c>
      <c r="L117" s="17">
        <f t="shared" si="10"/>
        <v>88.000000115000006</v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>
        <v>201</v>
      </c>
      <c r="D118" s="105"/>
      <c r="E118" s="105"/>
      <c r="F118" s="107"/>
      <c r="G118" s="96" t="s">
        <v>292</v>
      </c>
      <c r="H118" s="60" t="s">
        <v>293</v>
      </c>
      <c r="I118" s="17">
        <v>1.1600000000000001E-7</v>
      </c>
      <c r="J118" s="17">
        <f t="shared" si="12"/>
        <v>201.000000116</v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>
        <v>202</v>
      </c>
      <c r="D119" s="105"/>
      <c r="E119" s="105"/>
      <c r="F119" s="107"/>
      <c r="G119" s="96" t="s">
        <v>294</v>
      </c>
      <c r="H119" s="60" t="s">
        <v>295</v>
      </c>
      <c r="I119" s="17">
        <v>1.17E-7</v>
      </c>
      <c r="J119" s="17">
        <f t="shared" si="12"/>
        <v>202.00000011700001</v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>
        <v>255</v>
      </c>
      <c r="D120" s="105"/>
      <c r="E120" s="105"/>
      <c r="F120" s="107"/>
      <c r="G120" s="96" t="s">
        <v>296</v>
      </c>
      <c r="H120" s="60" t="s">
        <v>297</v>
      </c>
      <c r="I120" s="17">
        <v>1.18E-7</v>
      </c>
      <c r="J120" s="17">
        <f t="shared" si="12"/>
        <v>255.000000118</v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>
        <v>203</v>
      </c>
      <c r="D121" s="105"/>
      <c r="E121" s="105"/>
      <c r="F121" s="107"/>
      <c r="G121" s="96" t="s">
        <v>298</v>
      </c>
      <c r="H121" s="60" t="s">
        <v>299</v>
      </c>
      <c r="I121" s="17">
        <v>1.1899999999999999E-7</v>
      </c>
      <c r="J121" s="17">
        <f t="shared" si="12"/>
        <v>203.00000011899999</v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>
        <v>204</v>
      </c>
      <c r="D122" s="105"/>
      <c r="E122" s="105"/>
      <c r="F122" s="107"/>
      <c r="G122" s="96" t="s">
        <v>300</v>
      </c>
      <c r="H122" s="60" t="s">
        <v>301</v>
      </c>
      <c r="I122" s="17">
        <v>1.1999999999999999E-7</v>
      </c>
      <c r="J122" s="17">
        <f t="shared" si="12"/>
        <v>204.00000012000001</v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>
        <v>205</v>
      </c>
      <c r="D123" s="105"/>
      <c r="E123" s="105"/>
      <c r="F123" s="107"/>
      <c r="G123" s="96" t="s">
        <v>302</v>
      </c>
      <c r="H123" s="60" t="s">
        <v>303</v>
      </c>
      <c r="I123" s="17">
        <v>1.2100000000000001E-7</v>
      </c>
      <c r="J123" s="17">
        <f t="shared" si="12"/>
        <v>205.000000121</v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>
        <v>301</v>
      </c>
      <c r="D124" s="105"/>
      <c r="E124" s="105"/>
      <c r="F124" s="107"/>
      <c r="G124" s="96" t="s">
        <v>292</v>
      </c>
      <c r="H124" s="60" t="s">
        <v>304</v>
      </c>
      <c r="I124" s="17">
        <v>1.2200000000000001E-7</v>
      </c>
      <c r="J124" s="17">
        <f t="shared" si="12"/>
        <v>301.00000012200002</v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>
        <v>301</v>
      </c>
      <c r="F125" s="107"/>
      <c r="G125" s="96" t="s">
        <v>292</v>
      </c>
      <c r="H125" s="60" t="s">
        <v>304</v>
      </c>
      <c r="I125" s="17">
        <v>1.23E-7</v>
      </c>
      <c r="J125" s="17" t="str">
        <f t="shared" si="12"/>
        <v/>
      </c>
      <c r="K125" s="17">
        <f t="shared" si="9"/>
        <v>301.00000012300001</v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>
        <v>200</v>
      </c>
      <c r="F126" s="107"/>
      <c r="G126" s="96" t="s">
        <v>302</v>
      </c>
      <c r="H126" s="60" t="s">
        <v>303</v>
      </c>
      <c r="I126" s="17">
        <v>1.24E-7</v>
      </c>
      <c r="J126" s="17" t="str">
        <f t="shared" si="12"/>
        <v/>
      </c>
      <c r="K126" s="17">
        <f t="shared" si="9"/>
        <v>200.000000124</v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>
        <v>201</v>
      </c>
      <c r="F127" s="107"/>
      <c r="G127" s="96" t="s">
        <v>104</v>
      </c>
      <c r="H127" s="60" t="s">
        <v>305</v>
      </c>
      <c r="I127" s="17">
        <v>1.2499999999999999E-7</v>
      </c>
      <c r="J127" s="17" t="str">
        <f t="shared" si="12"/>
        <v/>
      </c>
      <c r="K127" s="17">
        <f t="shared" si="9"/>
        <v>201.00000012500001</v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>
        <v>100</v>
      </c>
      <c r="F128" s="107"/>
      <c r="G128" s="96" t="s">
        <v>161</v>
      </c>
      <c r="H128" s="60" t="s">
        <v>162</v>
      </c>
      <c r="I128" s="17">
        <v>1.2599999999999999E-7</v>
      </c>
      <c r="J128" s="17" t="str">
        <f t="shared" si="12"/>
        <v/>
      </c>
      <c r="K128" s="17">
        <f t="shared" si="9"/>
        <v>100.000000126</v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>
        <v>101</v>
      </c>
      <c r="F129" s="107"/>
      <c r="G129" s="96" t="s">
        <v>173</v>
      </c>
      <c r="H129" s="60" t="s">
        <v>174</v>
      </c>
      <c r="I129" s="17">
        <v>1.2700000000000001E-7</v>
      </c>
      <c r="J129" s="17" t="str">
        <f t="shared" si="12"/>
        <v/>
      </c>
      <c r="K129" s="17">
        <f t="shared" si="9"/>
        <v>101.00000012700001</v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>
        <v>99</v>
      </c>
      <c r="F130" s="107"/>
      <c r="G130" s="96" t="s">
        <v>292</v>
      </c>
      <c r="H130" s="60" t="s">
        <v>293</v>
      </c>
      <c r="I130" s="17">
        <v>1.2800000000000001E-7</v>
      </c>
      <c r="J130" s="17" t="str">
        <f t="shared" si="12"/>
        <v/>
      </c>
      <c r="K130" s="17">
        <f t="shared" si="9"/>
        <v>99.000000127999996</v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>
        <v>200</v>
      </c>
      <c r="F131" s="107">
        <v>50</v>
      </c>
      <c r="G131" s="96" t="s">
        <v>294</v>
      </c>
      <c r="H131" s="60" t="s">
        <v>295</v>
      </c>
      <c r="I131" s="17">
        <v>1.29E-7</v>
      </c>
      <c r="J131" s="17" t="str">
        <f t="shared" si="12"/>
        <v/>
      </c>
      <c r="K131" s="17">
        <f t="shared" si="9"/>
        <v>200.000000129</v>
      </c>
      <c r="L131" s="17">
        <f t="shared" si="10"/>
        <v>50.000000129</v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>
        <v>100</v>
      </c>
      <c r="G132" s="96" t="s">
        <v>296</v>
      </c>
      <c r="H132" s="60" t="s">
        <v>297</v>
      </c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>
        <f t="shared" ref="L132:L195" si="17">IF((F132+$I132)&lt;1,"",F132+$I132)</f>
        <v>100.00000013</v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>
        <v>55</v>
      </c>
      <c r="G133" s="96" t="s">
        <v>104</v>
      </c>
      <c r="H133" s="60" t="s">
        <v>305</v>
      </c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>
        <f t="shared" si="17"/>
        <v>55.000000131</v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>
        <v>52</v>
      </c>
      <c r="G134" s="96" t="s">
        <v>121</v>
      </c>
      <c r="H134" s="60" t="s">
        <v>122</v>
      </c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>
        <f t="shared" si="17"/>
        <v>52.000000131999997</v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>
        <v>201</v>
      </c>
      <c r="D135" s="105"/>
      <c r="E135" s="105"/>
      <c r="F135" s="107"/>
      <c r="G135" s="96" t="s">
        <v>307</v>
      </c>
      <c r="H135" s="60" t="s">
        <v>308</v>
      </c>
      <c r="I135" s="17">
        <v>1.3300000000000001E-7</v>
      </c>
      <c r="J135" s="17">
        <f t="shared" si="19"/>
        <v>201.00000013299999</v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>
        <v>301</v>
      </c>
      <c r="D136" s="105"/>
      <c r="E136" s="105"/>
      <c r="F136" s="107"/>
      <c r="G136" s="96" t="s">
        <v>307</v>
      </c>
      <c r="H136" s="60" t="s">
        <v>309</v>
      </c>
      <c r="I136" s="17">
        <v>1.3400000000000001E-7</v>
      </c>
      <c r="J136" s="17">
        <f t="shared" si="19"/>
        <v>301.000000134</v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>
        <v>200</v>
      </c>
      <c r="F137" s="107"/>
      <c r="G137" s="96" t="s">
        <v>312</v>
      </c>
      <c r="H137" s="60" t="s">
        <v>313</v>
      </c>
      <c r="I137" s="17">
        <v>1.35E-7</v>
      </c>
      <c r="J137" s="17" t="str">
        <f t="shared" si="19"/>
        <v/>
      </c>
      <c r="K137" s="17">
        <f t="shared" si="16"/>
        <v>200.00000013499999</v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 '!$C$3:$H$252,MATCH(SMALL('Enter Draw '!$J$3:$J$252,D2),'Enter Draw '!$J$3:$J$252,0),1)="yco","yco",D2))</f>
        <v>1</v>
      </c>
      <c r="B2" t="str">
        <f>IFERROR(INDEX('Enter Draw '!$C$3:$J$252,MATCH(SMALL('Enter Draw '!$J$3:$J$252,D2),'Enter Draw '!$J$3:$J$252,0),5),"")</f>
        <v xml:space="preserve">Summer Beeson </v>
      </c>
      <c r="C2" t="str">
        <f>IFERROR(INDEX('Enter Draw '!$C$3:$H$252,MATCH(SMALL('Enter Draw '!$J$3:$J$252,D2),'Enter Draw '!$J$3:$J$252,0),6),"")</f>
        <v xml:space="preserve">Jigs </v>
      </c>
      <c r="D2">
        <v>1</v>
      </c>
      <c r="F2" s="1">
        <f>IF(G2="","",IF(INDEX('Enter Draw '!$E$3:$H$252,MATCH(SMALL('Enter Draw '!$K$3:$K$252,D2),'Enter Draw '!$K$3:$K$252,0),1)="co","co",IF(INDEX('Enter Draw '!$E$3:$H$252,MATCH(SMALL('Enter Draw '!$K$3:$K$252,D2),'Enter Draw '!$K$3:$K$252,0),1)="yco","yco",D2)))</f>
        <v>1</v>
      </c>
      <c r="G2" t="str">
        <f>IFERROR(INDEX('Enter Draw '!$E$3:$H$252,MATCH(SMALL('Enter Draw '!$K$3:$K$252,D2),'Enter Draw '!$K$3:$K$252,0),3),"")</f>
        <v xml:space="preserve">Joni Boekelheide </v>
      </c>
      <c r="H2" t="str">
        <f>IFERROR(INDEX('Enter Draw '!$E$3:$H$252,MATCH(SMALL('Enter Draw '!$K$3:$K$252,D2),'Enter Draw '!$K$3:$K$252,0),4),"")</f>
        <v xml:space="preserve">Running with the devil </v>
      </c>
      <c r="I2">
        <v>1</v>
      </c>
      <c r="J2" s="1">
        <f>IF(K2="","",I2)</f>
        <v>1</v>
      </c>
      <c r="K2" t="str">
        <f>IFERROR(INDEX('Enter Draw '!$F$3:$H$252,MATCH(SMALL('Enter Draw '!$L$3:$L$252,I2),'Enter Draw '!$L$3:$L$252,0),2),"")</f>
        <v xml:space="preserve">Shada Beeson </v>
      </c>
      <c r="L2" t="str">
        <f>IFERROR(INDEX('Enter Draw '!$F$3:$H$252,MATCH(SMALL('Enter Draw '!$L$3:$L$252,I2),'Enter Draw '!$L$3:$L$252,0),3),"")</f>
        <v xml:space="preserve">Drift N Guy </v>
      </c>
      <c r="N2" s="1" t="str">
        <f>IF(O2="","",IF(INDEX('Enter Draw '!$B$3:$H$252,MATCH(SMALL('Enter Draw '!$M$3:$M$252,D2),'Enter Draw '!$M$3:$M$252,0),1)="oco","oco",D2))</f>
        <v/>
      </c>
      <c r="O2" t="str">
        <f>IFERROR(INDEX('Enter Draw '!$A$3:$J$252,MATCH(SMALL('Enter Draw '!$M$3:$M$252,Q2),'Enter Draw '!$M$3:$M$252,0),7),"")</f>
        <v/>
      </c>
      <c r="P2" t="str">
        <f>IFERROR(INDEX('Enter Draw '!$A$3:$H$252,MATCH(SMALL('Enter Draw '!$M$3:$M$252,Q2),'Enter Draw '!$M$3:$M$252,0),8),"")</f>
        <v/>
      </c>
      <c r="Q2">
        <v>1</v>
      </c>
      <c r="S2" s="1" t="str">
        <f>IF(T2="","",V2)</f>
        <v/>
      </c>
      <c r="T2" t="str">
        <f>IFERROR(INDEX('Enter Draw '!$A$3:$J$252,MATCH(SMALL('Enter Draw '!$N$3:$N$252,V2),'Enter Draw '!$N$3:$N$252,0),6),"")</f>
        <v/>
      </c>
      <c r="U2" t="str">
        <f>IFERROR(INDEX('Enter Draw '!$A$3:$H$252,MATCH(SMALL('Enter Draw '!$N$3:$N$252,V2),'Enter Draw '!$N$3:$N$252,0),7),"")</f>
        <v/>
      </c>
      <c r="V2">
        <v>1</v>
      </c>
      <c r="X2" s="1" t="str">
        <f>IF(Y2="","",V2)</f>
        <v/>
      </c>
      <c r="Y2" t="str">
        <f>IFERROR(INDEX('Enter Draw '!$A$3:$J$252,MATCH(SMALL('Enter Draw '!$O$3:$O$252,Q2),'Enter Draw '!$O$3:$O$252,0),7),"")</f>
        <v/>
      </c>
      <c r="Z2" t="str">
        <f>IFERROR(INDEX('Enter Draw '!$A$3:$H$252,MATCH(SMALL('Enter Draw '!$O$3:$O$252,Q2),'Enter Draw '!$O$3:$O$252,0),8),"")</f>
        <v/>
      </c>
    </row>
    <row r="3" spans="1:26">
      <c r="A3" s="1">
        <f>IF(B3="","",IF(INDEX('Enter Draw '!$C$3:$H$252,MATCH(SMALL('Enter Draw '!$J$3:$J$252,D3),'Enter Draw '!$J$3:$J$252,0),1)="yco","yco",D3))</f>
        <v>2</v>
      </c>
      <c r="B3" t="str">
        <f>IFERROR(INDEX('Enter Draw '!$C$3:$J$252,MATCH(SMALL('Enter Draw '!$J$3:$J$252,D3),'Enter Draw '!$J$3:$J$252,0),5),"")</f>
        <v xml:space="preserve">Joni Boekelheide </v>
      </c>
      <c r="C3" t="str">
        <f>IFERROR(INDEX('Enter Draw '!$C$3:$H$252,MATCH(SMALL('Enter Draw '!$J$3:$J$252,D3),'Enter Draw '!$J$3:$J$252,0),6),"")</f>
        <v xml:space="preserve">Running with the devil </v>
      </c>
      <c r="D3">
        <v>2</v>
      </c>
      <c r="F3" s="1">
        <f>IF(G3="","",IF(INDEX('Enter Draw '!$E$3:$H$252,MATCH(SMALL('Enter Draw '!$K$3:$K$252,D3),'Enter Draw '!$K$3:$K$252,0),1)="co","co",IF(INDEX('Enter Draw '!$E$3:$H$252,MATCH(SMALL('Enter Draw '!$K$3:$K$252,D3),'Enter Draw '!$K$3:$K$252,0),1)="yco","yco",D3)))</f>
        <v>2</v>
      </c>
      <c r="G3" t="str">
        <f>IFERROR(INDEX('Enter Draw '!$E$3:$H$252,MATCH(SMALL('Enter Draw '!$K$3:$K$252,D3),'Enter Draw '!$K$3:$K$252,0),3),"")</f>
        <v xml:space="preserve">Kaylee Novak </v>
      </c>
      <c r="H3" t="str">
        <f>IFERROR(INDEX('Enter Draw '!$E$3:$H$252,MATCH(SMALL('Enter Draw '!$K$3:$K$252,D3),'Enter Draw '!$K$3:$K$252,0),4),"")</f>
        <v xml:space="preserve">Rose </v>
      </c>
      <c r="I3">
        <v>2</v>
      </c>
      <c r="J3" s="1">
        <f t="shared" ref="J3:J66" si="0">IF(K3="","",I3)</f>
        <v>2</v>
      </c>
      <c r="K3" t="str">
        <f>IFERROR(INDEX('Enter Draw '!$F$3:$H$252,MATCH(SMALL('Enter Draw '!$L$3:$L$252,I3),'Enter Draw '!$L$3:$L$252,0),2),"")</f>
        <v xml:space="preserve">Tia Esser </v>
      </c>
      <c r="L3" t="str">
        <f>IFERROR(INDEX('Enter Draw '!$F$3:$H$252,MATCH(SMALL('Enter Draw '!$L$3:$L$252,I3),'Enter Draw '!$L$3:$L$252,0),3),"")</f>
        <v xml:space="preserve">Blue </v>
      </c>
      <c r="N3" s="1" t="str">
        <f>IF(O3="","",IF(INDEX('Enter Draw '!$B$3:$H$252,MATCH(SMALL('Enter Draw '!$M$3:$M$252,D3),'Enter Draw '!$M$3:$M$252,0),1)="oco","oco",D3))</f>
        <v/>
      </c>
      <c r="O3" t="str">
        <f>IFERROR(INDEX('Enter Draw '!$A$3:$J$252,MATCH(SMALL('Enter Draw '!$M$3:$M$252,Q3),'Enter Draw '!$M$3:$M$252,0),7),"")</f>
        <v/>
      </c>
      <c r="P3" t="str">
        <f>IFERROR(INDEX('Enter Draw '!$A$3:$H$252,MATCH(SMALL('Enter Draw '!$M$3:$M$252,Q3),'Enter Draw '!$M$3:$M$252,0),8),"")</f>
        <v/>
      </c>
      <c r="Q3">
        <v>2</v>
      </c>
      <c r="S3" s="1" t="str">
        <f>IF(T3="","",V3)</f>
        <v/>
      </c>
      <c r="T3" t="str">
        <f>IFERROR(INDEX('Enter Draw '!$A$3:$J$252,MATCH(SMALL('Enter Draw '!$N$3:$N$252,V3),'Enter Draw '!$N$3:$N$252,0),6),"")</f>
        <v/>
      </c>
      <c r="U3" t="str">
        <f>IFERROR(INDEX('Enter Draw '!$A$3:$H$252,MATCH(SMALL('Enter Draw '!$N$3:$N$252,V3),'Enter Draw '!$N$3:$N$252,0),7),"")</f>
        <v/>
      </c>
      <c r="V3">
        <v>2</v>
      </c>
      <c r="X3" s="1" t="str">
        <f>IF(Y3="","",V3)</f>
        <v/>
      </c>
      <c r="Y3" t="str">
        <f>IFERROR(INDEX('Enter Draw '!$A$3:$J$252,MATCH(SMALL('Enter Draw '!$O$3:$O$252,Q3),'Enter Draw '!$O$3:$O$252,0),7),"")</f>
        <v/>
      </c>
      <c r="Z3" t="str">
        <f>IFERROR(INDEX('Enter Draw '!$A$3:$H$252,MATCH(SMALL('Enter Draw '!$O$3:$O$252,Q3),'Enter Draw '!$O$3:$O$252,0),8),"")</f>
        <v/>
      </c>
    </row>
    <row r="4" spans="1:26">
      <c r="A4" s="1">
        <f>IF(B4="","",IF(INDEX('Enter Draw '!$C$3:$H$252,MATCH(SMALL('Enter Draw '!$J$3:$J$252,D4),'Enter Draw '!$J$3:$J$252,0),1)="yco","yco",D4))</f>
        <v>3</v>
      </c>
      <c r="B4" t="str">
        <f>IFERROR(INDEX('Enter Draw '!$C$3:$J$252,MATCH(SMALL('Enter Draw '!$J$3:$J$252,D4),'Enter Draw '!$J$3:$J$252,0),5),"")</f>
        <v xml:space="preserve">Rochelle Chapman </v>
      </c>
      <c r="C4" t="str">
        <f>IFERROR(INDEX('Enter Draw '!$C$3:$H$252,MATCH(SMALL('Enter Draw '!$J$3:$J$252,D4),'Enter Draw '!$J$3:$J$252,0),6),"")</f>
        <v xml:space="preserve">Fancy </v>
      </c>
      <c r="D4">
        <v>3</v>
      </c>
      <c r="F4" s="1">
        <f>IF(G4="","",IF(INDEX('Enter Draw '!$E$3:$H$252,MATCH(SMALL('Enter Draw '!$K$3:$K$252,D4),'Enter Draw '!$K$3:$K$252,0),1)="co","co",IF(INDEX('Enter Draw '!$E$3:$H$252,MATCH(SMALL('Enter Draw '!$K$3:$K$252,D4),'Enter Draw '!$K$3:$K$252,0),1)="yco","yco",D4)))</f>
        <v>3</v>
      </c>
      <c r="G4" t="str">
        <f>IFERROR(INDEX('Enter Draw '!$E$3:$H$252,MATCH(SMALL('Enter Draw '!$K$3:$K$252,D4),'Enter Draw '!$K$3:$K$252,0),3),"")</f>
        <v xml:space="preserve">Linda Schlosser </v>
      </c>
      <c r="H4" t="str">
        <f>IFERROR(INDEX('Enter Draw '!$E$3:$H$252,MATCH(SMALL('Enter Draw '!$K$3:$K$252,D4),'Enter Draw '!$K$3:$K$252,0),4),"")</f>
        <v xml:space="preserve">Ben </v>
      </c>
      <c r="I4">
        <v>3</v>
      </c>
      <c r="J4" s="1">
        <f t="shared" si="0"/>
        <v>3</v>
      </c>
      <c r="K4" t="str">
        <f>IFERROR(INDEX('Enter Draw '!$F$3:$H$252,MATCH(SMALL('Enter Draw '!$L$3:$L$252,I4),'Enter Draw '!$L$3:$L$252,0),2),"")</f>
        <v xml:space="preserve">Kelsey West </v>
      </c>
      <c r="L4" t="str">
        <f>IFERROR(INDEX('Enter Draw '!$F$3:$H$252,MATCH(SMALL('Enter Draw '!$L$3:$L$252,I4),'Enter Draw '!$L$3:$L$252,0),3),"")</f>
        <v xml:space="preserve">Hot Peppy Socks </v>
      </c>
      <c r="N4" s="1" t="str">
        <f>IF(O4="","",IF(INDEX('Enter Draw '!$B$3:$H$252,MATCH(SMALL('Enter Draw '!$M$3:$M$252,D4),'Enter Draw '!$M$3:$M$252,0),1)="oco","oco",D4))</f>
        <v/>
      </c>
      <c r="O4" t="str">
        <f>IFERROR(INDEX('Enter Draw '!$A$3:$J$252,MATCH(SMALL('Enter Draw '!$M$3:$M$252,Q4),'Enter Draw '!$M$3:$M$252,0),7),"")</f>
        <v/>
      </c>
      <c r="P4" t="str">
        <f>IFERROR(INDEX('Enter Draw '!$A$3:$H$252,MATCH(SMALL('Enter Draw '!$M$3:$M$252,Q4),'Enter Draw '!$M$3:$M$252,0),8),"")</f>
        <v/>
      </c>
      <c r="Q4">
        <v>3</v>
      </c>
      <c r="S4" s="1" t="str">
        <f>IF(T4="","",V4)</f>
        <v/>
      </c>
      <c r="T4" t="str">
        <f>IFERROR(INDEX('Enter Draw '!$A$3:$J$252,MATCH(SMALL('Enter Draw '!$N$3:$N$252,V4),'Enter Draw '!$N$3:$N$252,0),6),"")</f>
        <v/>
      </c>
      <c r="U4" t="str">
        <f>IFERROR(INDEX('Enter Draw '!$A$3:$H$252,MATCH(SMALL('Enter Draw '!$N$3:$N$252,V4),'Enter Draw '!$N$3:$N$252,0),7),"")</f>
        <v/>
      </c>
      <c r="V4">
        <v>3</v>
      </c>
      <c r="X4" s="1" t="str">
        <f>IF(Y4="","",V4)</f>
        <v/>
      </c>
      <c r="Y4" t="str">
        <f>IFERROR(INDEX('Enter Draw '!$A$3:$J$252,MATCH(SMALL('Enter Draw '!$O$3:$O$252,Q4),'Enter Draw '!$O$3:$O$252,0),7),"")</f>
        <v/>
      </c>
      <c r="Z4" t="str">
        <f>IFERROR(INDEX('Enter Draw '!$A$3:$H$252,MATCH(SMALL('Enter Draw '!$O$3:$O$252,Q4),'Enter Draw '!$O$3:$O$252,0),8),"")</f>
        <v/>
      </c>
    </row>
    <row r="5" spans="1:26">
      <c r="A5" s="1">
        <f>IF(B5="","",IF(INDEX('Enter Draw '!$C$3:$H$252,MATCH(SMALL('Enter Draw '!$J$3:$J$252,D5),'Enter Draw '!$J$3:$J$252,0),1)="yco","yco",D5))</f>
        <v>4</v>
      </c>
      <c r="B5" t="str">
        <f>IFERROR(INDEX('Enter Draw '!$C$3:$J$252,MATCH(SMALL('Enter Draw '!$J$3:$J$252,D5),'Enter Draw '!$J$3:$J$252,0),5),"")</f>
        <v xml:space="preserve">Carrie Dieters </v>
      </c>
      <c r="C5" t="str">
        <f>IFERROR(INDEX('Enter Draw '!$C$3:$H$252,MATCH(SMALL('Enter Draw '!$J$3:$J$252,D5),'Enter Draw '!$J$3:$J$252,0),6),"")</f>
        <v xml:space="preserve">Melman </v>
      </c>
      <c r="D5">
        <v>4</v>
      </c>
      <c r="F5" s="1">
        <f>IF(G5="","",IF(INDEX('Enter Draw '!$E$3:$H$252,MATCH(SMALL('Enter Draw '!$K$3:$K$252,D5),'Enter Draw '!$K$3:$K$252,0),1)="co","co",IF(INDEX('Enter Draw '!$E$3:$H$252,MATCH(SMALL('Enter Draw '!$K$3:$K$252,D5),'Enter Draw '!$K$3:$K$252,0),1)="yco","yco",D5)))</f>
        <v>4</v>
      </c>
      <c r="G5" t="str">
        <f>IFERROR(INDEX('Enter Draw '!$E$3:$H$252,MATCH(SMALL('Enter Draw '!$K$3:$K$252,D5),'Enter Draw '!$K$3:$K$252,0),3),"")</f>
        <v xml:space="preserve">Kelsey West </v>
      </c>
      <c r="H5" t="str">
        <f>IFERROR(INDEX('Enter Draw '!$E$3:$H$252,MATCH(SMALL('Enter Draw '!$K$3:$K$252,D5),'Enter Draw '!$K$3:$K$252,0),4),"")</f>
        <v xml:space="preserve">Hot Peppy Socks </v>
      </c>
      <c r="I5">
        <v>4</v>
      </c>
      <c r="J5" s="1">
        <f t="shared" si="0"/>
        <v>4</v>
      </c>
      <c r="K5" t="str">
        <f>IFERROR(INDEX('Enter Draw '!$F$3:$H$252,MATCH(SMALL('Enter Draw '!$L$3:$L$252,I5),'Enter Draw '!$L$3:$L$252,0),2),"")</f>
        <v xml:space="preserve">Melissa Maxwell </v>
      </c>
      <c r="L5" t="str">
        <f>IFERROR(INDEX('Enter Draw '!$F$3:$H$252,MATCH(SMALL('Enter Draw '!$L$3:$L$252,I5),'Enter Draw '!$L$3:$L$252,0),3),"")</f>
        <v xml:space="preserve">Tex </v>
      </c>
      <c r="N5" s="1" t="str">
        <f>IF(O5="","",IF(INDEX('Enter Draw '!$B$3:$H$252,MATCH(SMALL('Enter Draw '!$M$3:$M$252,D5),'Enter Draw '!$M$3:$M$252,0),1)="oco","oco",D5))</f>
        <v/>
      </c>
      <c r="O5" t="str">
        <f>IFERROR(INDEX('Enter Draw '!$A$3:$J$252,MATCH(SMALL('Enter Draw '!$M$3:$M$252,Q5),'Enter Draw '!$M$3:$M$252,0),7),"")</f>
        <v/>
      </c>
      <c r="P5" t="str">
        <f>IFERROR(INDEX('Enter Draw '!$A$3:$H$252,MATCH(SMALL('Enter Draw '!$M$3:$M$252,Q5),'Enter Draw '!$M$3:$M$252,0),8),"")</f>
        <v/>
      </c>
      <c r="Q5">
        <v>4</v>
      </c>
      <c r="S5" s="1" t="str">
        <f>IF(T5="","",V5)</f>
        <v/>
      </c>
      <c r="T5" t="str">
        <f>IFERROR(INDEX('Enter Draw '!$A$3:$J$252,MATCH(SMALL('Enter Draw '!$N$3:$N$252,V5),'Enter Draw '!$N$3:$N$252,0),6),"")</f>
        <v/>
      </c>
      <c r="U5" t="str">
        <f>IFERROR(INDEX('Enter Draw '!$A$3:$H$252,MATCH(SMALL('Enter Draw '!$N$3:$N$252,V5),'Enter Draw '!$N$3:$N$252,0),7),"")</f>
        <v/>
      </c>
      <c r="V5">
        <v>4</v>
      </c>
      <c r="X5" s="1" t="str">
        <f>IF(Y5="","",V5)</f>
        <v/>
      </c>
      <c r="Y5" t="str">
        <f>IFERROR(INDEX('Enter Draw '!$A$3:$J$252,MATCH(SMALL('Enter Draw '!$O$3:$O$252,Q5),'Enter Draw '!$O$3:$O$252,0),7),"")</f>
        <v/>
      </c>
      <c r="Z5" t="str">
        <f>IFERROR(INDEX('Enter Draw '!$A$3:$H$252,MATCH(SMALL('Enter Draw '!$O$3:$O$252,Q5),'Enter Draw '!$O$3:$O$252,0),8),"")</f>
        <v/>
      </c>
    </row>
    <row r="6" spans="1:26">
      <c r="A6" s="1">
        <f>IF(B6="","",IF(INDEX('Enter Draw '!$C$3:$H$252,MATCH(SMALL('Enter Draw '!$J$3:$J$252,D6),'Enter Draw '!$J$3:$J$252,0),1)="yco","yco",D6))</f>
        <v>5</v>
      </c>
      <c r="B6" t="str">
        <f>IFERROR(INDEX('Enter Draw '!$C$3:$J$252,MATCH(SMALL('Enter Draw '!$J$3:$J$252,D6),'Enter Draw '!$J$3:$J$252,0),5),"")</f>
        <v xml:space="preserve">Sandy Highland </v>
      </c>
      <c r="C6" t="str">
        <f>IFERROR(INDEX('Enter Draw '!$C$3:$H$252,MATCH(SMALL('Enter Draw '!$J$3:$J$252,D6),'Enter Draw '!$J$3:$J$252,0),6),"")</f>
        <v xml:space="preserve">LM A Classy Design </v>
      </c>
      <c r="D6">
        <v>5</v>
      </c>
      <c r="F6" s="1">
        <f>IF(G6="","",IF(INDEX('Enter Draw '!$E$3:$H$252,MATCH(SMALL('Enter Draw '!$K$3:$K$252,D6),'Enter Draw '!$K$3:$K$252,0),1)="co","co",IF(INDEX('Enter Draw '!$E$3:$H$252,MATCH(SMALL('Enter Draw '!$K$3:$K$252,D6),'Enter Draw '!$K$3:$K$252,0),1)="yco","yco",D6)))</f>
        <v>5</v>
      </c>
      <c r="G6" t="str">
        <f>IFERROR(INDEX('Enter Draw '!$E$3:$H$252,MATCH(SMALL('Enter Draw '!$K$3:$K$252,D6),'Enter Draw '!$K$3:$K$252,0),3),"")</f>
        <v xml:space="preserve">Victoria Blatchford </v>
      </c>
      <c r="H6" t="str">
        <f>IFERROR(INDEX('Enter Draw '!$E$3:$H$252,MATCH(SMALL('Enter Draw '!$K$3:$K$252,D6),'Enter Draw '!$K$3:$K$252,0),4),"")</f>
        <v xml:space="preserve">Coalys Te Bar </v>
      </c>
      <c r="I6">
        <v>5</v>
      </c>
      <c r="J6" s="1">
        <f t="shared" si="0"/>
        <v>5</v>
      </c>
      <c r="K6" t="str">
        <f>IFERROR(INDEX('Enter Draw '!$F$3:$H$252,MATCH(SMALL('Enter Draw '!$L$3:$L$252,I6),'Enter Draw '!$L$3:$L$252,0),2),"")</f>
        <v xml:space="preserve">Candice Aamot </v>
      </c>
      <c r="L6" t="str">
        <f>IFERROR(INDEX('Enter Draw '!$F$3:$H$252,MATCH(SMALL('Enter Draw '!$L$3:$L$252,I6),'Enter Draw '!$L$3:$L$252,0),3),"")</f>
        <v xml:space="preserve">Turtle </v>
      </c>
      <c r="N6" s="1" t="str">
        <f>IF(O6="","",IF(INDEX('Enter Draw '!$B$3:$H$252,MATCH(SMALL('Enter Draw '!$M$3:$M$252,D6),'Enter Draw '!$M$3:$M$252,0),1)="oco","oco",D6))</f>
        <v/>
      </c>
      <c r="O6" t="str">
        <f>IFERROR(INDEX('Enter Draw '!$A$3:$J$252,MATCH(SMALL('Enter Draw '!$M$3:$M$252,Q6),'Enter Draw '!$M$3:$M$252,0),7),"")</f>
        <v/>
      </c>
      <c r="P6" t="str">
        <f>IFERROR(INDEX('Enter Draw '!$A$3:$H$252,MATCH(SMALL('Enter Draw '!$M$3:$M$252,Q6),'Enter Draw '!$M$3:$M$252,0),8),"")</f>
        <v/>
      </c>
      <c r="Q6">
        <v>5</v>
      </c>
      <c r="S6" s="1" t="str">
        <f>IF(T6="","",V6)</f>
        <v/>
      </c>
      <c r="T6" t="str">
        <f>IFERROR(INDEX('Enter Draw '!$A$3:$J$252,MATCH(SMALL('Enter Draw '!$N$3:$N$252,V6),'Enter Draw '!$N$3:$N$252,0),6),"")</f>
        <v/>
      </c>
      <c r="U6" t="str">
        <f>IFERROR(INDEX('Enter Draw '!$A$3:$H$252,MATCH(SMALL('Enter Draw '!$N$3:$N$252,V6),'Enter Draw '!$N$3:$N$252,0),7),"")</f>
        <v/>
      </c>
      <c r="V6">
        <v>5</v>
      </c>
      <c r="X6" s="1" t="str">
        <f>IF(Y6="","",V6)</f>
        <v/>
      </c>
      <c r="Y6" t="str">
        <f>IFERROR(INDEX('Enter Draw '!$A$3:$J$252,MATCH(SMALL('Enter Draw '!$O$3:$O$252,Q6),'Enter Draw '!$O$3:$O$252,0),7),"")</f>
        <v/>
      </c>
      <c r="Z6" t="str">
        <f>IFERROR(INDEX('Enter Draw '!$A$3:$H$252,MATCH(SMALL('Enter Draw '!$O$3:$O$252,Q6),'Enter Draw '!$O$3:$O$252,0),8),"")</f>
        <v/>
      </c>
    </row>
    <row r="7" spans="1:26">
      <c r="A7" s="1" t="str">
        <f>IF(B7="","",IF(INDEX('Enter Draw '!$C$3:$H$252,MATCH(SMALL('Enter Draw '!$J$3:$J$252,D7),'Enter Draw '!$J$3:$J$252,0),1)="yco","yco",D7))</f>
        <v/>
      </c>
      <c r="B7" t="str">
        <f>IFERROR(INDEX('Enter Draw '!$C$3:$J$252,MATCH(SMALL('Enter Draw '!$J$3:$J$252,D7),'Enter Draw '!$J$3:$J$252,0),5),"")</f>
        <v/>
      </c>
      <c r="C7" t="str">
        <f>IFERROR(INDEX('Enter Draw '!$C$3:$H$252,MATCH(SMALL('Enter Draw '!$J$3:$J$252,D7),'Enter Draw '!$J$3:$J$252,0),6),"")</f>
        <v/>
      </c>
      <c r="F7" s="1" t="str">
        <f>IF(G7="","",IF(INDEX('Enter Draw '!$E$3:$H$252,MATCH(SMALL('Enter Draw '!$K$3:$K$252,D7),'Enter Draw '!$K$3:$K$252,0),1)="co","co",IF(INDEX('Enter Draw '!$E$3:$H$252,MATCH(SMALL('Enter Draw '!$K$3:$K$252,D7),'Enter Draw '!$K$3:$K$252,0),1)="yco","yco",D7)))</f>
        <v/>
      </c>
      <c r="G7" t="str">
        <f>IFERROR(INDEX('Enter Draw '!$E$3:$H$252,MATCH(SMALL('Enter Draw '!$K$3:$K$252,D7),'Enter Draw '!$K$3:$K$252,0),3),"")</f>
        <v/>
      </c>
      <c r="H7" t="str">
        <f>IFERROR(INDEX('Enter Draw '!$E$3:$H$252,MATCH(SMALL('Enter Draw '!$K$3:$K$252,D7),'Enter Draw '!$K$3:$K$252,0),4),"")</f>
        <v/>
      </c>
      <c r="I7">
        <v>6</v>
      </c>
      <c r="J7" s="1">
        <f t="shared" si="0"/>
        <v>6</v>
      </c>
      <c r="K7" t="str">
        <f>IFERROR(INDEX('Enter Draw '!$F$3:$H$252,MATCH(SMALL('Enter Draw '!$L$3:$L$252,I7),'Enter Draw '!$L$3:$L$252,0),2),"")</f>
        <v xml:space="preserve">Denise Benney </v>
      </c>
      <c r="L7" t="str">
        <f>IFERROR(INDEX('Enter Draw '!$F$3:$H$252,MATCH(SMALL('Enter Draw '!$L$3:$L$252,I7),'Enter Draw '!$L$3:$L$252,0),3),"")</f>
        <v xml:space="preserve">Stella </v>
      </c>
      <c r="N7" s="1" t="str">
        <f>IF(O7="","",IF(INDEX('Enter Draw '!$B$3:$H$252,MATCH(SMALL('Enter Draw '!$M$3:$M$252,D7),'Enter Draw '!$M$3:$M$252,0),1)="oco","oco",D7))</f>
        <v/>
      </c>
      <c r="O7" t="str">
        <f>IFERROR(INDEX('Enter Draw '!$A$3:$J$252,MATCH(SMALL('Enter Draw '!$M$3:$M$252,Q7),'Enter Draw '!$M$3:$M$252,0),7),"")</f>
        <v/>
      </c>
      <c r="P7" t="str">
        <f>IFERROR(INDEX('Enter Draw '!$A$3:$H$252,MATCH(SMALL('Enter Draw '!$M$3:$M$252,Q7),'Enter Draw '!$M$3:$M$252,0),8),"")</f>
        <v/>
      </c>
      <c r="S7" s="1" t="str">
        <f t="shared" ref="S7:S70" si="1">IF(T7="","",V8)</f>
        <v/>
      </c>
      <c r="T7" t="str">
        <f>IFERROR(INDEX('Enter Draw '!$A$3:$J$252,MATCH(SMALL('Enter Draw '!$N$3:$N$252,V8),'Enter Draw '!$N$3:$N$252,0),6),"")</f>
        <v/>
      </c>
      <c r="U7" t="str">
        <f>IFERROR(INDEX('Enter Draw '!$A$3:$H$252,MATCH(SMALL('Enter Draw '!$N$3:$N$252,V8),'Enter Draw '!$N$3:$N$252,0),7),"")</f>
        <v/>
      </c>
      <c r="X7" s="1" t="str">
        <f t="shared" ref="X7:X70" si="2">IF(Y7="","",V7)</f>
        <v/>
      </c>
      <c r="Y7" t="str">
        <f>IFERROR(INDEX('Enter Draw '!$A$3:$J$252,MATCH(SMALL('Enter Draw '!$O$3:$O$252,Q7),'Enter Draw '!$O$3:$O$252,0),7),"")</f>
        <v/>
      </c>
      <c r="Z7" t="str">
        <f>IFERROR(INDEX('Enter Draw '!$A$3:$H$252,MATCH(SMALL('Enter Draw '!$O$3:$O$252,Q7),'Enter Draw '!$O$3:$O$252,0),8),"")</f>
        <v/>
      </c>
    </row>
    <row r="8" spans="1:26">
      <c r="A8" s="1">
        <f>IF(B8="","",IF(INDEX('Enter Draw '!$C$3:$H$252,MATCH(SMALL('Enter Draw '!$J$3:$J$252,D8),'Enter Draw '!$J$3:$J$252,0),1)="yco","yco",D8))</f>
        <v>6</v>
      </c>
      <c r="B8" t="str">
        <f>IFERROR(INDEX('Enter Draw '!$C$3:$J$252,MATCH(SMALL('Enter Draw '!$J$3:$J$252,D8),'Enter Draw '!$J$3:$J$252,0),5),"")</f>
        <v xml:space="preserve">Taylor Hoxeng </v>
      </c>
      <c r="C8" t="str">
        <f>IFERROR(INDEX('Enter Draw '!$C$3:$H$252,MATCH(SMALL('Enter Draw '!$J$3:$J$252,D8),'Enter Draw '!$J$3:$J$252,0),6),"")</f>
        <v xml:space="preserve">Hox French Sparkle </v>
      </c>
      <c r="D8">
        <v>6</v>
      </c>
      <c r="F8" s="1">
        <f>IF(G8="","",IF(INDEX('Enter Draw '!$E$3:$H$252,MATCH(SMALL('Enter Draw '!$K$3:$K$252,D8),'Enter Draw '!$K$3:$K$252,0),1)="co","co",IF(INDEX('Enter Draw '!$E$3:$H$252,MATCH(SMALL('Enter Draw '!$K$3:$K$252,D8),'Enter Draw '!$K$3:$K$252,0),1)="yco","yco",D8)))</f>
        <v>6</v>
      </c>
      <c r="G8" t="str">
        <f>IFERROR(INDEX('Enter Draw '!$E$3:$H$252,MATCH(SMALL('Enter Draw '!$K$3:$K$252,D8),'Enter Draw '!$K$3:$K$252,0),3),"")</f>
        <v xml:space="preserve">Devynn Banks </v>
      </c>
      <c r="H8" t="str">
        <f>IFERROR(INDEX('Enter Draw '!$E$3:$H$252,MATCH(SMALL('Enter Draw '!$K$3:$K$252,D8),'Enter Draw '!$K$3:$K$252,0),4),"")</f>
        <v xml:space="preserve">Ima Jess Ruler </v>
      </c>
      <c r="I8">
        <v>7</v>
      </c>
      <c r="J8" s="1">
        <f t="shared" si="0"/>
        <v>7</v>
      </c>
      <c r="K8" t="str">
        <f>IFERROR(INDEX('Enter Draw '!$F$3:$H$252,MATCH(SMALL('Enter Draw '!$L$3:$L$252,I8),'Enter Draw '!$L$3:$L$252,0),2),"")</f>
        <v xml:space="preserve">Brooklyn Chapman </v>
      </c>
      <c r="L8" t="str">
        <f>IFERROR(INDEX('Enter Draw '!$F$3:$H$252,MATCH(SMALL('Enter Draw '!$L$3:$L$252,I8),'Enter Draw '!$L$3:$L$252,0),3),"")</f>
        <v xml:space="preserve">Raisin </v>
      </c>
      <c r="N8" s="1" t="str">
        <f>IF(O8="","",IF(INDEX('Enter Draw '!$B$3:$H$252,MATCH(SMALL('Enter Draw '!$M$3:$M$252,D8),'Enter Draw '!$M$3:$M$252,0),1)="oco","oco",D8))</f>
        <v/>
      </c>
      <c r="O8" t="str">
        <f>IFERROR(INDEX('Enter Draw '!$A$3:$J$252,MATCH(SMALL('Enter Draw '!$M$3:$M$252,Q8),'Enter Draw '!$M$3:$M$252,0),7),"")</f>
        <v/>
      </c>
      <c r="P8" t="str">
        <f>IFERROR(INDEX('Enter Draw '!$A$3:$H$252,MATCH(SMALL('Enter Draw '!$M$3:$M$252,Q8),'Enter Draw '!$M$3:$M$252,0),8),"")</f>
        <v/>
      </c>
      <c r="Q8">
        <v>6</v>
      </c>
      <c r="S8" s="1" t="str">
        <f t="shared" si="1"/>
        <v/>
      </c>
      <c r="T8" t="str">
        <f>IFERROR(INDEX('Enter Draw '!$A$3:$J$252,MATCH(SMALL('Enter Draw '!$N$3:$N$252,V9),'Enter Draw '!$N$3:$N$252,0),6),"")</f>
        <v/>
      </c>
      <c r="U8" t="str">
        <f>IFERROR(INDEX('Enter Draw '!$A$3:$H$252,MATCH(SMALL('Enter Draw '!$N$3:$N$252,V9),'Enter Draw '!$N$3:$N$252,0),7),"")</f>
        <v/>
      </c>
      <c r="V8">
        <v>6</v>
      </c>
      <c r="X8" s="1" t="str">
        <f t="shared" si="2"/>
        <v/>
      </c>
      <c r="Y8" t="str">
        <f>IFERROR(INDEX('Enter Draw '!$A$3:$J$252,MATCH(SMALL('Enter Draw '!$O$3:$O$252,Q8),'Enter Draw '!$O$3:$O$252,0),7),"")</f>
        <v/>
      </c>
      <c r="Z8" t="str">
        <f>IFERROR(INDEX('Enter Draw '!$A$3:$H$252,MATCH(SMALL('Enter Draw '!$O$3:$O$252,Q8),'Enter Draw '!$O$3:$O$252,0),8),"")</f>
        <v/>
      </c>
    </row>
    <row r="9" spans="1:26">
      <c r="A9" s="1">
        <f>IF(B9="","",IF(INDEX('Enter Draw '!$C$3:$H$252,MATCH(SMALL('Enter Draw '!$J$3:$J$252,D9),'Enter Draw '!$J$3:$J$252,0),1)="yco","yco",D9))</f>
        <v>7</v>
      </c>
      <c r="B9" t="str">
        <f>IFERROR(INDEX('Enter Draw '!$C$3:$J$252,MATCH(SMALL('Enter Draw '!$J$3:$J$252,D9),'Enter Draw '!$J$3:$J$252,0),5),"")</f>
        <v xml:space="preserve">Brooke Knoll </v>
      </c>
      <c r="C9" t="str">
        <f>IFERROR(INDEX('Enter Draw '!$C$3:$H$252,MATCH(SMALL('Enter Draw '!$J$3:$J$252,D9),'Enter Draw '!$J$3:$J$252,0),6),"")</f>
        <v xml:space="preserve">Bentley </v>
      </c>
      <c r="D9">
        <v>7</v>
      </c>
      <c r="F9" s="1">
        <f>IF(G9="","",IF(INDEX('Enter Draw '!$E$3:$H$252,MATCH(SMALL('Enter Draw '!$K$3:$K$252,D9),'Enter Draw '!$K$3:$K$252,0),1)="co","co",IF(INDEX('Enter Draw '!$E$3:$H$252,MATCH(SMALL('Enter Draw '!$K$3:$K$252,D9),'Enter Draw '!$K$3:$K$252,0),1)="yco","yco",D9)))</f>
        <v>7</v>
      </c>
      <c r="G9" t="str">
        <f>IFERROR(INDEX('Enter Draw '!$E$3:$H$252,MATCH(SMALL('Enter Draw '!$K$3:$K$252,D9),'Enter Draw '!$K$3:$K$252,0),3),"")</f>
        <v xml:space="preserve">Lauren Conrad </v>
      </c>
      <c r="H9" t="str">
        <f>IFERROR(INDEX('Enter Draw '!$E$3:$H$252,MATCH(SMALL('Enter Draw '!$K$3:$K$252,D9),'Enter Draw '!$K$3:$K$252,0),4),"")</f>
        <v xml:space="preserve">Amber </v>
      </c>
      <c r="I9">
        <v>8</v>
      </c>
      <c r="J9" s="1">
        <f t="shared" si="0"/>
        <v>8</v>
      </c>
      <c r="K9" t="str">
        <f>IFERROR(INDEX('Enter Draw '!$F$3:$H$252,MATCH(SMALL('Enter Draw '!$L$3:$L$252,I9),'Enter Draw '!$L$3:$L$252,0),2),"")</f>
        <v xml:space="preserve">Kensey Allen </v>
      </c>
      <c r="L9" t="str">
        <f>IFERROR(INDEX('Enter Draw '!$F$3:$H$252,MATCH(SMALL('Enter Draw '!$L$3:$L$252,I9),'Enter Draw '!$L$3:$L$252,0),3),"")</f>
        <v xml:space="preserve">Snip </v>
      </c>
      <c r="N9" s="1" t="str">
        <f>IF(O9="","",IF(INDEX('Enter Draw '!$B$3:$H$252,MATCH(SMALL('Enter Draw '!$M$3:$M$252,D9),'Enter Draw '!$M$3:$M$252,0),1)="oco","oco",D9))</f>
        <v/>
      </c>
      <c r="O9" t="str">
        <f>IFERROR(INDEX('Enter Draw '!$A$3:$J$252,MATCH(SMALL('Enter Draw '!$M$3:$M$252,Q9),'Enter Draw '!$M$3:$M$252,0),7),"")</f>
        <v/>
      </c>
      <c r="P9" t="str">
        <f>IFERROR(INDEX('Enter Draw '!$A$3:$H$252,MATCH(SMALL('Enter Draw '!$M$3:$M$252,Q9),'Enter Draw '!$M$3:$M$252,0),8),"")</f>
        <v/>
      </c>
      <c r="Q9">
        <v>7</v>
      </c>
      <c r="S9" s="1" t="str">
        <f t="shared" si="1"/>
        <v/>
      </c>
      <c r="T9" t="str">
        <f>IFERROR(INDEX('Enter Draw '!$A$3:$J$252,MATCH(SMALL('Enter Draw '!$N$3:$N$252,V10),'Enter Draw '!$N$3:$N$252,0),6),"")</f>
        <v/>
      </c>
      <c r="U9" t="str">
        <f>IFERROR(INDEX('Enter Draw '!$A$3:$H$252,MATCH(SMALL('Enter Draw '!$N$3:$N$252,V10),'Enter Draw '!$N$3:$N$252,0),7),"")</f>
        <v/>
      </c>
      <c r="V9">
        <v>7</v>
      </c>
      <c r="X9" s="1" t="str">
        <f t="shared" si="2"/>
        <v/>
      </c>
      <c r="Y9" t="str">
        <f>IFERROR(INDEX('Enter Draw '!$A$3:$J$252,MATCH(SMALL('Enter Draw '!$O$3:$O$252,Q9),'Enter Draw '!$O$3:$O$252,0),7),"")</f>
        <v/>
      </c>
      <c r="Z9" t="str">
        <f>IFERROR(INDEX('Enter Draw '!$A$3:$H$252,MATCH(SMALL('Enter Draw '!$O$3:$O$252,Q9),'Enter Draw '!$O$3:$O$252,0),8),"")</f>
        <v/>
      </c>
    </row>
    <row r="10" spans="1:26">
      <c r="A10" s="1">
        <f>IF(B10="","",IF(INDEX('Enter Draw '!$C$3:$H$252,MATCH(SMALL('Enter Draw '!$J$3:$J$252,D10),'Enter Draw '!$J$3:$J$252,0),1)="yco","yco",D10))</f>
        <v>8</v>
      </c>
      <c r="B10" t="str">
        <f>IFERROR(INDEX('Enter Draw '!$C$3:$J$252,MATCH(SMALL('Enter Draw '!$J$3:$J$252,D10),'Enter Draw '!$J$3:$J$252,0),5),"")</f>
        <v xml:space="preserve">Lexy Leischner </v>
      </c>
      <c r="C10" t="str">
        <f>IFERROR(INDEX('Enter Draw '!$C$3:$H$252,MATCH(SMALL('Enter Draw '!$J$3:$J$252,D10),'Enter Draw '!$J$3:$J$252,0),6),"")</f>
        <v xml:space="preserve">Paisley </v>
      </c>
      <c r="D10">
        <v>8</v>
      </c>
      <c r="F10" s="1">
        <f>IF(G10="","",IF(INDEX('Enter Draw '!$E$3:$H$252,MATCH(SMALL('Enter Draw '!$K$3:$K$252,D10),'Enter Draw '!$K$3:$K$252,0),1)="co","co",IF(INDEX('Enter Draw '!$E$3:$H$252,MATCH(SMALL('Enter Draw '!$K$3:$K$252,D10),'Enter Draw '!$K$3:$K$252,0),1)="yco","yco",D10)))</f>
        <v>8</v>
      </c>
      <c r="G10" t="str">
        <f>IFERROR(INDEX('Enter Draw '!$E$3:$H$252,MATCH(SMALL('Enter Draw '!$K$3:$K$252,D10),'Enter Draw '!$K$3:$K$252,0),3),"")</f>
        <v xml:space="preserve">Tia Esser </v>
      </c>
      <c r="H10" t="str">
        <f>IFERROR(INDEX('Enter Draw '!$E$3:$H$252,MATCH(SMALL('Enter Draw '!$K$3:$K$252,D10),'Enter Draw '!$K$3:$K$252,0),4),"")</f>
        <v xml:space="preserve">DL Frenchman Colonel </v>
      </c>
      <c r="I10">
        <v>9</v>
      </c>
      <c r="J10" s="1">
        <f t="shared" si="0"/>
        <v>9</v>
      </c>
      <c r="K10" t="str">
        <f>IFERROR(INDEX('Enter Draw '!$F$3:$H$252,MATCH(SMALL('Enter Draw '!$L$3:$L$252,I10),'Enter Draw '!$L$3:$L$252,0),2),"")</f>
        <v xml:space="preserve">Summer Beeson </v>
      </c>
      <c r="L10">
        <f>IFERROR(INDEX('Enter Draw '!$F$3:$H$252,MATCH(SMALL('Enter Draw '!$L$3:$L$252,I10),'Enter Draw '!$L$3:$L$252,0),3),"")</f>
        <v>911</v>
      </c>
      <c r="N10" s="1" t="str">
        <f>IF(O10="","",IF(INDEX('Enter Draw '!$B$3:$H$252,MATCH(SMALL('Enter Draw '!$M$3:$M$252,D10),'Enter Draw '!$M$3:$M$252,0),1)="oco","oco",D10))</f>
        <v/>
      </c>
      <c r="O10" t="str">
        <f>IFERROR(INDEX('Enter Draw '!$A$3:$J$252,MATCH(SMALL('Enter Draw '!$M$3:$M$252,Q10),'Enter Draw '!$M$3:$M$252,0),7),"")</f>
        <v/>
      </c>
      <c r="P10" t="str">
        <f>IFERROR(INDEX('Enter Draw '!$A$3:$H$252,MATCH(SMALL('Enter Draw '!$M$3:$M$252,Q10),'Enter Draw '!$M$3:$M$252,0),8),"")</f>
        <v/>
      </c>
      <c r="Q10">
        <v>8</v>
      </c>
      <c r="S10" s="1" t="str">
        <f t="shared" si="1"/>
        <v/>
      </c>
      <c r="T10" t="str">
        <f>IFERROR(INDEX('Enter Draw '!$A$3:$J$252,MATCH(SMALL('Enter Draw '!$N$3:$N$252,V11),'Enter Draw '!$N$3:$N$252,0),6),"")</f>
        <v/>
      </c>
      <c r="U10" t="str">
        <f>IFERROR(INDEX('Enter Draw '!$A$3:$H$252,MATCH(SMALL('Enter Draw '!$N$3:$N$252,V11),'Enter Draw '!$N$3:$N$252,0),7),"")</f>
        <v/>
      </c>
      <c r="V10">
        <v>8</v>
      </c>
      <c r="X10" s="1" t="str">
        <f t="shared" si="2"/>
        <v/>
      </c>
      <c r="Y10" t="str">
        <f>IFERROR(INDEX('Enter Draw '!$A$3:$J$252,MATCH(SMALL('Enter Draw '!$O$3:$O$252,Q10),'Enter Draw '!$O$3:$O$252,0),7),"")</f>
        <v/>
      </c>
      <c r="Z10" t="str">
        <f>IFERROR(INDEX('Enter Draw '!$A$3:$H$252,MATCH(SMALL('Enter Draw '!$O$3:$O$252,Q10),'Enter Draw '!$O$3:$O$252,0),8),"")</f>
        <v/>
      </c>
    </row>
    <row r="11" spans="1:26">
      <c r="A11" s="1">
        <f>IF(B11="","",IF(INDEX('Enter Draw '!$C$3:$H$252,MATCH(SMALL('Enter Draw '!$J$3:$J$252,D11),'Enter Draw '!$J$3:$J$252,0),1)="yco","yco",D11))</f>
        <v>9</v>
      </c>
      <c r="B11" t="str">
        <f>IFERROR(INDEX('Enter Draw '!$C$3:$J$252,MATCH(SMALL('Enter Draw '!$J$3:$J$252,D11),'Enter Draw '!$J$3:$J$252,0),5),"")</f>
        <v xml:space="preserve">Tera Moody </v>
      </c>
      <c r="C11" t="str">
        <f>IFERROR(INDEX('Enter Draw '!$C$3:$H$252,MATCH(SMALL('Enter Draw '!$J$3:$J$252,D11),'Enter Draw '!$J$3:$J$252,0),6),"")</f>
        <v xml:space="preserve">Fueled N Moody </v>
      </c>
      <c r="D11">
        <v>9</v>
      </c>
      <c r="F11" s="1">
        <f>IF(G11="","",IF(INDEX('Enter Draw '!$E$3:$H$252,MATCH(SMALL('Enter Draw '!$K$3:$K$252,D11),'Enter Draw '!$K$3:$K$252,0),1)="co","co",IF(INDEX('Enter Draw '!$E$3:$H$252,MATCH(SMALL('Enter Draw '!$K$3:$K$252,D11),'Enter Draw '!$K$3:$K$252,0),1)="yco","yco",D11)))</f>
        <v>9</v>
      </c>
      <c r="G11" t="str">
        <f>IFERROR(INDEX('Enter Draw '!$E$3:$H$252,MATCH(SMALL('Enter Draw '!$K$3:$K$252,D11),'Enter Draw '!$K$3:$K$252,0),3),"")</f>
        <v xml:space="preserve">Lori Kjose </v>
      </c>
      <c r="H11" t="str">
        <f>IFERROR(INDEX('Enter Draw '!$E$3:$H$252,MATCH(SMALL('Enter Draw '!$K$3:$K$252,D11),'Enter Draw '!$K$3:$K$252,0),4),"")</f>
        <v xml:space="preserve">Cajun </v>
      </c>
      <c r="I11">
        <v>10</v>
      </c>
      <c r="J11" s="1">
        <f t="shared" si="0"/>
        <v>10</v>
      </c>
      <c r="K11" t="str">
        <f>IFERROR(INDEX('Enter Draw '!$F$3:$H$252,MATCH(SMALL('Enter Draw '!$L$3:$L$252,I11),'Enter Draw '!$L$3:$L$252,0),2),"")</f>
        <v xml:space="preserve">Victoria Blatchford </v>
      </c>
      <c r="L11" t="str">
        <f>IFERROR(INDEX('Enter Draw '!$F$3:$H$252,MATCH(SMALL('Enter Draw '!$L$3:$L$252,I11),'Enter Draw '!$L$3:$L$252,0),3),"")</f>
        <v xml:space="preserve">Coalys Te Bar </v>
      </c>
      <c r="N11" s="1" t="str">
        <f>IF(O11="","",IF(INDEX('Enter Draw '!$B$3:$H$252,MATCH(SMALL('Enter Draw '!$M$3:$M$252,D11),'Enter Draw '!$M$3:$M$252,0),1)="oco","oco",D11))</f>
        <v/>
      </c>
      <c r="O11" t="str">
        <f>IFERROR(INDEX('Enter Draw '!$A$3:$J$252,MATCH(SMALL('Enter Draw '!$M$3:$M$252,Q11),'Enter Draw '!$M$3:$M$252,0),7),"")</f>
        <v/>
      </c>
      <c r="P11" t="str">
        <f>IFERROR(INDEX('Enter Draw '!$A$3:$H$252,MATCH(SMALL('Enter Draw '!$M$3:$M$252,Q11),'Enter Draw '!$M$3:$M$252,0),8),"")</f>
        <v/>
      </c>
      <c r="Q11">
        <v>9</v>
      </c>
      <c r="S11" s="1" t="str">
        <f t="shared" si="1"/>
        <v/>
      </c>
      <c r="T11" t="str">
        <f>IFERROR(INDEX('Enter Draw '!$A$3:$J$252,MATCH(SMALL('Enter Draw '!$N$3:$N$252,V12),'Enter Draw '!$N$3:$N$252,0),6),"")</f>
        <v/>
      </c>
      <c r="U11" t="str">
        <f>IFERROR(INDEX('Enter Draw '!$A$3:$H$252,MATCH(SMALL('Enter Draw '!$N$3:$N$252,V12),'Enter Draw '!$N$3:$N$252,0),7),"")</f>
        <v/>
      </c>
      <c r="V11">
        <v>9</v>
      </c>
      <c r="X11" s="1" t="str">
        <f t="shared" si="2"/>
        <v/>
      </c>
      <c r="Y11" t="str">
        <f>IFERROR(INDEX('Enter Draw '!$A$3:$J$252,MATCH(SMALL('Enter Draw '!$O$3:$O$252,Q11),'Enter Draw '!$O$3:$O$252,0),7),"")</f>
        <v/>
      </c>
      <c r="Z11" t="str">
        <f>IFERROR(INDEX('Enter Draw '!$A$3:$H$252,MATCH(SMALL('Enter Draw '!$O$3:$O$252,Q11),'Enter Draw '!$O$3:$O$252,0),8),"")</f>
        <v/>
      </c>
    </row>
    <row r="12" spans="1:26">
      <c r="A12" s="1">
        <f>IF(B12="","",IF(INDEX('Enter Draw '!$C$3:$H$252,MATCH(SMALL('Enter Draw '!$J$3:$J$252,D12),'Enter Draw '!$J$3:$J$252,0),1)="yco","yco",D12))</f>
        <v>10</v>
      </c>
      <c r="B12" t="str">
        <f>IFERROR(INDEX('Enter Draw '!$C$3:$J$252,MATCH(SMALL('Enter Draw '!$J$3:$J$252,D12),'Enter Draw '!$J$3:$J$252,0),5),"")</f>
        <v xml:space="preserve">Debbie McCutcheon </v>
      </c>
      <c r="C12" t="str">
        <f>IFERROR(INDEX('Enter Draw '!$C$3:$H$252,MATCH(SMALL('Enter Draw '!$J$3:$J$252,D12),'Enter Draw '!$J$3:$J$252,0),6),"")</f>
        <v xml:space="preserve">Ivory Soap </v>
      </c>
      <c r="D12">
        <v>10</v>
      </c>
      <c r="F12" s="1">
        <f>IF(G12="","",IF(INDEX('Enter Draw '!$E$3:$H$252,MATCH(SMALL('Enter Draw '!$K$3:$K$252,D12),'Enter Draw '!$K$3:$K$252,0),1)="co","co",IF(INDEX('Enter Draw '!$E$3:$H$252,MATCH(SMALL('Enter Draw '!$K$3:$K$252,D12),'Enter Draw '!$K$3:$K$252,0),1)="yco","yco",D12)))</f>
        <v>10</v>
      </c>
      <c r="G12" t="str">
        <f>IFERROR(INDEX('Enter Draw '!$E$3:$H$252,MATCH(SMALL('Enter Draw '!$K$3:$K$252,D12),'Enter Draw '!$K$3:$K$252,0),3),"")</f>
        <v xml:space="preserve">Mike Boomgarden </v>
      </c>
      <c r="H12" t="str">
        <f>IFERROR(INDEX('Enter Draw '!$E$3:$H$252,MATCH(SMALL('Enter Draw '!$K$3:$K$252,D12),'Enter Draw '!$K$3:$K$252,0),4),"")</f>
        <v xml:space="preserve">Gypsy </v>
      </c>
      <c r="J12" s="1" t="str">
        <f t="shared" si="0"/>
        <v/>
      </c>
      <c r="K12" t="str">
        <f>IFERROR(INDEX('Enter Draw '!$F$3:$H$252,MATCH(SMALL('Enter Draw '!$L$3:$L$252,I12),'Enter Draw '!$L$3:$L$252,0),2),"")</f>
        <v/>
      </c>
      <c r="L12" t="str">
        <f>IFERROR(INDEX('Enter Draw '!$F$3:$H$252,MATCH(SMALL('Enter Draw '!$L$3:$L$252,I12),'Enter Draw '!$L$3:$L$252,0),3),"")</f>
        <v/>
      </c>
      <c r="N12" s="1" t="str">
        <f>IF(O12="","",IF(INDEX('Enter Draw '!$B$3:$H$252,MATCH(SMALL('Enter Draw '!$M$3:$M$252,D12),'Enter Draw '!$M$3:$M$252,0),1)="oco","oco",D12))</f>
        <v/>
      </c>
      <c r="O12" t="str">
        <f>IFERROR(INDEX('Enter Draw '!$A$3:$J$252,MATCH(SMALL('Enter Draw '!$M$3:$M$252,Q12),'Enter Draw '!$M$3:$M$252,0),7),"")</f>
        <v/>
      </c>
      <c r="P12" t="str">
        <f>IFERROR(INDEX('Enter Draw '!$A$3:$H$252,MATCH(SMALL('Enter Draw '!$M$3:$M$252,Q12),'Enter Draw '!$M$3:$M$252,0),8),"")</f>
        <v/>
      </c>
      <c r="Q12">
        <v>10</v>
      </c>
      <c r="S12" s="1" t="str">
        <f t="shared" si="1"/>
        <v/>
      </c>
      <c r="T12" t="str">
        <f>IFERROR(INDEX('Enter Draw '!$A$3:$J$252,MATCH(SMALL('Enter Draw '!$N$3:$N$252,V13),'Enter Draw '!$N$3:$N$252,0),6),"")</f>
        <v/>
      </c>
      <c r="U12" t="str">
        <f>IFERROR(INDEX('Enter Draw '!$A$3:$H$252,MATCH(SMALL('Enter Draw '!$N$3:$N$252,V13),'Enter Draw '!$N$3:$N$252,0),7),"")</f>
        <v/>
      </c>
      <c r="V12">
        <v>10</v>
      </c>
      <c r="X12" s="1" t="str">
        <f t="shared" si="2"/>
        <v/>
      </c>
      <c r="Y12" t="str">
        <f>IFERROR(INDEX('Enter Draw '!$A$3:$J$252,MATCH(SMALL('Enter Draw '!$O$3:$O$252,Q12),'Enter Draw '!$O$3:$O$252,0),7),"")</f>
        <v/>
      </c>
      <c r="Z12" t="str">
        <f>IFERROR(INDEX('Enter Draw '!$A$3:$H$252,MATCH(SMALL('Enter Draw '!$O$3:$O$252,Q12),'Enter Draw '!$O$3:$O$252,0),8),"")</f>
        <v/>
      </c>
    </row>
    <row r="13" spans="1:26">
      <c r="A13" s="1" t="str">
        <f>IF(B13="","",IF(INDEX('Enter Draw '!$C$3:$H$252,MATCH(SMALL('Enter Draw '!$J$3:$J$252,D13),'Enter Draw '!$J$3:$J$252,0),1)="yco","yco",D13))</f>
        <v/>
      </c>
      <c r="B13" t="str">
        <f>IFERROR(INDEX('Enter Draw '!$C$3:$J$252,MATCH(SMALL('Enter Draw '!$J$3:$J$252,D13),'Enter Draw '!$J$3:$J$252,0),5),"")</f>
        <v/>
      </c>
      <c r="C13" t="str">
        <f>IFERROR(INDEX('Enter Draw '!$C$3:$H$252,MATCH(SMALL('Enter Draw '!$J$3:$J$252,D13),'Enter Draw '!$J$3:$J$252,0),6),"")</f>
        <v/>
      </c>
      <c r="F13" s="1" t="str">
        <f>IF(G13="","",IF(INDEX('Enter Draw '!$E$3:$H$252,MATCH(SMALL('Enter Draw '!$K$3:$K$252,D13),'Enter Draw '!$K$3:$K$252,0),1)="co","co",IF(INDEX('Enter Draw '!$E$3:$H$252,MATCH(SMALL('Enter Draw '!$K$3:$K$252,D13),'Enter Draw '!$K$3:$K$252,0),1)="yco","yco",D13)))</f>
        <v/>
      </c>
      <c r="G13" t="str">
        <f>IFERROR(INDEX('Enter Draw '!$E$3:$H$252,MATCH(SMALL('Enter Draw '!$K$3:$K$252,D13),'Enter Draw '!$K$3:$K$252,0),3),"")</f>
        <v/>
      </c>
      <c r="H13" t="str">
        <f>IFERROR(INDEX('Enter Draw '!$E$3:$H$252,MATCH(SMALL('Enter Draw '!$K$3:$K$252,D13),'Enter Draw '!$K$3:$K$252,0),4),"")</f>
        <v/>
      </c>
      <c r="I13">
        <v>11</v>
      </c>
      <c r="J13" s="1">
        <f t="shared" si="0"/>
        <v>11</v>
      </c>
      <c r="K13" t="str">
        <f>IFERROR(INDEX('Enter Draw '!$F$3:$H$252,MATCH(SMALL('Enter Draw '!$L$3:$L$252,I13),'Enter Draw '!$L$3:$L$252,0),2),"")</f>
        <v xml:space="preserve">Devynn Banks </v>
      </c>
      <c r="L13" t="str">
        <f>IFERROR(INDEX('Enter Draw '!$F$3:$H$252,MATCH(SMALL('Enter Draw '!$L$3:$L$252,I13),'Enter Draw '!$L$3:$L$252,0),3),"")</f>
        <v xml:space="preserve">Rebel </v>
      </c>
      <c r="N13" s="1" t="str">
        <f>IF(O13="","",IF(INDEX('Enter Draw '!$B$3:$H$252,MATCH(SMALL('Enter Draw '!$M$3:$M$252,D13),'Enter Draw '!$M$3:$M$252,0),1)="oco","oco",D13))</f>
        <v/>
      </c>
      <c r="O13" t="str">
        <f>IFERROR(INDEX('Enter Draw '!$A$3:$J$252,MATCH(SMALL('Enter Draw '!$M$3:$M$252,Q13),'Enter Draw '!$M$3:$M$252,0),7),"")</f>
        <v/>
      </c>
      <c r="P13" t="str">
        <f>IFERROR(INDEX('Enter Draw '!$A$3:$H$252,MATCH(SMALL('Enter Draw '!$M$3:$M$252,Q13),'Enter Draw '!$M$3:$M$252,0),8),"")</f>
        <v/>
      </c>
      <c r="S13" s="1" t="str">
        <f t="shared" si="1"/>
        <v/>
      </c>
      <c r="T13" t="str">
        <f>IFERROR(INDEX('Enter Draw '!$A$3:$J$252,MATCH(SMALL('Enter Draw '!$N$3:$N$252,V14),'Enter Draw '!$N$3:$N$252,0),6),"")</f>
        <v/>
      </c>
      <c r="U13" t="str">
        <f>IFERROR(INDEX('Enter Draw '!$A$3:$H$252,MATCH(SMALL('Enter Draw '!$N$3:$N$252,V14),'Enter Draw '!$N$3:$N$252,0),7),"")</f>
        <v/>
      </c>
      <c r="X13" s="1" t="str">
        <f t="shared" si="2"/>
        <v/>
      </c>
      <c r="Y13" t="str">
        <f>IFERROR(INDEX('Enter Draw '!$A$3:$J$252,MATCH(SMALL('Enter Draw '!$O$3:$O$252,Q13),'Enter Draw '!$O$3:$O$252,0),7),"")</f>
        <v/>
      </c>
      <c r="Z13" t="str">
        <f>IFERROR(INDEX('Enter Draw '!$A$3:$H$252,MATCH(SMALL('Enter Draw '!$O$3:$O$252,Q13),'Enter Draw '!$O$3:$O$252,0),8),"")</f>
        <v/>
      </c>
    </row>
    <row r="14" spans="1:26">
      <c r="A14" s="1">
        <f>IF(B14="","",IF(INDEX('Enter Draw '!$C$3:$H$252,MATCH(SMALL('Enter Draw '!$J$3:$J$252,D14),'Enter Draw '!$J$3:$J$252,0),1)="yco","yco",D14))</f>
        <v>11</v>
      </c>
      <c r="B14" t="str">
        <f>IFERROR(INDEX('Enter Draw '!$C$3:$J$252,MATCH(SMALL('Enter Draw '!$J$3:$J$252,D14),'Enter Draw '!$J$3:$J$252,0),5),"")</f>
        <v xml:space="preserve">Jodi  Nelson </v>
      </c>
      <c r="C14" t="str">
        <f>IFERROR(INDEX('Enter Draw '!$C$3:$H$252,MATCH(SMALL('Enter Draw '!$J$3:$J$252,D14),'Enter Draw '!$J$3:$J$252,0),6),"")</f>
        <v xml:space="preserve">Simon </v>
      </c>
      <c r="D14">
        <v>11</v>
      </c>
      <c r="F14" s="1">
        <f>IF(G14="","",IF(INDEX('Enter Draw '!$E$3:$H$252,MATCH(SMALL('Enter Draw '!$K$3:$K$252,D14),'Enter Draw '!$K$3:$K$252,0),1)="co","co",IF(INDEX('Enter Draw '!$E$3:$H$252,MATCH(SMALL('Enter Draw '!$K$3:$K$252,D14),'Enter Draw '!$K$3:$K$252,0),1)="yco","yco",D14)))</f>
        <v>11</v>
      </c>
      <c r="G14" t="str">
        <f>IFERROR(INDEX('Enter Draw '!$E$3:$H$252,MATCH(SMALL('Enter Draw '!$K$3:$K$252,D14),'Enter Draw '!$K$3:$K$252,0),3),"")</f>
        <v xml:space="preserve">Londyn Mikkelsen </v>
      </c>
      <c r="H14" t="str">
        <f>IFERROR(INDEX('Enter Draw '!$E$3:$H$252,MATCH(SMALL('Enter Draw '!$K$3:$K$252,D14),'Enter Draw '!$K$3:$K$252,0),4),"")</f>
        <v xml:space="preserve">Rosie </v>
      </c>
      <c r="I14">
        <v>12</v>
      </c>
      <c r="J14" s="1">
        <f t="shared" si="0"/>
        <v>12</v>
      </c>
      <c r="K14" t="str">
        <f>IFERROR(INDEX('Enter Draw '!$F$3:$H$252,MATCH(SMALL('Enter Draw '!$L$3:$L$252,I14),'Enter Draw '!$L$3:$L$252,0),2),"")</f>
        <v xml:space="preserve">Brooke Knoll </v>
      </c>
      <c r="L14" t="str">
        <f>IFERROR(INDEX('Enter Draw '!$F$3:$H$252,MATCH(SMALL('Enter Draw '!$L$3:$L$252,I14),'Enter Draw '!$L$3:$L$252,0),3),"")</f>
        <v xml:space="preserve">Blizzard </v>
      </c>
      <c r="N14" s="1" t="str">
        <f>IF(O14="","",IF(INDEX('Enter Draw '!$B$3:$H$252,MATCH(SMALL('Enter Draw '!$M$3:$M$252,D14),'Enter Draw '!$M$3:$M$252,0),1)="oco","oco",D14))</f>
        <v/>
      </c>
      <c r="O14" t="str">
        <f>IFERROR(INDEX('Enter Draw '!$A$3:$J$252,MATCH(SMALL('Enter Draw '!$M$3:$M$252,Q14),'Enter Draw '!$M$3:$M$252,0),7),"")</f>
        <v/>
      </c>
      <c r="P14" t="str">
        <f>IFERROR(INDEX('Enter Draw '!$A$3:$H$252,MATCH(SMALL('Enter Draw '!$M$3:$M$252,Q14),'Enter Draw '!$M$3:$M$252,0),8),"")</f>
        <v/>
      </c>
      <c r="Q14">
        <v>11</v>
      </c>
      <c r="S14" s="1" t="str">
        <f t="shared" si="1"/>
        <v/>
      </c>
      <c r="T14" t="str">
        <f>IFERROR(INDEX('Enter Draw '!$A$3:$J$252,MATCH(SMALL('Enter Draw '!$N$3:$N$252,V15),'Enter Draw '!$N$3:$N$252,0),6),"")</f>
        <v/>
      </c>
      <c r="U14" t="str">
        <f>IFERROR(INDEX('Enter Draw '!$A$3:$H$252,MATCH(SMALL('Enter Draw '!$N$3:$N$252,V15),'Enter Draw '!$N$3:$N$252,0),7),"")</f>
        <v/>
      </c>
      <c r="V14">
        <v>11</v>
      </c>
      <c r="X14" s="1" t="str">
        <f t="shared" si="2"/>
        <v/>
      </c>
      <c r="Y14" t="str">
        <f>IFERROR(INDEX('Enter Draw '!$A$3:$J$252,MATCH(SMALL('Enter Draw '!$O$3:$O$252,Q14),'Enter Draw '!$O$3:$O$252,0),7),"")</f>
        <v/>
      </c>
      <c r="Z14" t="str">
        <f>IFERROR(INDEX('Enter Draw '!$A$3:$H$252,MATCH(SMALL('Enter Draw '!$O$3:$O$252,Q14),'Enter Draw '!$O$3:$O$252,0),8),"")</f>
        <v/>
      </c>
    </row>
    <row r="15" spans="1:26">
      <c r="A15" s="1">
        <f>IF(B15="","",IF(INDEX('Enter Draw '!$C$3:$H$252,MATCH(SMALL('Enter Draw '!$J$3:$J$252,D15),'Enter Draw '!$J$3:$J$252,0),1)="yco","yco",D15))</f>
        <v>12</v>
      </c>
      <c r="B15" t="str">
        <f>IFERROR(INDEX('Enter Draw '!$C$3:$J$252,MATCH(SMALL('Enter Draw '!$J$3:$J$252,D15),'Enter Draw '!$J$3:$J$252,0),5),"")</f>
        <v xml:space="preserve">Carlee Nelson </v>
      </c>
      <c r="C15" t="str">
        <f>IFERROR(INDEX('Enter Draw '!$C$3:$H$252,MATCH(SMALL('Enter Draw '!$J$3:$J$252,D15),'Enter Draw '!$J$3:$J$252,0),6),"")</f>
        <v>Rocky</v>
      </c>
      <c r="D15">
        <v>12</v>
      </c>
      <c r="F15" s="1">
        <f>IF(G15="","",IF(INDEX('Enter Draw '!$E$3:$H$252,MATCH(SMALL('Enter Draw '!$K$3:$K$252,D15),'Enter Draw '!$K$3:$K$252,0),1)="co","co",IF(INDEX('Enter Draw '!$E$3:$H$252,MATCH(SMALL('Enter Draw '!$K$3:$K$252,D15),'Enter Draw '!$K$3:$K$252,0),1)="yco","yco",D15)))</f>
        <v>12</v>
      </c>
      <c r="G15" t="str">
        <f>IFERROR(INDEX('Enter Draw '!$E$3:$H$252,MATCH(SMALL('Enter Draw '!$K$3:$K$252,D15),'Enter Draw '!$K$3:$K$252,0),3),"")</f>
        <v xml:space="preserve">Jennifer Pechous </v>
      </c>
      <c r="H15" t="str">
        <f>IFERROR(INDEX('Enter Draw '!$E$3:$H$252,MATCH(SMALL('Enter Draw '!$K$3:$K$252,D15),'Enter Draw '!$K$3:$K$252,0),4),"")</f>
        <v xml:space="preserve">L J </v>
      </c>
      <c r="I15">
        <v>13</v>
      </c>
      <c r="J15" s="1">
        <f t="shared" si="0"/>
        <v>13</v>
      </c>
      <c r="K15" t="str">
        <f>IFERROR(INDEX('Enter Draw '!$F$3:$H$252,MATCH(SMALL('Enter Draw '!$L$3:$L$252,I15),'Enter Draw '!$L$3:$L$252,0),2),"")</f>
        <v xml:space="preserve">Londyn Mikkelsen </v>
      </c>
      <c r="L15" t="str">
        <f>IFERROR(INDEX('Enter Draw '!$F$3:$H$252,MATCH(SMALL('Enter Draw '!$L$3:$L$252,I15),'Enter Draw '!$L$3:$L$252,0),3),"")</f>
        <v xml:space="preserve">Stella </v>
      </c>
      <c r="N15" s="1" t="str">
        <f>IF(O15="","",IF(INDEX('Enter Draw '!$B$3:$H$252,MATCH(SMALL('Enter Draw '!$M$3:$M$252,D15),'Enter Draw '!$M$3:$M$252,0),1)="oco","oco",D15))</f>
        <v/>
      </c>
      <c r="O15" t="str">
        <f>IFERROR(INDEX('Enter Draw '!$A$3:$J$252,MATCH(SMALL('Enter Draw '!$M$3:$M$252,Q15),'Enter Draw '!$M$3:$M$252,0),7),"")</f>
        <v/>
      </c>
      <c r="P15" t="str">
        <f>IFERROR(INDEX('Enter Draw '!$A$3:$H$252,MATCH(SMALL('Enter Draw '!$M$3:$M$252,Q15),'Enter Draw '!$M$3:$M$252,0),8),"")</f>
        <v/>
      </c>
      <c r="Q15">
        <v>12</v>
      </c>
      <c r="S15" s="1" t="str">
        <f t="shared" si="1"/>
        <v/>
      </c>
      <c r="T15" t="str">
        <f>IFERROR(INDEX('Enter Draw '!$A$3:$J$252,MATCH(SMALL('Enter Draw '!$N$3:$N$252,V16),'Enter Draw '!$N$3:$N$252,0),6),"")</f>
        <v/>
      </c>
      <c r="U15" t="str">
        <f>IFERROR(INDEX('Enter Draw '!$A$3:$H$252,MATCH(SMALL('Enter Draw '!$N$3:$N$252,V16),'Enter Draw '!$N$3:$N$252,0),7),"")</f>
        <v/>
      </c>
      <c r="V15">
        <v>12</v>
      </c>
      <c r="X15" s="1" t="str">
        <f t="shared" si="2"/>
        <v/>
      </c>
      <c r="Y15" t="str">
        <f>IFERROR(INDEX('Enter Draw '!$A$3:$J$252,MATCH(SMALL('Enter Draw '!$O$3:$O$252,Q15),'Enter Draw '!$O$3:$O$252,0),7),"")</f>
        <v/>
      </c>
      <c r="Z15" t="str">
        <f>IFERROR(INDEX('Enter Draw '!$A$3:$H$252,MATCH(SMALL('Enter Draw '!$O$3:$O$252,Q15),'Enter Draw '!$O$3:$O$252,0),8),"")</f>
        <v/>
      </c>
    </row>
    <row r="16" spans="1:26">
      <c r="A16" s="1">
        <f>IF(B16="","",IF(INDEX('Enter Draw '!$C$3:$H$252,MATCH(SMALL('Enter Draw '!$J$3:$J$252,D16),'Enter Draw '!$J$3:$J$252,0),1)="yco","yco",D16))</f>
        <v>13</v>
      </c>
      <c r="B16" t="str">
        <f>IFERROR(INDEX('Enter Draw '!$C$3:$J$252,MATCH(SMALL('Enter Draw '!$J$3:$J$252,D16),'Enter Draw '!$J$3:$J$252,0),5),"")</f>
        <v xml:space="preserve">Ally Pauley </v>
      </c>
      <c r="C16" t="str">
        <f>IFERROR(INDEX('Enter Draw '!$C$3:$H$252,MATCH(SMALL('Enter Draw '!$J$3:$J$252,D16),'Enter Draw '!$J$3:$J$252,0),6),"")</f>
        <v xml:space="preserve">Breezy </v>
      </c>
      <c r="D16">
        <v>13</v>
      </c>
      <c r="F16" s="1">
        <f>IF(G16="","",IF(INDEX('Enter Draw '!$E$3:$H$252,MATCH(SMALL('Enter Draw '!$K$3:$K$252,D16),'Enter Draw '!$K$3:$K$252,0),1)="co","co",IF(INDEX('Enter Draw '!$E$3:$H$252,MATCH(SMALL('Enter Draw '!$K$3:$K$252,D16),'Enter Draw '!$K$3:$K$252,0),1)="yco","yco",D16)))</f>
        <v>13</v>
      </c>
      <c r="G16" t="str">
        <f>IFERROR(INDEX('Enter Draw '!$E$3:$H$252,MATCH(SMALL('Enter Draw '!$K$3:$K$252,D16),'Enter Draw '!$K$3:$K$252,0),3),"")</f>
        <v xml:space="preserve">Janice Roebuck </v>
      </c>
      <c r="H16" t="str">
        <f>IFERROR(INDEX('Enter Draw '!$E$3:$H$252,MATCH(SMALL('Enter Draw '!$K$3:$K$252,D16),'Enter Draw '!$K$3:$K$252,0),4),"")</f>
        <v xml:space="preserve">Peaches </v>
      </c>
      <c r="I16">
        <v>14</v>
      </c>
      <c r="J16" s="1">
        <f t="shared" si="0"/>
        <v>14</v>
      </c>
      <c r="K16" t="str">
        <f>IFERROR(INDEX('Enter Draw '!$F$3:$H$252,MATCH(SMALL('Enter Draw '!$L$3:$L$252,I16),'Enter Draw '!$L$3:$L$252,0),2),"")</f>
        <v xml:space="preserve">Kristan Soukup </v>
      </c>
      <c r="L16" t="str">
        <f>IFERROR(INDEX('Enter Draw '!$F$3:$H$252,MATCH(SMALL('Enter Draw '!$L$3:$L$252,I16),'Enter Draw '!$L$3:$L$252,0),3),"")</f>
        <v xml:space="preserve">Crown </v>
      </c>
      <c r="N16" s="1" t="str">
        <f>IF(O16="","",IF(INDEX('Enter Draw '!$B$3:$H$252,MATCH(SMALL('Enter Draw '!$M$3:$M$252,D16),'Enter Draw '!$M$3:$M$252,0),1)="oco","oco",D16))</f>
        <v/>
      </c>
      <c r="O16" t="str">
        <f>IFERROR(INDEX('Enter Draw '!$A$3:$J$252,MATCH(SMALL('Enter Draw '!$M$3:$M$252,Q16),'Enter Draw '!$M$3:$M$252,0),7),"")</f>
        <v/>
      </c>
      <c r="P16" t="str">
        <f>IFERROR(INDEX('Enter Draw '!$A$3:$H$252,MATCH(SMALL('Enter Draw '!$M$3:$M$252,Q16),'Enter Draw '!$M$3:$M$252,0),8),"")</f>
        <v/>
      </c>
      <c r="Q16">
        <v>13</v>
      </c>
      <c r="S16" s="1" t="str">
        <f t="shared" si="1"/>
        <v/>
      </c>
      <c r="T16" t="str">
        <f>IFERROR(INDEX('Enter Draw '!$A$3:$J$252,MATCH(SMALL('Enter Draw '!$N$3:$N$252,V17),'Enter Draw '!$N$3:$N$252,0),6),"")</f>
        <v/>
      </c>
      <c r="U16" t="str">
        <f>IFERROR(INDEX('Enter Draw '!$A$3:$H$252,MATCH(SMALL('Enter Draw '!$N$3:$N$252,V17),'Enter Draw '!$N$3:$N$252,0),7),"")</f>
        <v/>
      </c>
      <c r="V16">
        <v>13</v>
      </c>
      <c r="X16" s="1" t="str">
        <f t="shared" si="2"/>
        <v/>
      </c>
      <c r="Y16" t="str">
        <f>IFERROR(INDEX('Enter Draw '!$A$3:$J$252,MATCH(SMALL('Enter Draw '!$O$3:$O$252,Q16),'Enter Draw '!$O$3:$O$252,0),7),"")</f>
        <v/>
      </c>
      <c r="Z16" t="str">
        <f>IFERROR(INDEX('Enter Draw '!$A$3:$H$252,MATCH(SMALL('Enter Draw '!$O$3:$O$252,Q16),'Enter Draw '!$O$3:$O$252,0),8),"")</f>
        <v/>
      </c>
    </row>
    <row r="17" spans="1:26">
      <c r="A17" s="1">
        <f>IF(B17="","",IF(INDEX('Enter Draw '!$C$3:$H$252,MATCH(SMALL('Enter Draw '!$J$3:$J$252,D17),'Enter Draw '!$J$3:$J$252,0),1)="yco","yco",D17))</f>
        <v>14</v>
      </c>
      <c r="B17" t="str">
        <f>IFERROR(INDEX('Enter Draw '!$C$3:$J$252,MATCH(SMALL('Enter Draw '!$J$3:$J$252,D17),'Enter Draw '!$J$3:$J$252,0),5),"")</f>
        <v xml:space="preserve">Hillery Yager </v>
      </c>
      <c r="C17" t="str">
        <f>IFERROR(INDEX('Enter Draw '!$C$3:$H$252,MATCH(SMALL('Enter Draw '!$J$3:$J$252,D17),'Enter Draw '!$J$3:$J$252,0),6),"")</f>
        <v xml:space="preserve">Joker </v>
      </c>
      <c r="D17">
        <v>14</v>
      </c>
      <c r="F17" s="1">
        <f>IF(G17="","",IF(INDEX('Enter Draw '!$E$3:$H$252,MATCH(SMALL('Enter Draw '!$K$3:$K$252,D17),'Enter Draw '!$K$3:$K$252,0),1)="co","co",IF(INDEX('Enter Draw '!$E$3:$H$252,MATCH(SMALL('Enter Draw '!$K$3:$K$252,D17),'Enter Draw '!$K$3:$K$252,0),1)="yco","yco",D17)))</f>
        <v>14</v>
      </c>
      <c r="G17" t="str">
        <f>IFERROR(INDEX('Enter Draw '!$E$3:$H$252,MATCH(SMALL('Enter Draw '!$K$3:$K$252,D17),'Enter Draw '!$K$3:$K$252,0),3),"")</f>
        <v xml:space="preserve">Michele Snyder </v>
      </c>
      <c r="H17" t="str">
        <f>IFERROR(INDEX('Enter Draw '!$E$3:$H$252,MATCH(SMALL('Enter Draw '!$K$3:$K$252,D17),'Enter Draw '!$K$3:$K$252,0),4),"")</f>
        <v xml:space="preserve">Shandy </v>
      </c>
      <c r="I17">
        <v>15</v>
      </c>
      <c r="J17" s="1">
        <f t="shared" si="0"/>
        <v>15</v>
      </c>
      <c r="K17" t="str">
        <f>IFERROR(INDEX('Enter Draw '!$F$3:$H$252,MATCH(SMALL('Enter Draw '!$L$3:$L$252,I17),'Enter Draw '!$L$3:$L$252,0),2),"")</f>
        <v xml:space="preserve">Sara Skuodas </v>
      </c>
      <c r="L17" t="str">
        <f>IFERROR(INDEX('Enter Draw '!$F$3:$H$252,MATCH(SMALL('Enter Draw '!$L$3:$L$252,I17),'Enter Draw '!$L$3:$L$252,0),3),"")</f>
        <v xml:space="preserve">Puddles </v>
      </c>
      <c r="N17" s="1" t="str">
        <f>IF(O17="","",IF(INDEX('Enter Draw '!$B$3:$H$252,MATCH(SMALL('Enter Draw '!$M$3:$M$252,D17),'Enter Draw '!$M$3:$M$252,0),1)="oco","oco",D17))</f>
        <v/>
      </c>
      <c r="O17" t="str">
        <f>IFERROR(INDEX('Enter Draw '!$A$3:$J$252,MATCH(SMALL('Enter Draw '!$M$3:$M$252,Q17),'Enter Draw '!$M$3:$M$252,0),7),"")</f>
        <v/>
      </c>
      <c r="P17" t="str">
        <f>IFERROR(INDEX('Enter Draw '!$A$3:$H$252,MATCH(SMALL('Enter Draw '!$M$3:$M$252,Q17),'Enter Draw '!$M$3:$M$252,0),8),"")</f>
        <v/>
      </c>
      <c r="Q17">
        <v>14</v>
      </c>
      <c r="S17" s="1" t="str">
        <f t="shared" si="1"/>
        <v/>
      </c>
      <c r="T17" t="str">
        <f>IFERROR(INDEX('Enter Draw '!$A$3:$J$252,MATCH(SMALL('Enter Draw '!$N$3:$N$252,V18),'Enter Draw '!$N$3:$N$252,0),6),"")</f>
        <v/>
      </c>
      <c r="U17" t="str">
        <f>IFERROR(INDEX('Enter Draw '!$A$3:$H$252,MATCH(SMALL('Enter Draw '!$N$3:$N$252,V18),'Enter Draw '!$N$3:$N$252,0),7),"")</f>
        <v/>
      </c>
      <c r="V17">
        <v>14</v>
      </c>
      <c r="X17" s="1" t="str">
        <f t="shared" si="2"/>
        <v/>
      </c>
      <c r="Y17" t="str">
        <f>IFERROR(INDEX('Enter Draw '!$A$3:$J$252,MATCH(SMALL('Enter Draw '!$O$3:$O$252,Q17),'Enter Draw '!$O$3:$O$252,0),7),"")</f>
        <v/>
      </c>
      <c r="Z17" t="str">
        <f>IFERROR(INDEX('Enter Draw '!$A$3:$H$252,MATCH(SMALL('Enter Draw '!$O$3:$O$252,Q17),'Enter Draw '!$O$3:$O$252,0),8),"")</f>
        <v/>
      </c>
    </row>
    <row r="18" spans="1:26">
      <c r="A18" s="1">
        <f>IF(B18="","",IF(INDEX('Enter Draw '!$C$3:$H$252,MATCH(SMALL('Enter Draw '!$J$3:$J$252,D18),'Enter Draw '!$J$3:$J$252,0),1)="yco","yco",D18))</f>
        <v>15</v>
      </c>
      <c r="B18" t="str">
        <f>IFERROR(INDEX('Enter Draw '!$C$3:$J$252,MATCH(SMALL('Enter Draw '!$J$3:$J$252,D18),'Enter Draw '!$J$3:$J$252,0),5),"")</f>
        <v xml:space="preserve">Shari Kennedy </v>
      </c>
      <c r="C18" t="str">
        <f>IFERROR(INDEX('Enter Draw '!$C$3:$H$252,MATCH(SMALL('Enter Draw '!$J$3:$J$252,D18),'Enter Draw '!$J$3:$J$252,0),6),"")</f>
        <v xml:space="preserve">Josey Wales Guns </v>
      </c>
      <c r="D18">
        <v>15</v>
      </c>
      <c r="F18" s="1">
        <f>IF(G18="","",IF(INDEX('Enter Draw '!$E$3:$H$252,MATCH(SMALL('Enter Draw '!$K$3:$K$252,D18),'Enter Draw '!$K$3:$K$252,0),1)="co","co",IF(INDEX('Enter Draw '!$E$3:$H$252,MATCH(SMALL('Enter Draw '!$K$3:$K$252,D18),'Enter Draw '!$K$3:$K$252,0),1)="yco","yco",D18)))</f>
        <v>15</v>
      </c>
      <c r="G18" t="str">
        <f>IFERROR(INDEX('Enter Draw '!$E$3:$H$252,MATCH(SMALL('Enter Draw '!$K$3:$K$252,D18),'Enter Draw '!$K$3:$K$252,0),3),"")</f>
        <v xml:space="preserve">Kristan Soukup </v>
      </c>
      <c r="H18" t="str">
        <f>IFERROR(INDEX('Enter Draw '!$E$3:$H$252,MATCH(SMALL('Enter Draw '!$K$3:$K$252,D18),'Enter Draw '!$K$3:$K$252,0),4),"")</f>
        <v xml:space="preserve">Crown </v>
      </c>
      <c r="I18">
        <v>16</v>
      </c>
      <c r="J18" s="1">
        <f t="shared" si="0"/>
        <v>16</v>
      </c>
      <c r="K18" t="str">
        <f>IFERROR(INDEX('Enter Draw '!$F$3:$H$252,MATCH(SMALL('Enter Draw '!$L$3:$L$252,I18),'Enter Draw '!$L$3:$L$252,0),2),"")</f>
        <v xml:space="preserve">Kelli VanDerBrink </v>
      </c>
      <c r="L18" t="str">
        <f>IFERROR(INDEX('Enter Draw '!$F$3:$H$252,MATCH(SMALL('Enter Draw '!$L$3:$L$252,I18),'Enter Draw '!$L$3:$L$252,0),3),"")</f>
        <v xml:space="preserve">Cowboy </v>
      </c>
      <c r="N18" s="1" t="str">
        <f>IF(O18="","",IF(INDEX('Enter Draw '!$B$3:$H$252,MATCH(SMALL('Enter Draw '!$M$3:$M$252,D18),'Enter Draw '!$M$3:$M$252,0),1)="oco","oco",D18))</f>
        <v/>
      </c>
      <c r="O18" t="str">
        <f>IFERROR(INDEX('Enter Draw '!$A$3:$J$252,MATCH(SMALL('Enter Draw '!$M$3:$M$252,Q18),'Enter Draw '!$M$3:$M$252,0),7),"")</f>
        <v/>
      </c>
      <c r="P18" t="str">
        <f>IFERROR(INDEX('Enter Draw '!$A$3:$H$252,MATCH(SMALL('Enter Draw '!$M$3:$M$252,Q18),'Enter Draw '!$M$3:$M$252,0),8),"")</f>
        <v/>
      </c>
      <c r="Q18">
        <v>15</v>
      </c>
      <c r="S18" s="1" t="str">
        <f t="shared" si="1"/>
        <v/>
      </c>
      <c r="T18" t="str">
        <f>IFERROR(INDEX('Enter Draw '!$A$3:$J$252,MATCH(SMALL('Enter Draw '!$N$3:$N$252,V19),'Enter Draw '!$N$3:$N$252,0),6),"")</f>
        <v/>
      </c>
      <c r="U18" t="str">
        <f>IFERROR(INDEX('Enter Draw '!$A$3:$H$252,MATCH(SMALL('Enter Draw '!$N$3:$N$252,V19),'Enter Draw '!$N$3:$N$252,0),7),"")</f>
        <v/>
      </c>
      <c r="V18">
        <v>15</v>
      </c>
      <c r="X18" s="1" t="str">
        <f t="shared" si="2"/>
        <v/>
      </c>
      <c r="Y18" t="str">
        <f>IFERROR(INDEX('Enter Draw '!$A$3:$J$252,MATCH(SMALL('Enter Draw '!$O$3:$O$252,Q18),'Enter Draw '!$O$3:$O$252,0),7),"")</f>
        <v/>
      </c>
      <c r="Z18" t="str">
        <f>IFERROR(INDEX('Enter Draw '!$A$3:$H$252,MATCH(SMALL('Enter Draw '!$O$3:$O$252,Q18),'Enter Draw '!$O$3:$O$252,0),8),"")</f>
        <v/>
      </c>
    </row>
    <row r="19" spans="1:26">
      <c r="A19" s="1" t="str">
        <f>IF(B19="","",IF(INDEX('Enter Draw '!$C$3:$H$252,MATCH(SMALL('Enter Draw '!$J$3:$J$252,D19),'Enter Draw '!$J$3:$J$252,0),1)="yco","yco",D19))</f>
        <v/>
      </c>
      <c r="B19" t="str">
        <f>IFERROR(INDEX('Enter Draw '!$C$3:$J$252,MATCH(SMALL('Enter Draw '!$J$3:$J$252,D19),'Enter Draw '!$J$3:$J$252,0),5),"")</f>
        <v/>
      </c>
      <c r="C19" t="str">
        <f>IFERROR(INDEX('Enter Draw '!$C$3:$H$252,MATCH(SMALL('Enter Draw '!$J$3:$J$252,D19),'Enter Draw '!$J$3:$J$252,0),6),"")</f>
        <v/>
      </c>
      <c r="F19" s="1" t="str">
        <f>IF(G19="","",IF(INDEX('Enter Draw '!$E$3:$H$252,MATCH(SMALL('Enter Draw '!$K$3:$K$252,D19),'Enter Draw '!$K$3:$K$252,0),1)="co","co",IF(INDEX('Enter Draw '!$E$3:$H$252,MATCH(SMALL('Enter Draw '!$K$3:$K$252,D19),'Enter Draw '!$K$3:$K$252,0),1)="yco","yco",D19)))</f>
        <v/>
      </c>
      <c r="G19" t="str">
        <f>IFERROR(INDEX('Enter Draw '!$E$3:$H$252,MATCH(SMALL('Enter Draw '!$K$3:$K$252,D19),'Enter Draw '!$K$3:$K$252,0),3),"")</f>
        <v/>
      </c>
      <c r="H19" t="str">
        <f>IFERROR(INDEX('Enter Draw '!$E$3:$H$252,MATCH(SMALL('Enter Draw '!$K$3:$K$252,D19),'Enter Draw '!$K$3:$K$252,0),4),"")</f>
        <v/>
      </c>
      <c r="I19">
        <v>17</v>
      </c>
      <c r="J19" s="1">
        <f t="shared" si="0"/>
        <v>17</v>
      </c>
      <c r="K19" t="str">
        <f>IFERROR(INDEX('Enter Draw '!$F$3:$H$252,MATCH(SMALL('Enter Draw '!$L$3:$L$252,I19),'Enter Draw '!$L$3:$L$252,0),2),"")</f>
        <v xml:space="preserve">Amanda Wegner </v>
      </c>
      <c r="L19" t="str">
        <f>IFERROR(INDEX('Enter Draw '!$F$3:$H$252,MATCH(SMALL('Enter Draw '!$L$3:$L$252,I19),'Enter Draw '!$L$3:$L$252,0),3),"")</f>
        <v xml:space="preserve">Bunny </v>
      </c>
      <c r="N19" s="1" t="str">
        <f>IF(O19="","",IF(INDEX('Enter Draw '!$B$3:$H$252,MATCH(SMALL('Enter Draw '!$M$3:$M$252,D19),'Enter Draw '!$M$3:$M$252,0),1)="oco","oco",D19))</f>
        <v/>
      </c>
      <c r="O19" t="str">
        <f>IFERROR(INDEX('Enter Draw '!$A$3:$J$252,MATCH(SMALL('Enter Draw '!$M$3:$M$252,Q19),'Enter Draw '!$M$3:$M$252,0),7),"")</f>
        <v/>
      </c>
      <c r="P19" t="str">
        <f>IFERROR(INDEX('Enter Draw '!$A$3:$H$252,MATCH(SMALL('Enter Draw '!$M$3:$M$252,Q19),'Enter Draw '!$M$3:$M$252,0),8),"")</f>
        <v/>
      </c>
      <c r="S19" s="1" t="str">
        <f t="shared" si="1"/>
        <v/>
      </c>
      <c r="T19" t="str">
        <f>IFERROR(INDEX('Enter Draw '!$A$3:$J$252,MATCH(SMALL('Enter Draw '!$N$3:$N$252,V20),'Enter Draw '!$N$3:$N$252,0),6),"")</f>
        <v/>
      </c>
      <c r="U19" t="str">
        <f>IFERROR(INDEX('Enter Draw '!$A$3:$H$252,MATCH(SMALL('Enter Draw '!$N$3:$N$252,V20),'Enter Draw '!$N$3:$N$252,0),7),"")</f>
        <v/>
      </c>
      <c r="X19" s="1" t="str">
        <f t="shared" si="2"/>
        <v/>
      </c>
      <c r="Y19" t="str">
        <f>IFERROR(INDEX('Enter Draw '!$A$3:$J$252,MATCH(SMALL('Enter Draw '!$O$3:$O$252,Q19),'Enter Draw '!$O$3:$O$252,0),7),"")</f>
        <v/>
      </c>
      <c r="Z19" t="str">
        <f>IFERROR(INDEX('Enter Draw '!$A$3:$H$252,MATCH(SMALL('Enter Draw '!$O$3:$O$252,Q19),'Enter Draw '!$O$3:$O$252,0),8),"")</f>
        <v/>
      </c>
    </row>
    <row r="20" spans="1:26">
      <c r="A20" s="1">
        <f>IF(B20="","",IF(INDEX('Enter Draw '!$C$3:$H$252,MATCH(SMALL('Enter Draw '!$J$3:$J$252,D20),'Enter Draw '!$J$3:$J$252,0),1)="yco","yco",D20))</f>
        <v>16</v>
      </c>
      <c r="B20" t="str">
        <f>IFERROR(INDEX('Enter Draw '!$C$3:$J$252,MATCH(SMALL('Enter Draw '!$J$3:$J$252,D20),'Enter Draw '!$J$3:$J$252,0),5),"")</f>
        <v xml:space="preserve">Makenzee Kruger </v>
      </c>
      <c r="C20" t="str">
        <f>IFERROR(INDEX('Enter Draw '!$C$3:$H$252,MATCH(SMALL('Enter Draw '!$J$3:$J$252,D20),'Enter Draw '!$J$3:$J$252,0),6),"")</f>
        <v xml:space="preserve">Rein </v>
      </c>
      <c r="D20">
        <v>16</v>
      </c>
      <c r="F20" s="1">
        <f>IF(G20="","",IF(INDEX('Enter Draw '!$E$3:$H$252,MATCH(SMALL('Enter Draw '!$K$3:$K$252,D20),'Enter Draw '!$K$3:$K$252,0),1)="co","co",IF(INDEX('Enter Draw '!$E$3:$H$252,MATCH(SMALL('Enter Draw '!$K$3:$K$252,D20),'Enter Draw '!$K$3:$K$252,0),1)="yco","yco",D20)))</f>
        <v>16</v>
      </c>
      <c r="G20" t="str">
        <f>IFERROR(INDEX('Enter Draw '!$E$3:$H$252,MATCH(SMALL('Enter Draw '!$K$3:$K$252,D20),'Enter Draw '!$K$3:$K$252,0),3),"")</f>
        <v xml:space="preserve">Kelli VanDerBrink </v>
      </c>
      <c r="H20" t="str">
        <f>IFERROR(INDEX('Enter Draw '!$E$3:$H$252,MATCH(SMALL('Enter Draw '!$K$3:$K$252,D20),'Enter Draw '!$K$3:$K$252,0),4),"")</f>
        <v xml:space="preserve">Cowboy </v>
      </c>
      <c r="I20">
        <v>18</v>
      </c>
      <c r="J20" s="1">
        <f t="shared" si="0"/>
        <v>18</v>
      </c>
      <c r="K20" t="str">
        <f>IFERROR(INDEX('Enter Draw '!$F$3:$H$252,MATCH(SMALL('Enter Draw '!$L$3:$L$252,I20),'Enter Draw '!$L$3:$L$252,0),2),"")</f>
        <v xml:space="preserve">Denise Benney </v>
      </c>
      <c r="L20" t="str">
        <f>IFERROR(INDEX('Enter Draw '!$F$3:$H$252,MATCH(SMALL('Enter Draw '!$L$3:$L$252,I20),'Enter Draw '!$L$3:$L$252,0),3),"")</f>
        <v xml:space="preserve">Princeton </v>
      </c>
      <c r="N20" s="1" t="str">
        <f>IF(O20="","",IF(INDEX('Enter Draw '!$B$3:$H$252,MATCH(SMALL('Enter Draw '!$M$3:$M$252,D20),'Enter Draw '!$M$3:$M$252,0),1)="oco","oco",D20))</f>
        <v/>
      </c>
      <c r="O20" t="str">
        <f>IFERROR(INDEX('Enter Draw '!$A$3:$J$252,MATCH(SMALL('Enter Draw '!$M$3:$M$252,Q20),'Enter Draw '!$M$3:$M$252,0),7),"")</f>
        <v/>
      </c>
      <c r="P20" t="str">
        <f>IFERROR(INDEX('Enter Draw '!$A$3:$H$252,MATCH(SMALL('Enter Draw '!$M$3:$M$252,Q20),'Enter Draw '!$M$3:$M$252,0),8),"")</f>
        <v/>
      </c>
      <c r="Q20">
        <v>16</v>
      </c>
      <c r="S20" s="1" t="str">
        <f t="shared" si="1"/>
        <v/>
      </c>
      <c r="T20" t="str">
        <f>IFERROR(INDEX('Enter Draw '!$A$3:$J$252,MATCH(SMALL('Enter Draw '!$N$3:$N$252,V21),'Enter Draw '!$N$3:$N$252,0),6),"")</f>
        <v/>
      </c>
      <c r="U20" t="str">
        <f>IFERROR(INDEX('Enter Draw '!$A$3:$H$252,MATCH(SMALL('Enter Draw '!$N$3:$N$252,V21),'Enter Draw '!$N$3:$N$252,0),7),"")</f>
        <v/>
      </c>
      <c r="V20">
        <v>16</v>
      </c>
      <c r="X20" s="1" t="str">
        <f t="shared" si="2"/>
        <v/>
      </c>
      <c r="Y20" t="str">
        <f>IFERROR(INDEX('Enter Draw '!$A$3:$J$252,MATCH(SMALL('Enter Draw '!$O$3:$O$252,Q20),'Enter Draw '!$O$3:$O$252,0),7),"")</f>
        <v/>
      </c>
      <c r="Z20" t="str">
        <f>IFERROR(INDEX('Enter Draw '!$A$3:$H$252,MATCH(SMALL('Enter Draw '!$O$3:$O$252,Q20),'Enter Draw '!$O$3:$O$252,0),8),"")</f>
        <v/>
      </c>
    </row>
    <row r="21" spans="1:26">
      <c r="A21" s="1">
        <f>IF(B21="","",IF(INDEX('Enter Draw '!$C$3:$H$252,MATCH(SMALL('Enter Draw '!$J$3:$J$252,D21),'Enter Draw '!$J$3:$J$252,0),1)="yco","yco",D21))</f>
        <v>17</v>
      </c>
      <c r="B21" t="str">
        <f>IFERROR(INDEX('Enter Draw '!$C$3:$J$252,MATCH(SMALL('Enter Draw '!$J$3:$J$252,D21),'Enter Draw '!$J$3:$J$252,0),5),"")</f>
        <v xml:space="preserve">Ellie Foxhoven </v>
      </c>
      <c r="C21" t="str">
        <f>IFERROR(INDEX('Enter Draw '!$C$3:$H$252,MATCH(SMALL('Enter Draw '!$J$3:$J$252,D21),'Enter Draw '!$J$3:$J$252,0),6),"")</f>
        <v xml:space="preserve">Sams Double </v>
      </c>
      <c r="D21">
        <v>17</v>
      </c>
      <c r="F21" s="1">
        <f>IF(G21="","",IF(INDEX('Enter Draw '!$E$3:$H$252,MATCH(SMALL('Enter Draw '!$K$3:$K$252,D21),'Enter Draw '!$K$3:$K$252,0),1)="co","co",IF(INDEX('Enter Draw '!$E$3:$H$252,MATCH(SMALL('Enter Draw '!$K$3:$K$252,D21),'Enter Draw '!$K$3:$K$252,0),1)="yco","yco",D21)))</f>
        <v>17</v>
      </c>
      <c r="G21" t="str">
        <f>IFERROR(INDEX('Enter Draw '!$E$3:$H$252,MATCH(SMALL('Enter Draw '!$K$3:$K$252,D21),'Enter Draw '!$K$3:$K$252,0),3),"")</f>
        <v xml:space="preserve">Sara VanDuysen </v>
      </c>
      <c r="H21" t="str">
        <f>IFERROR(INDEX('Enter Draw '!$E$3:$H$252,MATCH(SMALL('Enter Draw '!$K$3:$K$252,D21),'Enter Draw '!$K$3:$K$252,0),4),"")</f>
        <v xml:space="preserve">lil haida boon </v>
      </c>
      <c r="I21">
        <v>19</v>
      </c>
      <c r="J21" s="1">
        <f t="shared" si="0"/>
        <v>19</v>
      </c>
      <c r="K21" t="str">
        <f>IFERROR(INDEX('Enter Draw '!$F$3:$H$252,MATCH(SMALL('Enter Draw '!$L$3:$L$252,I21),'Enter Draw '!$L$3:$L$252,0),2),"")</f>
        <v xml:space="preserve">Kylie West </v>
      </c>
      <c r="L21" t="str">
        <f>IFERROR(INDEX('Enter Draw '!$F$3:$H$252,MATCH(SMALL('Enter Draw '!$L$3:$L$252,I21),'Enter Draw '!$L$3:$L$252,0),3),"")</f>
        <v xml:space="preserve">JJ hollywood scootter </v>
      </c>
      <c r="N21" s="1" t="str">
        <f>IF(O21="","",IF(INDEX('Enter Draw '!$B$3:$H$252,MATCH(SMALL('Enter Draw '!$M$3:$M$252,D21),'Enter Draw '!$M$3:$M$252,0),1)="oco","oco",D21))</f>
        <v/>
      </c>
      <c r="O21" t="str">
        <f>IFERROR(INDEX('Enter Draw '!$A$3:$J$252,MATCH(SMALL('Enter Draw '!$M$3:$M$252,Q21),'Enter Draw '!$M$3:$M$252,0),7),"")</f>
        <v/>
      </c>
      <c r="P21" t="str">
        <f>IFERROR(INDEX('Enter Draw '!$A$3:$H$252,MATCH(SMALL('Enter Draw '!$M$3:$M$252,Q21),'Enter Draw '!$M$3:$M$252,0),8),"")</f>
        <v/>
      </c>
      <c r="Q21">
        <v>17</v>
      </c>
      <c r="S21" s="1" t="str">
        <f t="shared" si="1"/>
        <v/>
      </c>
      <c r="T21" t="str">
        <f>IFERROR(INDEX('Enter Draw '!$A$3:$J$252,MATCH(SMALL('Enter Draw '!$N$3:$N$252,V22),'Enter Draw '!$N$3:$N$252,0),6),"")</f>
        <v/>
      </c>
      <c r="U21" t="str">
        <f>IFERROR(INDEX('Enter Draw '!$A$3:$H$252,MATCH(SMALL('Enter Draw '!$N$3:$N$252,V22),'Enter Draw '!$N$3:$N$252,0),7),"")</f>
        <v/>
      </c>
      <c r="V21">
        <v>17</v>
      </c>
      <c r="X21" s="1" t="str">
        <f t="shared" si="2"/>
        <v/>
      </c>
      <c r="Y21" t="str">
        <f>IFERROR(INDEX('Enter Draw '!$A$3:$J$252,MATCH(SMALL('Enter Draw '!$O$3:$O$252,Q21),'Enter Draw '!$O$3:$O$252,0),7),"")</f>
        <v/>
      </c>
      <c r="Z21" t="str">
        <f>IFERROR(INDEX('Enter Draw '!$A$3:$H$252,MATCH(SMALL('Enter Draw '!$O$3:$O$252,Q21),'Enter Draw '!$O$3:$O$252,0),8),"")</f>
        <v/>
      </c>
    </row>
    <row r="22" spans="1:26">
      <c r="A22" s="1">
        <f>IF(B22="","",IF(INDEX('Enter Draw '!$C$3:$H$252,MATCH(SMALL('Enter Draw '!$J$3:$J$252,D22),'Enter Draw '!$J$3:$J$252,0),1)="yco","yco",D22))</f>
        <v>18</v>
      </c>
      <c r="B22" t="str">
        <f>IFERROR(INDEX('Enter Draw '!$C$3:$J$252,MATCH(SMALL('Enter Draw '!$J$3:$J$252,D22),'Enter Draw '!$J$3:$J$252,0),5),"")</f>
        <v xml:space="preserve">Deb Kruger </v>
      </c>
      <c r="C22" t="str">
        <f>IFERROR(INDEX('Enter Draw '!$C$3:$H$252,MATCH(SMALL('Enter Draw '!$J$3:$J$252,D22),'Enter Draw '!$J$3:$J$252,0),6),"")</f>
        <v xml:space="preserve">Snort </v>
      </c>
      <c r="D22">
        <v>18</v>
      </c>
      <c r="F22" s="1">
        <f>IF(G22="","",IF(INDEX('Enter Draw '!$E$3:$H$252,MATCH(SMALL('Enter Draw '!$K$3:$K$252,D22),'Enter Draw '!$K$3:$K$252,0),1)="co","co",IF(INDEX('Enter Draw '!$E$3:$H$252,MATCH(SMALL('Enter Draw '!$K$3:$K$252,D22),'Enter Draw '!$K$3:$K$252,0),1)="yco","yco",D22)))</f>
        <v>18</v>
      </c>
      <c r="G22" t="str">
        <f>IFERROR(INDEX('Enter Draw '!$E$3:$H$252,MATCH(SMALL('Enter Draw '!$K$3:$K$252,D22),'Enter Draw '!$K$3:$K$252,0),3),"")</f>
        <v xml:space="preserve">Becky Paczkowski </v>
      </c>
      <c r="H22" t="str">
        <f>IFERROR(INDEX('Enter Draw '!$E$3:$H$252,MATCH(SMALL('Enter Draw '!$K$3:$K$252,D22),'Enter Draw '!$K$3:$K$252,0),4),"")</f>
        <v>Buttercup</v>
      </c>
      <c r="I22">
        <v>20</v>
      </c>
      <c r="J22" s="1">
        <f t="shared" si="0"/>
        <v>20</v>
      </c>
      <c r="K22" t="str">
        <f>IFERROR(INDEX('Enter Draw '!$F$3:$H$252,MATCH(SMALL('Enter Draw '!$L$3:$L$252,I22),'Enter Draw '!$L$3:$L$252,0),2),"")</f>
        <v xml:space="preserve">Khloe Speidel </v>
      </c>
      <c r="L22" t="str">
        <f>IFERROR(INDEX('Enter Draw '!$F$3:$H$252,MATCH(SMALL('Enter Draw '!$L$3:$L$252,I22),'Enter Draw '!$L$3:$L$252,0),3),"")</f>
        <v xml:space="preserve">Stevie </v>
      </c>
      <c r="N22" s="1" t="str">
        <f>IF(O22="","",IF(INDEX('Enter Draw '!$B$3:$H$252,MATCH(SMALL('Enter Draw '!$M$3:$M$252,D22),'Enter Draw '!$M$3:$M$252,0),1)="oco","oco",D22))</f>
        <v/>
      </c>
      <c r="O22" t="str">
        <f>IFERROR(INDEX('Enter Draw '!$A$3:$J$252,MATCH(SMALL('Enter Draw '!$M$3:$M$252,Q22),'Enter Draw '!$M$3:$M$252,0),7),"")</f>
        <v/>
      </c>
      <c r="P22" t="str">
        <f>IFERROR(INDEX('Enter Draw '!$A$3:$H$252,MATCH(SMALL('Enter Draw '!$M$3:$M$252,Q22),'Enter Draw '!$M$3:$M$252,0),8),"")</f>
        <v/>
      </c>
      <c r="Q22">
        <v>18</v>
      </c>
      <c r="S22" s="1" t="str">
        <f t="shared" si="1"/>
        <v/>
      </c>
      <c r="T22" t="str">
        <f>IFERROR(INDEX('Enter Draw '!$A$3:$J$252,MATCH(SMALL('Enter Draw '!$N$3:$N$252,V23),'Enter Draw '!$N$3:$N$252,0),6),"")</f>
        <v/>
      </c>
      <c r="U22" t="str">
        <f>IFERROR(INDEX('Enter Draw '!$A$3:$H$252,MATCH(SMALL('Enter Draw '!$N$3:$N$252,V23),'Enter Draw '!$N$3:$N$252,0),7),"")</f>
        <v/>
      </c>
      <c r="V22">
        <v>18</v>
      </c>
      <c r="X22" s="1" t="str">
        <f t="shared" si="2"/>
        <v/>
      </c>
      <c r="Y22" t="str">
        <f>IFERROR(INDEX('Enter Draw '!$A$3:$J$252,MATCH(SMALL('Enter Draw '!$O$3:$O$252,Q22),'Enter Draw '!$O$3:$O$252,0),7),"")</f>
        <v/>
      </c>
      <c r="Z22" t="str">
        <f>IFERROR(INDEX('Enter Draw '!$A$3:$H$252,MATCH(SMALL('Enter Draw '!$O$3:$O$252,Q22),'Enter Draw '!$O$3:$O$252,0),8),"")</f>
        <v/>
      </c>
    </row>
    <row r="23" spans="1:26">
      <c r="A23" s="1">
        <f>IF(B23="","",IF(INDEX('Enter Draw '!$C$3:$H$252,MATCH(SMALL('Enter Draw '!$J$3:$J$252,D23),'Enter Draw '!$J$3:$J$252,0),1)="yco","yco",D23))</f>
        <v>19</v>
      </c>
      <c r="B23" t="str">
        <f>IFERROR(INDEX('Enter Draw '!$C$3:$J$252,MATCH(SMALL('Enter Draw '!$J$3:$J$252,D23),'Enter Draw '!$J$3:$J$252,0),5),"")</f>
        <v xml:space="preserve">Talley Hins </v>
      </c>
      <c r="C23" t="str">
        <f>IFERROR(INDEX('Enter Draw '!$C$3:$H$252,MATCH(SMALL('Enter Draw '!$J$3:$J$252,D23),'Enter Draw '!$J$3:$J$252,0),6),"")</f>
        <v xml:space="preserve">Peanut </v>
      </c>
      <c r="D23">
        <v>19</v>
      </c>
      <c r="F23" s="1">
        <f>IF(G23="","",IF(INDEX('Enter Draw '!$E$3:$H$252,MATCH(SMALL('Enter Draw '!$K$3:$K$252,D23),'Enter Draw '!$K$3:$K$252,0),1)="co","co",IF(INDEX('Enter Draw '!$E$3:$H$252,MATCH(SMALL('Enter Draw '!$K$3:$K$252,D23),'Enter Draw '!$K$3:$K$252,0),1)="yco","yco",D23)))</f>
        <v>19</v>
      </c>
      <c r="G23" t="str">
        <f>IFERROR(INDEX('Enter Draw '!$E$3:$H$252,MATCH(SMALL('Enter Draw '!$K$3:$K$252,D23),'Enter Draw '!$K$3:$K$252,0),3),"")</f>
        <v xml:space="preserve">Kylie West </v>
      </c>
      <c r="H23" t="str">
        <f>IFERROR(INDEX('Enter Draw '!$E$3:$H$252,MATCH(SMALL('Enter Draw '!$K$3:$K$252,D23),'Enter Draw '!$K$3:$K$252,0),4),"")</f>
        <v xml:space="preserve">JJ hollywood scootter </v>
      </c>
      <c r="J23" s="1" t="str">
        <f t="shared" si="0"/>
        <v/>
      </c>
      <c r="K23" t="str">
        <f>IFERROR(INDEX('Enter Draw '!$F$3:$H$252,MATCH(SMALL('Enter Draw '!$L$3:$L$252,I23),'Enter Draw '!$L$3:$L$252,0),2),"")</f>
        <v/>
      </c>
      <c r="L23" t="str">
        <f>IFERROR(INDEX('Enter Draw '!$F$3:$H$252,MATCH(SMALL('Enter Draw '!$L$3:$L$252,I23),'Enter Draw '!$L$3:$L$252,0),3),"")</f>
        <v/>
      </c>
      <c r="N23" s="1" t="str">
        <f>IF(O23="","",IF(INDEX('Enter Draw '!$B$3:$H$252,MATCH(SMALL('Enter Draw '!$M$3:$M$252,D23),'Enter Draw '!$M$3:$M$252,0),1)="oco","oco",D23))</f>
        <v/>
      </c>
      <c r="O23" t="str">
        <f>IFERROR(INDEX('Enter Draw '!$A$3:$J$252,MATCH(SMALL('Enter Draw '!$M$3:$M$252,Q23),'Enter Draw '!$M$3:$M$252,0),7),"")</f>
        <v/>
      </c>
      <c r="P23" t="str">
        <f>IFERROR(INDEX('Enter Draw '!$A$3:$H$252,MATCH(SMALL('Enter Draw '!$M$3:$M$252,Q23),'Enter Draw '!$M$3:$M$252,0),8),"")</f>
        <v/>
      </c>
      <c r="Q23">
        <v>19</v>
      </c>
      <c r="S23" s="1" t="str">
        <f t="shared" si="1"/>
        <v/>
      </c>
      <c r="T23" t="str">
        <f>IFERROR(INDEX('Enter Draw '!$A$3:$J$252,MATCH(SMALL('Enter Draw '!$N$3:$N$252,V24),'Enter Draw '!$N$3:$N$252,0),6),"")</f>
        <v/>
      </c>
      <c r="U23" t="str">
        <f>IFERROR(INDEX('Enter Draw '!$A$3:$H$252,MATCH(SMALL('Enter Draw '!$N$3:$N$252,V24),'Enter Draw '!$N$3:$N$252,0),7),"")</f>
        <v/>
      </c>
      <c r="V23">
        <v>19</v>
      </c>
      <c r="X23" s="1" t="str">
        <f t="shared" si="2"/>
        <v/>
      </c>
      <c r="Y23" t="str">
        <f>IFERROR(INDEX('Enter Draw '!$A$3:$J$252,MATCH(SMALL('Enter Draw '!$O$3:$O$252,Q23),'Enter Draw '!$O$3:$O$252,0),7),"")</f>
        <v/>
      </c>
      <c r="Z23" t="str">
        <f>IFERROR(INDEX('Enter Draw '!$A$3:$H$252,MATCH(SMALL('Enter Draw '!$O$3:$O$252,Q23),'Enter Draw '!$O$3:$O$252,0),8),"")</f>
        <v/>
      </c>
    </row>
    <row r="24" spans="1:26">
      <c r="A24" s="1">
        <f>IF(B24="","",IF(INDEX('Enter Draw '!$C$3:$H$252,MATCH(SMALL('Enter Draw '!$J$3:$J$252,D24),'Enter Draw '!$J$3:$J$252,0),1)="yco","yco",D24))</f>
        <v>20</v>
      </c>
      <c r="B24" t="str">
        <f>IFERROR(INDEX('Enter Draw '!$C$3:$J$252,MATCH(SMALL('Enter Draw '!$J$3:$J$252,D24),'Enter Draw '!$J$3:$J$252,0),5),"")</f>
        <v xml:space="preserve">Kaylee Hieronimus </v>
      </c>
      <c r="C24" t="str">
        <f>IFERROR(INDEX('Enter Draw '!$C$3:$H$252,MATCH(SMALL('Enter Draw '!$J$3:$J$252,D24),'Enter Draw '!$J$3:$J$252,0),6),"")</f>
        <v xml:space="preserve">SV Magnolia Cartel </v>
      </c>
      <c r="D24">
        <v>20</v>
      </c>
      <c r="F24" s="1">
        <f>IF(G24="","",IF(INDEX('Enter Draw '!$E$3:$H$252,MATCH(SMALL('Enter Draw '!$K$3:$K$252,D24),'Enter Draw '!$K$3:$K$252,0),1)="co","co",IF(INDEX('Enter Draw '!$E$3:$H$252,MATCH(SMALL('Enter Draw '!$K$3:$K$252,D24),'Enter Draw '!$K$3:$K$252,0),1)="yco","yco",D24)))</f>
        <v>20</v>
      </c>
      <c r="G24" t="str">
        <f>IFERROR(INDEX('Enter Draw '!$E$3:$H$252,MATCH(SMALL('Enter Draw '!$K$3:$K$252,D24),'Enter Draw '!$K$3:$K$252,0),3),"")</f>
        <v xml:space="preserve">Gracie Pechous </v>
      </c>
      <c r="H24" t="str">
        <f>IFERROR(INDEX('Enter Draw '!$E$3:$H$252,MATCH(SMALL('Enter Draw '!$K$3:$K$252,D24),'Enter Draw '!$K$3:$K$252,0),4),"")</f>
        <v xml:space="preserve">Tamale </v>
      </c>
      <c r="I24">
        <v>21</v>
      </c>
      <c r="J24" s="1">
        <f t="shared" si="0"/>
        <v>21</v>
      </c>
      <c r="K24" t="str">
        <f>IFERROR(INDEX('Enter Draw '!$F$3:$H$252,MATCH(SMALL('Enter Draw '!$L$3:$L$252,I24),'Enter Draw '!$L$3:$L$252,0),2),"")</f>
        <v xml:space="preserve">Jessica Taubert </v>
      </c>
      <c r="L24" t="str">
        <f>IFERROR(INDEX('Enter Draw '!$F$3:$H$252,MATCH(SMALL('Enter Draw '!$L$3:$L$252,I24),'Enter Draw '!$L$3:$L$252,0),3),"")</f>
        <v xml:space="preserve">Jolene </v>
      </c>
      <c r="N24" s="1" t="str">
        <f>IF(O24="","",IF(INDEX('Enter Draw '!$B$3:$H$252,MATCH(SMALL('Enter Draw '!$M$3:$M$252,D24),'Enter Draw '!$M$3:$M$252,0),1)="oco","oco",D24))</f>
        <v/>
      </c>
      <c r="O24" t="str">
        <f>IFERROR(INDEX('Enter Draw '!$A$3:$J$252,MATCH(SMALL('Enter Draw '!$M$3:$M$252,Q24),'Enter Draw '!$M$3:$M$252,0),7),"")</f>
        <v/>
      </c>
      <c r="P24" t="str">
        <f>IFERROR(INDEX('Enter Draw '!$A$3:$H$252,MATCH(SMALL('Enter Draw '!$M$3:$M$252,Q24),'Enter Draw '!$M$3:$M$252,0),8),"")</f>
        <v/>
      </c>
      <c r="Q24">
        <v>20</v>
      </c>
      <c r="S24" s="1" t="str">
        <f t="shared" si="1"/>
        <v/>
      </c>
      <c r="T24" t="str">
        <f>IFERROR(INDEX('Enter Draw '!$A$3:$J$252,MATCH(SMALL('Enter Draw '!$N$3:$N$252,V25),'Enter Draw '!$N$3:$N$252,0),6),"")</f>
        <v/>
      </c>
      <c r="U24" t="str">
        <f>IFERROR(INDEX('Enter Draw '!$A$3:$H$252,MATCH(SMALL('Enter Draw '!$N$3:$N$252,V25),'Enter Draw '!$N$3:$N$252,0),7),"")</f>
        <v/>
      </c>
      <c r="V24">
        <v>20</v>
      </c>
      <c r="X24" s="1" t="str">
        <f t="shared" si="2"/>
        <v/>
      </c>
      <c r="Y24" t="str">
        <f>IFERROR(INDEX('Enter Draw '!$A$3:$J$252,MATCH(SMALL('Enter Draw '!$O$3:$O$252,Q24),'Enter Draw '!$O$3:$O$252,0),7),"")</f>
        <v/>
      </c>
      <c r="Z24" t="str">
        <f>IFERROR(INDEX('Enter Draw '!$A$3:$H$252,MATCH(SMALL('Enter Draw '!$O$3:$O$252,Q24),'Enter Draw '!$O$3:$O$252,0),8),"")</f>
        <v/>
      </c>
    </row>
    <row r="25" spans="1:26">
      <c r="A25" s="1" t="str">
        <f>IF(B25="","",IF(INDEX('Enter Draw '!$C$3:$H$252,MATCH(SMALL('Enter Draw '!$J$3:$J$252,D25),'Enter Draw '!$J$3:$J$252,0),1)="yco","yco",D25))</f>
        <v/>
      </c>
      <c r="B25" t="str">
        <f>IFERROR(INDEX('Enter Draw '!$C$3:$J$252,MATCH(SMALL('Enter Draw '!$J$3:$J$252,D25),'Enter Draw '!$J$3:$J$252,0),5),"")</f>
        <v/>
      </c>
      <c r="C25" t="str">
        <f>IFERROR(INDEX('Enter Draw '!$C$3:$H$252,MATCH(SMALL('Enter Draw '!$J$3:$J$252,D25),'Enter Draw '!$J$3:$J$252,0),6),"")</f>
        <v/>
      </c>
      <c r="F25" s="1" t="str">
        <f>IF(G25="","",IF(INDEX('Enter Draw '!$E$3:$H$252,MATCH(SMALL('Enter Draw '!$K$3:$K$252,D25),'Enter Draw '!$K$3:$K$252,0),1)="co","co",IF(INDEX('Enter Draw '!$E$3:$H$252,MATCH(SMALL('Enter Draw '!$K$3:$K$252,D25),'Enter Draw '!$K$3:$K$252,0),1)="yco","yco",D25)))</f>
        <v/>
      </c>
      <c r="G25" t="str">
        <f>IFERROR(INDEX('Enter Draw '!$E$3:$H$252,MATCH(SMALL('Enter Draw '!$K$3:$K$252,D25),'Enter Draw '!$K$3:$K$252,0),3),"")</f>
        <v/>
      </c>
      <c r="H25" t="str">
        <f>IFERROR(INDEX('Enter Draw '!$E$3:$H$252,MATCH(SMALL('Enter Draw '!$K$3:$K$252,D25),'Enter Draw '!$K$3:$K$252,0),4),"")</f>
        <v/>
      </c>
      <c r="I25">
        <v>22</v>
      </c>
      <c r="J25" s="1">
        <f t="shared" si="0"/>
        <v>22</v>
      </c>
      <c r="K25" t="str">
        <f>IFERROR(INDEX('Enter Draw '!$F$3:$H$252,MATCH(SMALL('Enter Draw '!$L$3:$L$252,I25),'Enter Draw '!$L$3:$L$252,0),2),"")</f>
        <v xml:space="preserve">Kynlee Speidel </v>
      </c>
      <c r="L25" t="str">
        <f>IFERROR(INDEX('Enter Draw '!$F$3:$H$252,MATCH(SMALL('Enter Draw '!$L$3:$L$252,I25),'Enter Draw '!$L$3:$L$252,0),3),"")</f>
        <v xml:space="preserve">Jalandy </v>
      </c>
      <c r="N25" s="1" t="str">
        <f>IF(O25="","",IF(INDEX('Enter Draw '!$B$3:$H$252,MATCH(SMALL('Enter Draw '!$M$3:$M$252,D25),'Enter Draw '!$M$3:$M$252,0),1)="oco","oco",D25))</f>
        <v/>
      </c>
      <c r="O25" t="str">
        <f>IFERROR(INDEX('Enter Draw '!$A$3:$J$252,MATCH(SMALL('Enter Draw '!$M$3:$M$252,Q25),'Enter Draw '!$M$3:$M$252,0),7),"")</f>
        <v/>
      </c>
      <c r="P25" t="str">
        <f>IFERROR(INDEX('Enter Draw '!$A$3:$H$252,MATCH(SMALL('Enter Draw '!$M$3:$M$252,Q25),'Enter Draw '!$M$3:$M$252,0),8),"")</f>
        <v/>
      </c>
      <c r="S25" s="1" t="str">
        <f t="shared" si="1"/>
        <v/>
      </c>
      <c r="T25" t="str">
        <f>IFERROR(INDEX('Enter Draw '!$A$3:$J$252,MATCH(SMALL('Enter Draw '!$N$3:$N$252,V26),'Enter Draw '!$N$3:$N$252,0),6),"")</f>
        <v/>
      </c>
      <c r="U25" t="str">
        <f>IFERROR(INDEX('Enter Draw '!$A$3:$H$252,MATCH(SMALL('Enter Draw '!$N$3:$N$252,V26),'Enter Draw '!$N$3:$N$252,0),7),"")</f>
        <v/>
      </c>
      <c r="X25" s="1" t="str">
        <f t="shared" si="2"/>
        <v/>
      </c>
      <c r="Y25" t="str">
        <f>IFERROR(INDEX('Enter Draw '!$A$3:$J$252,MATCH(SMALL('Enter Draw '!$O$3:$O$252,Q25),'Enter Draw '!$O$3:$O$252,0),7),"")</f>
        <v/>
      </c>
      <c r="Z25" t="str">
        <f>IFERROR(INDEX('Enter Draw '!$A$3:$H$252,MATCH(SMALL('Enter Draw '!$O$3:$O$252,Q25),'Enter Draw '!$O$3:$O$252,0),8),"")</f>
        <v/>
      </c>
    </row>
    <row r="26" spans="1:26">
      <c r="A26" s="1">
        <f>IF(B26="","",IF(INDEX('Enter Draw '!$C$3:$H$252,MATCH(SMALL('Enter Draw '!$J$3:$J$252,D26),'Enter Draw '!$J$3:$J$252,0),1)="yco","yco",D26))</f>
        <v>21</v>
      </c>
      <c r="B26" t="str">
        <f>IFERROR(INDEX('Enter Draw '!$C$3:$J$252,MATCH(SMALL('Enter Draw '!$J$3:$J$252,D26),'Enter Draw '!$J$3:$J$252,0),5),"")</f>
        <v xml:space="preserve">Anastasia Sternhagen </v>
      </c>
      <c r="C26" t="str">
        <f>IFERROR(INDEX('Enter Draw '!$C$3:$H$252,MATCH(SMALL('Enter Draw '!$J$3:$J$252,D26),'Enter Draw '!$J$3:$J$252,0),6),"")</f>
        <v xml:space="preserve">Laddy </v>
      </c>
      <c r="D26">
        <v>21</v>
      </c>
      <c r="F26" s="1">
        <f>IF(G26="","",IF(INDEX('Enter Draw '!$E$3:$H$252,MATCH(SMALL('Enter Draw '!$K$3:$K$252,D26),'Enter Draw '!$K$3:$K$252,0),1)="co","co",IF(INDEX('Enter Draw '!$E$3:$H$252,MATCH(SMALL('Enter Draw '!$K$3:$K$252,D26),'Enter Draw '!$K$3:$K$252,0),1)="yco","yco",D26)))</f>
        <v>21</v>
      </c>
      <c r="G26" t="str">
        <f>IFERROR(INDEX('Enter Draw '!$E$3:$H$252,MATCH(SMALL('Enter Draw '!$K$3:$K$252,D26),'Enter Draw '!$K$3:$K$252,0),3),"")</f>
        <v xml:space="preserve">Khloe Speidel </v>
      </c>
      <c r="H26" t="str">
        <f>IFERROR(INDEX('Enter Draw '!$E$3:$H$252,MATCH(SMALL('Enter Draw '!$K$3:$K$252,D26),'Enter Draw '!$K$3:$K$252,0),4),"")</f>
        <v xml:space="preserve">Stevie </v>
      </c>
      <c r="I26">
        <v>23</v>
      </c>
      <c r="J26" s="1">
        <f t="shared" si="0"/>
        <v>23</v>
      </c>
      <c r="K26" t="str">
        <f>IFERROR(INDEX('Enter Draw '!$F$3:$H$252,MATCH(SMALL('Enter Draw '!$L$3:$L$252,I26),'Enter Draw '!$L$3:$L$252,0),2),"")</f>
        <v xml:space="preserve">Shada Beeson </v>
      </c>
      <c r="L26" t="str">
        <f>IFERROR(INDEX('Enter Draw '!$F$3:$H$252,MATCH(SMALL('Enter Draw '!$L$3:$L$252,I26),'Enter Draw '!$L$3:$L$252,0),3),"")</f>
        <v xml:space="preserve">Hollywood </v>
      </c>
      <c r="N26" s="1" t="str">
        <f>IF(O26="","",IF(INDEX('Enter Draw '!$B$3:$H$252,MATCH(SMALL('Enter Draw '!$M$3:$M$252,D26),'Enter Draw '!$M$3:$M$252,0),1)="oco","oco",D26))</f>
        <v/>
      </c>
      <c r="O26" t="str">
        <f>IFERROR(INDEX('Enter Draw '!$A$3:$J$252,MATCH(SMALL('Enter Draw '!$M$3:$M$252,Q26),'Enter Draw '!$M$3:$M$252,0),7),"")</f>
        <v/>
      </c>
      <c r="P26" t="str">
        <f>IFERROR(INDEX('Enter Draw '!$A$3:$H$252,MATCH(SMALL('Enter Draw '!$M$3:$M$252,Q26),'Enter Draw '!$M$3:$M$252,0),8),"")</f>
        <v/>
      </c>
      <c r="Q26">
        <v>21</v>
      </c>
      <c r="S26" s="1" t="str">
        <f t="shared" si="1"/>
        <v/>
      </c>
      <c r="T26" t="str">
        <f>IFERROR(INDEX('Enter Draw '!$A$3:$J$252,MATCH(SMALL('Enter Draw '!$N$3:$N$252,V27),'Enter Draw '!$N$3:$N$252,0),6),"")</f>
        <v/>
      </c>
      <c r="U26" t="str">
        <f>IFERROR(INDEX('Enter Draw '!$A$3:$H$252,MATCH(SMALL('Enter Draw '!$N$3:$N$252,V27),'Enter Draw '!$N$3:$N$252,0),7),"")</f>
        <v/>
      </c>
      <c r="V26">
        <v>21</v>
      </c>
      <c r="X26" s="1" t="str">
        <f t="shared" si="2"/>
        <v/>
      </c>
      <c r="Y26" t="str">
        <f>IFERROR(INDEX('Enter Draw '!$A$3:$J$252,MATCH(SMALL('Enter Draw '!$O$3:$O$252,Q26),'Enter Draw '!$O$3:$O$252,0),7),"")</f>
        <v/>
      </c>
      <c r="Z26" t="str">
        <f>IFERROR(INDEX('Enter Draw '!$A$3:$H$252,MATCH(SMALL('Enter Draw '!$O$3:$O$252,Q26),'Enter Draw '!$O$3:$O$252,0),8),"")</f>
        <v/>
      </c>
    </row>
    <row r="27" spans="1:26">
      <c r="A27" s="1">
        <f>IF(B27="","",IF(INDEX('Enter Draw '!$C$3:$H$252,MATCH(SMALL('Enter Draw '!$J$3:$J$252,D27),'Enter Draw '!$J$3:$J$252,0),1)="yco","yco",D27))</f>
        <v>22</v>
      </c>
      <c r="B27" t="str">
        <f>IFERROR(INDEX('Enter Draw '!$C$3:$J$252,MATCH(SMALL('Enter Draw '!$J$3:$J$252,D27),'Enter Draw '!$J$3:$J$252,0),5),"")</f>
        <v xml:space="preserve">Pam Vankeketrix </v>
      </c>
      <c r="C27" t="str">
        <f>IFERROR(INDEX('Enter Draw '!$C$3:$H$252,MATCH(SMALL('Enter Draw '!$J$3:$J$252,D27),'Enter Draw '!$J$3:$J$252,0),6),"")</f>
        <v xml:space="preserve">JPS Kas I'm Stylish </v>
      </c>
      <c r="D27">
        <v>22</v>
      </c>
      <c r="F27" s="1">
        <f>IF(G27="","",IF(INDEX('Enter Draw '!$E$3:$H$252,MATCH(SMALL('Enter Draw '!$K$3:$K$252,D27),'Enter Draw '!$K$3:$K$252,0),1)="co","co",IF(INDEX('Enter Draw '!$E$3:$H$252,MATCH(SMALL('Enter Draw '!$K$3:$K$252,D27),'Enter Draw '!$K$3:$K$252,0),1)="yco","yco",D27)))</f>
        <v>22</v>
      </c>
      <c r="G27" t="str">
        <f>IFERROR(INDEX('Enter Draw '!$E$3:$H$252,MATCH(SMALL('Enter Draw '!$K$3:$K$252,D27),'Enter Draw '!$K$3:$K$252,0),3),"")</f>
        <v>Lilliya Meek</v>
      </c>
      <c r="H27" t="str">
        <f>IFERROR(INDEX('Enter Draw '!$E$3:$H$252,MATCH(SMALL('Enter Draw '!$K$3:$K$252,D27),'Enter Draw '!$K$3:$K$252,0),4),"")</f>
        <v xml:space="preserve">Lena </v>
      </c>
      <c r="I27">
        <v>24</v>
      </c>
      <c r="J27" s="1">
        <f t="shared" si="0"/>
        <v>24</v>
      </c>
      <c r="K27" t="str">
        <f>IFERROR(INDEX('Enter Draw '!$F$3:$H$252,MATCH(SMALL('Enter Draw '!$L$3:$L$252,I27),'Enter Draw '!$L$3:$L$252,0),2),"")</f>
        <v xml:space="preserve">Kaylee Novak </v>
      </c>
      <c r="L27" t="str">
        <f>IFERROR(INDEX('Enter Draw '!$F$3:$H$252,MATCH(SMALL('Enter Draw '!$L$3:$L$252,I27),'Enter Draw '!$L$3:$L$252,0),3),"")</f>
        <v xml:space="preserve">Rose </v>
      </c>
      <c r="N27" s="1" t="str">
        <f>IF(O27="","",IF(INDEX('Enter Draw '!$B$3:$H$252,MATCH(SMALL('Enter Draw '!$M$3:$M$252,D27),'Enter Draw '!$M$3:$M$252,0),1)="oco","oco",D27))</f>
        <v/>
      </c>
      <c r="O27" t="str">
        <f>IFERROR(INDEX('Enter Draw '!$A$3:$J$252,MATCH(SMALL('Enter Draw '!$M$3:$M$252,Q27),'Enter Draw '!$M$3:$M$252,0),7),"")</f>
        <v/>
      </c>
      <c r="P27" t="str">
        <f>IFERROR(INDEX('Enter Draw '!$A$3:$H$252,MATCH(SMALL('Enter Draw '!$M$3:$M$252,Q27),'Enter Draw '!$M$3:$M$252,0),8),"")</f>
        <v/>
      </c>
      <c r="Q27">
        <v>22</v>
      </c>
      <c r="S27" s="1" t="str">
        <f t="shared" si="1"/>
        <v/>
      </c>
      <c r="T27" t="str">
        <f>IFERROR(INDEX('Enter Draw '!$A$3:$J$252,MATCH(SMALL('Enter Draw '!$N$3:$N$252,V28),'Enter Draw '!$N$3:$N$252,0),6),"")</f>
        <v/>
      </c>
      <c r="U27" t="str">
        <f>IFERROR(INDEX('Enter Draw '!$A$3:$H$252,MATCH(SMALL('Enter Draw '!$N$3:$N$252,V28),'Enter Draw '!$N$3:$N$252,0),7),"")</f>
        <v/>
      </c>
      <c r="V27">
        <v>22</v>
      </c>
      <c r="X27" s="1" t="str">
        <f t="shared" si="2"/>
        <v/>
      </c>
      <c r="Y27" t="str">
        <f>IFERROR(INDEX('Enter Draw '!$A$3:$J$252,MATCH(SMALL('Enter Draw '!$O$3:$O$252,Q27),'Enter Draw '!$O$3:$O$252,0),7),"")</f>
        <v/>
      </c>
      <c r="Z27" t="str">
        <f>IFERROR(INDEX('Enter Draw '!$A$3:$H$252,MATCH(SMALL('Enter Draw '!$O$3:$O$252,Q27),'Enter Draw '!$O$3:$O$252,0),8),"")</f>
        <v/>
      </c>
    </row>
    <row r="28" spans="1:26">
      <c r="A28" s="1">
        <f>IF(B28="","",IF(INDEX('Enter Draw '!$C$3:$H$252,MATCH(SMALL('Enter Draw '!$J$3:$J$252,D28),'Enter Draw '!$J$3:$J$252,0),1)="yco","yco",D28))</f>
        <v>23</v>
      </c>
      <c r="B28" t="str">
        <f>IFERROR(INDEX('Enter Draw '!$C$3:$J$252,MATCH(SMALL('Enter Draw '!$J$3:$J$252,D28),'Enter Draw '!$J$3:$J$252,0),5),"")</f>
        <v xml:space="preserve">Barb Westover </v>
      </c>
      <c r="C28" t="str">
        <f>IFERROR(INDEX('Enter Draw '!$C$3:$H$252,MATCH(SMALL('Enter Draw '!$J$3:$J$252,D28),'Enter Draw '!$J$3:$J$252,0),6),"")</f>
        <v xml:space="preserve">Romie </v>
      </c>
      <c r="D28">
        <v>23</v>
      </c>
      <c r="F28" s="1">
        <f>IF(G28="","",IF(INDEX('Enter Draw '!$E$3:$H$252,MATCH(SMALL('Enter Draw '!$K$3:$K$252,D28),'Enter Draw '!$K$3:$K$252,0),1)="co","co",IF(INDEX('Enter Draw '!$E$3:$H$252,MATCH(SMALL('Enter Draw '!$K$3:$K$252,D28),'Enter Draw '!$K$3:$K$252,0),1)="yco","yco",D28)))</f>
        <v>23</v>
      </c>
      <c r="G28" t="str">
        <f>IFERROR(INDEX('Enter Draw '!$E$3:$H$252,MATCH(SMALL('Enter Draw '!$K$3:$K$252,D28),'Enter Draw '!$K$3:$K$252,0),3),"")</f>
        <v xml:space="preserve">Kynlee Speidel </v>
      </c>
      <c r="H28" t="str">
        <f>IFERROR(INDEX('Enter Draw '!$E$3:$H$252,MATCH(SMALL('Enter Draw '!$K$3:$K$252,D28),'Enter Draw '!$K$3:$K$252,0),4),"")</f>
        <v xml:space="preserve">Jalandy </v>
      </c>
      <c r="I28">
        <v>25</v>
      </c>
      <c r="J28" s="1">
        <f t="shared" si="0"/>
        <v>25</v>
      </c>
      <c r="K28" t="str">
        <f>IFERROR(INDEX('Enter Draw '!$F$3:$H$252,MATCH(SMALL('Enter Draw '!$L$3:$L$252,I28),'Enter Draw '!$L$3:$L$252,0),2),"")</f>
        <v>Harper Harshfield</v>
      </c>
      <c r="L28" t="str">
        <f>IFERROR(INDEX('Enter Draw '!$F$3:$H$252,MATCH(SMALL('Enter Draw '!$L$3:$L$252,I28),'Enter Draw '!$L$3:$L$252,0),3),"")</f>
        <v xml:space="preserve">Sandy </v>
      </c>
      <c r="N28" s="1" t="str">
        <f>IF(O28="","",IF(INDEX('Enter Draw '!$B$3:$H$252,MATCH(SMALL('Enter Draw '!$M$3:$M$252,D28),'Enter Draw '!$M$3:$M$252,0),1)="oco","oco",D28))</f>
        <v/>
      </c>
      <c r="O28" t="str">
        <f>IFERROR(INDEX('Enter Draw '!$A$3:$J$252,MATCH(SMALL('Enter Draw '!$M$3:$M$252,Q28),'Enter Draw '!$M$3:$M$252,0),7),"")</f>
        <v/>
      </c>
      <c r="P28" t="str">
        <f>IFERROR(INDEX('Enter Draw '!$A$3:$H$252,MATCH(SMALL('Enter Draw '!$M$3:$M$252,Q28),'Enter Draw '!$M$3:$M$252,0),8),"")</f>
        <v/>
      </c>
      <c r="Q28">
        <v>23</v>
      </c>
      <c r="S28" s="1" t="str">
        <f t="shared" si="1"/>
        <v/>
      </c>
      <c r="T28" t="str">
        <f>IFERROR(INDEX('Enter Draw '!$A$3:$J$252,MATCH(SMALL('Enter Draw '!$N$3:$N$252,V29),'Enter Draw '!$N$3:$N$252,0),6),"")</f>
        <v/>
      </c>
      <c r="U28" t="str">
        <f>IFERROR(INDEX('Enter Draw '!$A$3:$H$252,MATCH(SMALL('Enter Draw '!$N$3:$N$252,V29),'Enter Draw '!$N$3:$N$252,0),7),"")</f>
        <v/>
      </c>
      <c r="V28">
        <v>23</v>
      </c>
      <c r="X28" s="1" t="str">
        <f t="shared" si="2"/>
        <v/>
      </c>
      <c r="Y28" t="str">
        <f>IFERROR(INDEX('Enter Draw '!$A$3:$J$252,MATCH(SMALL('Enter Draw '!$O$3:$O$252,Q28),'Enter Draw '!$O$3:$O$252,0),7),"")</f>
        <v/>
      </c>
      <c r="Z28" t="str">
        <f>IFERROR(INDEX('Enter Draw '!$A$3:$H$252,MATCH(SMALL('Enter Draw '!$O$3:$O$252,Q28),'Enter Draw '!$O$3:$O$252,0),8),"")</f>
        <v/>
      </c>
    </row>
    <row r="29" spans="1:26">
      <c r="A29" s="1">
        <f>IF(B29="","",IF(INDEX('Enter Draw '!$C$3:$H$252,MATCH(SMALL('Enter Draw '!$J$3:$J$252,D29),'Enter Draw '!$J$3:$J$252,0),1)="yco","yco",D29))</f>
        <v>24</v>
      </c>
      <c r="B29" t="str">
        <f>IFERROR(INDEX('Enter Draw '!$C$3:$J$252,MATCH(SMALL('Enter Draw '!$J$3:$J$252,D29),'Enter Draw '!$J$3:$J$252,0),5),"")</f>
        <v xml:space="preserve">Linda Schlosser </v>
      </c>
      <c r="C29" t="str">
        <f>IFERROR(INDEX('Enter Draw '!$C$3:$H$252,MATCH(SMALL('Enter Draw '!$J$3:$J$252,D29),'Enter Draw '!$J$3:$J$252,0),6),"")</f>
        <v xml:space="preserve">Ben </v>
      </c>
      <c r="D29">
        <v>24</v>
      </c>
      <c r="F29" s="1">
        <f>IF(G29="","",IF(INDEX('Enter Draw '!$E$3:$H$252,MATCH(SMALL('Enter Draw '!$K$3:$K$252,D29),'Enter Draw '!$K$3:$K$252,0),1)="co","co",IF(INDEX('Enter Draw '!$E$3:$H$252,MATCH(SMALL('Enter Draw '!$K$3:$K$252,D29),'Enter Draw '!$K$3:$K$252,0),1)="yco","yco",D29)))</f>
        <v>24</v>
      </c>
      <c r="G29" t="str">
        <f>IFERROR(INDEX('Enter Draw '!$E$3:$H$252,MATCH(SMALL('Enter Draw '!$K$3:$K$252,D29),'Enter Draw '!$K$3:$K$252,0),3),"")</f>
        <v xml:space="preserve">Joni Boekelheide </v>
      </c>
      <c r="H29" t="str">
        <f>IFERROR(INDEX('Enter Draw '!$E$3:$H$252,MATCH(SMALL('Enter Draw '!$K$3:$K$252,D29),'Enter Draw '!$K$3:$K$252,0),4),"")</f>
        <v xml:space="preserve">Jet </v>
      </c>
      <c r="I29">
        <v>26</v>
      </c>
      <c r="J29" s="1">
        <f t="shared" si="0"/>
        <v>26</v>
      </c>
      <c r="K29" t="str">
        <f>IFERROR(INDEX('Enter Draw '!$F$3:$H$252,MATCH(SMALL('Enter Draw '!$L$3:$L$252,I29),'Enter Draw '!$L$3:$L$252,0),2),"")</f>
        <v xml:space="preserve">Morgan Maxwell </v>
      </c>
      <c r="L29" t="str">
        <f>IFERROR(INDEX('Enter Draw '!$F$3:$H$252,MATCH(SMALL('Enter Draw '!$L$3:$L$252,I29),'Enter Draw '!$L$3:$L$252,0),3),"")</f>
        <v xml:space="preserve">Buddy </v>
      </c>
      <c r="N29" s="1" t="str">
        <f>IF(O29="","",IF(INDEX('Enter Draw '!$B$3:$H$252,MATCH(SMALL('Enter Draw '!$M$3:$M$252,D29),'Enter Draw '!$M$3:$M$252,0),1)="oco","oco",D29))</f>
        <v/>
      </c>
      <c r="O29" t="str">
        <f>IFERROR(INDEX('Enter Draw '!$A$3:$J$252,MATCH(SMALL('Enter Draw '!$M$3:$M$252,Q29),'Enter Draw '!$M$3:$M$252,0),7),"")</f>
        <v/>
      </c>
      <c r="P29" t="str">
        <f>IFERROR(INDEX('Enter Draw '!$A$3:$H$252,MATCH(SMALL('Enter Draw '!$M$3:$M$252,Q29),'Enter Draw '!$M$3:$M$252,0),8),"")</f>
        <v/>
      </c>
      <c r="Q29">
        <v>24</v>
      </c>
      <c r="S29" s="1" t="str">
        <f t="shared" si="1"/>
        <v/>
      </c>
      <c r="T29" t="str">
        <f>IFERROR(INDEX('Enter Draw '!$A$3:$J$252,MATCH(SMALL('Enter Draw '!$N$3:$N$252,V30),'Enter Draw '!$N$3:$N$252,0),6),"")</f>
        <v/>
      </c>
      <c r="U29" t="str">
        <f>IFERROR(INDEX('Enter Draw '!$A$3:$H$252,MATCH(SMALL('Enter Draw '!$N$3:$N$252,V30),'Enter Draw '!$N$3:$N$252,0),7),"")</f>
        <v/>
      </c>
      <c r="V29">
        <v>24</v>
      </c>
      <c r="X29" s="1" t="str">
        <f t="shared" si="2"/>
        <v/>
      </c>
      <c r="Y29" t="str">
        <f>IFERROR(INDEX('Enter Draw '!$A$3:$J$252,MATCH(SMALL('Enter Draw '!$O$3:$O$252,Q29),'Enter Draw '!$O$3:$O$252,0),7),"")</f>
        <v/>
      </c>
      <c r="Z29" t="str">
        <f>IFERROR(INDEX('Enter Draw '!$A$3:$H$252,MATCH(SMALL('Enter Draw '!$O$3:$O$252,Q29),'Enter Draw '!$O$3:$O$252,0),8),"")</f>
        <v/>
      </c>
    </row>
    <row r="30" spans="1:26">
      <c r="A30" s="1">
        <f>IF(B30="","",IF(INDEX('Enter Draw '!$C$3:$H$252,MATCH(SMALL('Enter Draw '!$J$3:$J$252,D30),'Enter Draw '!$J$3:$J$252,0),1)="yco","yco",D30))</f>
        <v>25</v>
      </c>
      <c r="B30" t="str">
        <f>IFERROR(INDEX('Enter Draw '!$C$3:$J$252,MATCH(SMALL('Enter Draw '!$J$3:$J$252,D30),'Enter Draw '!$J$3:$J$252,0),5),"")</f>
        <v xml:space="preserve">Kelsey West </v>
      </c>
      <c r="C30" t="str">
        <f>IFERROR(INDEX('Enter Draw '!$C$3:$H$252,MATCH(SMALL('Enter Draw '!$J$3:$J$252,D30),'Enter Draw '!$J$3:$J$252,0),6),"")</f>
        <v xml:space="preserve">Hot Peppy Socks </v>
      </c>
      <c r="D30">
        <v>25</v>
      </c>
      <c r="F30" s="1">
        <f>IF(G30="","",IF(INDEX('Enter Draw '!$E$3:$H$252,MATCH(SMALL('Enter Draw '!$K$3:$K$252,D30),'Enter Draw '!$K$3:$K$252,0),1)="co","co",IF(INDEX('Enter Draw '!$E$3:$H$252,MATCH(SMALL('Enter Draw '!$K$3:$K$252,D30),'Enter Draw '!$K$3:$K$252,0),1)="yco","yco",D30)))</f>
        <v>25</v>
      </c>
      <c r="G30" t="str">
        <f>IFERROR(INDEX('Enter Draw '!$E$3:$H$252,MATCH(SMALL('Enter Draw '!$K$3:$K$252,D30),'Enter Draw '!$K$3:$K$252,0),3),"")</f>
        <v xml:space="preserve">Kara Martin </v>
      </c>
      <c r="H30" t="str">
        <f>IFERROR(INDEX('Enter Draw '!$E$3:$H$252,MATCH(SMALL('Enter Draw '!$K$3:$K$252,D30),'Enter Draw '!$K$3:$K$252,0),4),"")</f>
        <v xml:space="preserve">TQH Smart Ransom </v>
      </c>
      <c r="I30">
        <v>27</v>
      </c>
      <c r="J30" s="1" t="str">
        <f t="shared" si="0"/>
        <v/>
      </c>
      <c r="K30" t="str">
        <f>IFERROR(INDEX('Enter Draw '!$F$3:$H$252,MATCH(SMALL('Enter Draw '!$L$3:$L$252,I30),'Enter Draw '!$L$3:$L$252,0),2),"")</f>
        <v/>
      </c>
      <c r="L30" t="str">
        <f>IFERROR(INDEX('Enter Draw '!$F$3:$H$252,MATCH(SMALL('Enter Draw '!$L$3:$L$252,I30),'Enter Draw '!$L$3:$L$252,0),3),"")</f>
        <v/>
      </c>
      <c r="N30" s="1" t="str">
        <f>IF(O30="","",IF(INDEX('Enter Draw '!$B$3:$H$252,MATCH(SMALL('Enter Draw '!$M$3:$M$252,D30),'Enter Draw '!$M$3:$M$252,0),1)="oco","oco",D30))</f>
        <v/>
      </c>
      <c r="O30" t="str">
        <f>IFERROR(INDEX('Enter Draw '!$A$3:$J$252,MATCH(SMALL('Enter Draw '!$M$3:$M$252,Q30),'Enter Draw '!$M$3:$M$252,0),7),"")</f>
        <v/>
      </c>
      <c r="P30" t="str">
        <f>IFERROR(INDEX('Enter Draw '!$A$3:$H$252,MATCH(SMALL('Enter Draw '!$M$3:$M$252,Q30),'Enter Draw '!$M$3:$M$252,0),8),"")</f>
        <v/>
      </c>
      <c r="Q30">
        <v>25</v>
      </c>
      <c r="S30" s="1" t="str">
        <f t="shared" si="1"/>
        <v/>
      </c>
      <c r="T30" t="str">
        <f>IFERROR(INDEX('Enter Draw '!$A$3:$J$252,MATCH(SMALL('Enter Draw '!$N$3:$N$252,V31),'Enter Draw '!$N$3:$N$252,0),6),"")</f>
        <v/>
      </c>
      <c r="U30" t="str">
        <f>IFERROR(INDEX('Enter Draw '!$A$3:$H$252,MATCH(SMALL('Enter Draw '!$N$3:$N$252,V31),'Enter Draw '!$N$3:$N$252,0),7),"")</f>
        <v/>
      </c>
      <c r="V30">
        <v>25</v>
      </c>
      <c r="X30" s="1" t="str">
        <f t="shared" si="2"/>
        <v/>
      </c>
      <c r="Y30" t="str">
        <f>IFERROR(INDEX('Enter Draw '!$A$3:$J$252,MATCH(SMALL('Enter Draw '!$O$3:$O$252,Q30),'Enter Draw '!$O$3:$O$252,0),7),"")</f>
        <v/>
      </c>
      <c r="Z30" t="str">
        <f>IFERROR(INDEX('Enter Draw '!$A$3:$H$252,MATCH(SMALL('Enter Draw '!$O$3:$O$252,Q30),'Enter Draw '!$O$3:$O$252,0),8),"")</f>
        <v/>
      </c>
    </row>
    <row r="31" spans="1:26">
      <c r="A31" s="1" t="str">
        <f>IF(B31="","",IF(INDEX('Enter Draw '!$C$3:$H$252,MATCH(SMALL('Enter Draw '!$J$3:$J$252,D31),'Enter Draw '!$J$3:$J$252,0),1)="yco","yco",D31))</f>
        <v/>
      </c>
      <c r="B31" t="str">
        <f>IFERROR(INDEX('Enter Draw '!$C$3:$J$252,MATCH(SMALL('Enter Draw '!$J$3:$J$252,D31),'Enter Draw '!$J$3:$J$252,0),5),"")</f>
        <v/>
      </c>
      <c r="C31" t="str">
        <f>IFERROR(INDEX('Enter Draw '!$C$3:$H$252,MATCH(SMALL('Enter Draw '!$J$3:$J$252,D31),'Enter Draw '!$J$3:$J$252,0),6),"")</f>
        <v/>
      </c>
      <c r="F31" s="1" t="str">
        <f>IF(G31="","",IF(INDEX('Enter Draw '!$E$3:$H$252,MATCH(SMALL('Enter Draw '!$K$3:$K$252,D31),'Enter Draw '!$K$3:$K$252,0),1)="co","co",IF(INDEX('Enter Draw '!$E$3:$H$252,MATCH(SMALL('Enter Draw '!$K$3:$K$252,D31),'Enter Draw '!$K$3:$K$252,0),1)="yco","yco",D31)))</f>
        <v/>
      </c>
      <c r="G31" t="str">
        <f>IFERROR(INDEX('Enter Draw '!$E$3:$H$252,MATCH(SMALL('Enter Draw '!$K$3:$K$252,D31),'Enter Draw '!$K$3:$K$252,0),3),"")</f>
        <v/>
      </c>
      <c r="H31" t="str">
        <f>IFERROR(INDEX('Enter Draw '!$E$3:$H$252,MATCH(SMALL('Enter Draw '!$K$3:$K$252,D31),'Enter Draw '!$K$3:$K$252,0),4),"")</f>
        <v/>
      </c>
      <c r="I31">
        <v>28</v>
      </c>
      <c r="J31" s="1" t="str">
        <f t="shared" si="0"/>
        <v/>
      </c>
      <c r="K31" t="str">
        <f>IFERROR(INDEX('Enter Draw '!$F$3:$H$252,MATCH(SMALL('Enter Draw '!$L$3:$L$252,I31),'Enter Draw '!$L$3:$L$252,0),2),"")</f>
        <v/>
      </c>
      <c r="L31" t="str">
        <f>IFERROR(INDEX('Enter Draw '!$F$3:$H$252,MATCH(SMALL('Enter Draw '!$L$3:$L$252,I31),'Enter Draw '!$L$3:$L$252,0),3),"")</f>
        <v/>
      </c>
      <c r="N31" s="1" t="str">
        <f>IF(O31="","",IF(INDEX('Enter Draw '!$B$3:$H$252,MATCH(SMALL('Enter Draw '!$M$3:$M$252,D31),'Enter Draw '!$M$3:$M$252,0),1)="oco","oco",D31))</f>
        <v/>
      </c>
      <c r="O31" t="str">
        <f>IFERROR(INDEX('Enter Draw '!$A$3:$J$252,MATCH(SMALL('Enter Draw '!$M$3:$M$252,Q31),'Enter Draw '!$M$3:$M$252,0),7),"")</f>
        <v/>
      </c>
      <c r="P31" t="str">
        <f>IFERROR(INDEX('Enter Draw '!$A$3:$H$252,MATCH(SMALL('Enter Draw '!$M$3:$M$252,Q31),'Enter Draw '!$M$3:$M$252,0),8),"")</f>
        <v/>
      </c>
      <c r="S31" s="1" t="str">
        <f t="shared" si="1"/>
        <v/>
      </c>
      <c r="T31" t="str">
        <f>IFERROR(INDEX('Enter Draw '!$A$3:$J$252,MATCH(SMALL('Enter Draw '!$N$3:$N$252,V32),'Enter Draw '!$N$3:$N$252,0),6),"")</f>
        <v/>
      </c>
      <c r="U31" t="str">
        <f>IFERROR(INDEX('Enter Draw '!$A$3:$H$252,MATCH(SMALL('Enter Draw '!$N$3:$N$252,V32),'Enter Draw '!$N$3:$N$252,0),7),"")</f>
        <v/>
      </c>
      <c r="X31" s="1" t="str">
        <f t="shared" si="2"/>
        <v/>
      </c>
      <c r="Y31" t="str">
        <f>IFERROR(INDEX('Enter Draw '!$A$3:$J$252,MATCH(SMALL('Enter Draw '!$O$3:$O$252,Q31),'Enter Draw '!$O$3:$O$252,0),7),"")</f>
        <v/>
      </c>
      <c r="Z31" t="str">
        <f>IFERROR(INDEX('Enter Draw '!$A$3:$H$252,MATCH(SMALL('Enter Draw '!$O$3:$O$252,Q31),'Enter Draw '!$O$3:$O$252,0),8),"")</f>
        <v/>
      </c>
    </row>
    <row r="32" spans="1:26">
      <c r="A32" s="1">
        <f>IF(B32="","",IF(INDEX('Enter Draw '!$C$3:$H$252,MATCH(SMALL('Enter Draw '!$J$3:$J$252,D32),'Enter Draw '!$J$3:$J$252,0),1)="yco","yco",D32))</f>
        <v>26</v>
      </c>
      <c r="B32" t="str">
        <f>IFERROR(INDEX('Enter Draw '!$C$3:$J$252,MATCH(SMALL('Enter Draw '!$J$3:$J$252,D32),'Enter Draw '!$J$3:$J$252,0),5),"")</f>
        <v xml:space="preserve">Hillery Yager </v>
      </c>
      <c r="C32" t="str">
        <f>IFERROR(INDEX('Enter Draw '!$C$3:$H$252,MATCH(SMALL('Enter Draw '!$J$3:$J$252,D32),'Enter Draw '!$J$3:$J$252,0),6),"")</f>
        <v xml:space="preserve">Cookie </v>
      </c>
      <c r="D32">
        <v>26</v>
      </c>
      <c r="F32" s="1">
        <f>IF(G32="","",IF(INDEX('Enter Draw '!$E$3:$H$252,MATCH(SMALL('Enter Draw '!$K$3:$K$252,D32),'Enter Draw '!$K$3:$K$252,0),1)="co","co",IF(INDEX('Enter Draw '!$E$3:$H$252,MATCH(SMALL('Enter Draw '!$K$3:$K$252,D32),'Enter Draw '!$K$3:$K$252,0),1)="yco","yco",D32)))</f>
        <v>26</v>
      </c>
      <c r="G32" t="str">
        <f>IFERROR(INDEX('Enter Draw '!$E$3:$H$252,MATCH(SMALL('Enter Draw '!$K$3:$K$252,D32),'Enter Draw '!$K$3:$K$252,0),3),"")</f>
        <v xml:space="preserve">Shari Kennedy </v>
      </c>
      <c r="H32" t="str">
        <f>IFERROR(INDEX('Enter Draw '!$E$3:$H$252,MATCH(SMALL('Enter Draw '!$K$3:$K$252,D32),'Enter Draw '!$K$3:$K$252,0),4),"")</f>
        <v xml:space="preserve">Josey Wales Guns </v>
      </c>
      <c r="I32">
        <v>29</v>
      </c>
      <c r="J32" s="1" t="str">
        <f t="shared" si="0"/>
        <v/>
      </c>
      <c r="K32" t="str">
        <f>IFERROR(INDEX('Enter Draw '!$F$3:$H$252,MATCH(SMALL('Enter Draw '!$L$3:$L$252,I32),'Enter Draw '!$L$3:$L$252,0),2),"")</f>
        <v/>
      </c>
      <c r="L32" t="str">
        <f>IFERROR(INDEX('Enter Draw '!$F$3:$H$252,MATCH(SMALL('Enter Draw '!$L$3:$L$252,I32),'Enter Draw '!$L$3:$L$252,0),3),"")</f>
        <v/>
      </c>
      <c r="N32" s="1" t="str">
        <f>IF(O32="","",IF(INDEX('Enter Draw '!$B$3:$H$252,MATCH(SMALL('Enter Draw '!$M$3:$M$252,D32),'Enter Draw '!$M$3:$M$252,0),1)="oco","oco",D32))</f>
        <v/>
      </c>
      <c r="O32" t="str">
        <f>IFERROR(INDEX('Enter Draw '!$A$3:$J$252,MATCH(SMALL('Enter Draw '!$M$3:$M$252,Q32),'Enter Draw '!$M$3:$M$252,0),7),"")</f>
        <v/>
      </c>
      <c r="P32" t="str">
        <f>IFERROR(INDEX('Enter Draw '!$A$3:$H$252,MATCH(SMALL('Enter Draw '!$M$3:$M$252,Q32),'Enter Draw '!$M$3:$M$252,0),8),"")</f>
        <v/>
      </c>
      <c r="Q32">
        <v>26</v>
      </c>
      <c r="S32" s="1" t="str">
        <f t="shared" si="1"/>
        <v/>
      </c>
      <c r="T32" t="str">
        <f>IFERROR(INDEX('Enter Draw '!$A$3:$J$252,MATCH(SMALL('Enter Draw '!$N$3:$N$252,V33),'Enter Draw '!$N$3:$N$252,0),6),"")</f>
        <v/>
      </c>
      <c r="U32" t="str">
        <f>IFERROR(INDEX('Enter Draw '!$A$3:$H$252,MATCH(SMALL('Enter Draw '!$N$3:$N$252,V33),'Enter Draw '!$N$3:$N$252,0),7),"")</f>
        <v/>
      </c>
      <c r="V32">
        <v>26</v>
      </c>
      <c r="X32" s="1" t="str">
        <f t="shared" si="2"/>
        <v/>
      </c>
      <c r="Y32" t="str">
        <f>IFERROR(INDEX('Enter Draw '!$A$3:$J$252,MATCH(SMALL('Enter Draw '!$O$3:$O$252,Q32),'Enter Draw '!$O$3:$O$252,0),7),"")</f>
        <v/>
      </c>
      <c r="Z32" t="str">
        <f>IFERROR(INDEX('Enter Draw '!$A$3:$H$252,MATCH(SMALL('Enter Draw '!$O$3:$O$252,Q32),'Enter Draw '!$O$3:$O$252,0),8),"")</f>
        <v/>
      </c>
    </row>
    <row r="33" spans="1:26">
      <c r="A33" s="1">
        <f>IF(B33="","",IF(INDEX('Enter Draw '!$C$3:$H$252,MATCH(SMALL('Enter Draw '!$J$3:$J$252,D33),'Enter Draw '!$J$3:$J$252,0),1)="yco","yco",D33))</f>
        <v>27</v>
      </c>
      <c r="B33" t="str">
        <f>IFERROR(INDEX('Enter Draw '!$C$3:$J$252,MATCH(SMALL('Enter Draw '!$J$3:$J$252,D33),'Enter Draw '!$J$3:$J$252,0),5),"")</f>
        <v xml:space="preserve">Cindy Loseau </v>
      </c>
      <c r="C33" t="str">
        <f>IFERROR(INDEX('Enter Draw '!$C$3:$H$252,MATCH(SMALL('Enter Draw '!$J$3:$J$252,D33),'Enter Draw '!$J$3:$J$252,0),6),"")</f>
        <v xml:space="preserve">Annie </v>
      </c>
      <c r="D33">
        <v>27</v>
      </c>
      <c r="F33" s="1">
        <f>IF(G33="","",IF(INDEX('Enter Draw '!$E$3:$H$252,MATCH(SMALL('Enter Draw '!$K$3:$K$252,D33),'Enter Draw '!$K$3:$K$252,0),1)="co","co",IF(INDEX('Enter Draw '!$E$3:$H$252,MATCH(SMALL('Enter Draw '!$K$3:$K$252,D33),'Enter Draw '!$K$3:$K$252,0),1)="yco","yco",D33)))</f>
        <v>27</v>
      </c>
      <c r="G33" t="str">
        <f>IFERROR(INDEX('Enter Draw '!$E$3:$H$252,MATCH(SMALL('Enter Draw '!$K$3:$K$252,D33),'Enter Draw '!$K$3:$K$252,0),3),"")</f>
        <v xml:space="preserve">Jordan Jensen </v>
      </c>
      <c r="H33" t="str">
        <f>IFERROR(INDEX('Enter Draw '!$E$3:$H$252,MATCH(SMALL('Enter Draw '!$K$3:$K$252,D33),'Enter Draw '!$K$3:$K$252,0),4),"")</f>
        <v xml:space="preserve">Hooey </v>
      </c>
      <c r="I33">
        <v>30</v>
      </c>
      <c r="J33" s="1" t="str">
        <f t="shared" si="0"/>
        <v/>
      </c>
      <c r="K33" t="str">
        <f>IFERROR(INDEX('Enter Draw '!$F$3:$H$252,MATCH(SMALL('Enter Draw '!$L$3:$L$252,I33),'Enter Draw '!$L$3:$L$252,0),2),"")</f>
        <v/>
      </c>
      <c r="L33" t="str">
        <f>IFERROR(INDEX('Enter Draw '!$F$3:$H$252,MATCH(SMALL('Enter Draw '!$L$3:$L$252,I33),'Enter Draw '!$L$3:$L$252,0),3),"")</f>
        <v/>
      </c>
      <c r="N33" s="1" t="str">
        <f>IF(O33="","",IF(INDEX('Enter Draw '!$B$3:$H$252,MATCH(SMALL('Enter Draw '!$M$3:$M$252,D33),'Enter Draw '!$M$3:$M$252,0),1)="oco","oco",D33))</f>
        <v/>
      </c>
      <c r="O33" t="str">
        <f>IFERROR(INDEX('Enter Draw '!$A$3:$J$252,MATCH(SMALL('Enter Draw '!$M$3:$M$252,Q33),'Enter Draw '!$M$3:$M$252,0),7),"")</f>
        <v/>
      </c>
      <c r="P33" t="str">
        <f>IFERROR(INDEX('Enter Draw '!$A$3:$H$252,MATCH(SMALL('Enter Draw '!$M$3:$M$252,Q33),'Enter Draw '!$M$3:$M$252,0),8),"")</f>
        <v/>
      </c>
      <c r="Q33">
        <v>27</v>
      </c>
      <c r="S33" s="1" t="str">
        <f t="shared" si="1"/>
        <v/>
      </c>
      <c r="T33" t="str">
        <f>IFERROR(INDEX('Enter Draw '!$A$3:$J$252,MATCH(SMALL('Enter Draw '!$N$3:$N$252,V34),'Enter Draw '!$N$3:$N$252,0),6),"")</f>
        <v/>
      </c>
      <c r="U33" t="str">
        <f>IFERROR(INDEX('Enter Draw '!$A$3:$H$252,MATCH(SMALL('Enter Draw '!$N$3:$N$252,V34),'Enter Draw '!$N$3:$N$252,0),7),"")</f>
        <v/>
      </c>
      <c r="V33">
        <v>27</v>
      </c>
      <c r="X33" s="1" t="str">
        <f t="shared" si="2"/>
        <v/>
      </c>
      <c r="Y33" t="str">
        <f>IFERROR(INDEX('Enter Draw '!$A$3:$J$252,MATCH(SMALL('Enter Draw '!$O$3:$O$252,Q33),'Enter Draw '!$O$3:$O$252,0),7),"")</f>
        <v/>
      </c>
      <c r="Z33" t="str">
        <f>IFERROR(INDEX('Enter Draw '!$A$3:$H$252,MATCH(SMALL('Enter Draw '!$O$3:$O$252,Q33),'Enter Draw '!$O$3:$O$252,0),8),"")</f>
        <v/>
      </c>
    </row>
    <row r="34" spans="1:26">
      <c r="A34" s="1">
        <f>IF(B34="","",IF(INDEX('Enter Draw '!$C$3:$H$252,MATCH(SMALL('Enter Draw '!$J$3:$J$252,D34),'Enter Draw '!$J$3:$J$252,0),1)="yco","yco",D34))</f>
        <v>28</v>
      </c>
      <c r="B34" t="str">
        <f>IFERROR(INDEX('Enter Draw '!$C$3:$J$252,MATCH(SMALL('Enter Draw '!$J$3:$J$252,D34),'Enter Draw '!$J$3:$J$252,0),5),"")</f>
        <v xml:space="preserve">Trinity Chapman </v>
      </c>
      <c r="C34" t="str">
        <f>IFERROR(INDEX('Enter Draw '!$C$3:$H$252,MATCH(SMALL('Enter Draw '!$J$3:$J$252,D34),'Enter Draw '!$J$3:$J$252,0),6),"")</f>
        <v xml:space="preserve">Dixie </v>
      </c>
      <c r="D34">
        <v>28</v>
      </c>
      <c r="F34" s="1">
        <f>IF(G34="","",IF(INDEX('Enter Draw '!$E$3:$H$252,MATCH(SMALL('Enter Draw '!$K$3:$K$252,D34),'Enter Draw '!$K$3:$K$252,0),1)="co","co",IF(INDEX('Enter Draw '!$E$3:$H$252,MATCH(SMALL('Enter Draw '!$K$3:$K$252,D34),'Enter Draw '!$K$3:$K$252,0),1)="yco","yco",D34)))</f>
        <v>28</v>
      </c>
      <c r="G34" t="str">
        <f>IFERROR(INDEX('Enter Draw '!$E$3:$H$252,MATCH(SMALL('Enter Draw '!$K$3:$K$252,D34),'Enter Draw '!$K$3:$K$252,0),3),"")</f>
        <v xml:space="preserve">Jennifer Nelsen </v>
      </c>
      <c r="H34" t="str">
        <f>IFERROR(INDEX('Enter Draw '!$E$3:$H$252,MATCH(SMALL('Enter Draw '!$K$3:$K$252,D34),'Enter Draw '!$K$3:$K$252,0),4),"")</f>
        <v xml:space="preserve">First and Famous </v>
      </c>
      <c r="J34" s="1" t="str">
        <f t="shared" si="0"/>
        <v/>
      </c>
      <c r="K34" t="str">
        <f>IFERROR(INDEX('Enter Draw '!$F$3:$H$252,MATCH(SMALL('Enter Draw '!$L$3:$L$252,I34),'Enter Draw '!$L$3:$L$252,0),2),"")</f>
        <v/>
      </c>
      <c r="L34" t="str">
        <f>IFERROR(INDEX('Enter Draw '!$F$3:$H$252,MATCH(SMALL('Enter Draw '!$L$3:$L$252,I34),'Enter Draw '!$L$3:$L$252,0),3),"")</f>
        <v/>
      </c>
      <c r="N34" s="1" t="str">
        <f>IF(O34="","",IF(INDEX('Enter Draw '!$B$3:$H$252,MATCH(SMALL('Enter Draw '!$M$3:$M$252,D34),'Enter Draw '!$M$3:$M$252,0),1)="oco","oco",D34))</f>
        <v/>
      </c>
      <c r="O34" t="str">
        <f>IFERROR(INDEX('Enter Draw '!$A$3:$J$252,MATCH(SMALL('Enter Draw '!$M$3:$M$252,Q34),'Enter Draw '!$M$3:$M$252,0),7),"")</f>
        <v/>
      </c>
      <c r="P34" t="str">
        <f>IFERROR(INDEX('Enter Draw '!$A$3:$H$252,MATCH(SMALL('Enter Draw '!$M$3:$M$252,Q34),'Enter Draw '!$M$3:$M$252,0),8),"")</f>
        <v/>
      </c>
      <c r="Q34">
        <v>28</v>
      </c>
      <c r="S34" s="1" t="str">
        <f t="shared" si="1"/>
        <v/>
      </c>
      <c r="T34" t="str">
        <f>IFERROR(INDEX('Enter Draw '!$A$3:$J$252,MATCH(SMALL('Enter Draw '!$N$3:$N$252,V35),'Enter Draw '!$N$3:$N$252,0),6),"")</f>
        <v/>
      </c>
      <c r="U34" t="str">
        <f>IFERROR(INDEX('Enter Draw '!$A$3:$H$252,MATCH(SMALL('Enter Draw '!$N$3:$N$252,V35),'Enter Draw '!$N$3:$N$252,0),7),"")</f>
        <v/>
      </c>
      <c r="V34">
        <v>28</v>
      </c>
      <c r="X34" s="1" t="str">
        <f t="shared" si="2"/>
        <v/>
      </c>
      <c r="Y34" t="str">
        <f>IFERROR(INDEX('Enter Draw '!$A$3:$J$252,MATCH(SMALL('Enter Draw '!$O$3:$O$252,Q34),'Enter Draw '!$O$3:$O$252,0),7),"")</f>
        <v/>
      </c>
      <c r="Z34" t="str">
        <f>IFERROR(INDEX('Enter Draw '!$A$3:$H$252,MATCH(SMALL('Enter Draw '!$O$3:$O$252,Q34),'Enter Draw '!$O$3:$O$252,0),8),"")</f>
        <v/>
      </c>
    </row>
    <row r="35" spans="1:26">
      <c r="A35" s="1">
        <f>IF(B35="","",IF(INDEX('Enter Draw '!$C$3:$H$252,MATCH(SMALL('Enter Draw '!$J$3:$J$252,D35),'Enter Draw '!$J$3:$J$252,0),1)="yco","yco",D35))</f>
        <v>29</v>
      </c>
      <c r="B35" t="str">
        <f>IFERROR(INDEX('Enter Draw '!$C$3:$J$252,MATCH(SMALL('Enter Draw '!$J$3:$J$252,D35),'Enter Draw '!$J$3:$J$252,0),5),"")</f>
        <v xml:space="preserve">Katie Novak </v>
      </c>
      <c r="C35" t="str">
        <f>IFERROR(INDEX('Enter Draw '!$C$3:$H$252,MATCH(SMALL('Enter Draw '!$J$3:$J$252,D35),'Enter Draw '!$J$3:$J$252,0),6),"")</f>
        <v xml:space="preserve">Rose </v>
      </c>
      <c r="D35">
        <v>29</v>
      </c>
      <c r="F35" s="1">
        <f>IF(G35="","",IF(INDEX('Enter Draw '!$E$3:$H$252,MATCH(SMALL('Enter Draw '!$K$3:$K$252,D35),'Enter Draw '!$K$3:$K$252,0),1)="co","co",IF(INDEX('Enter Draw '!$E$3:$H$252,MATCH(SMALL('Enter Draw '!$K$3:$K$252,D35),'Enter Draw '!$K$3:$K$252,0),1)="yco","yco",D35)))</f>
        <v>29</v>
      </c>
      <c r="G35" t="str">
        <f>IFERROR(INDEX('Enter Draw '!$E$3:$H$252,MATCH(SMALL('Enter Draw '!$K$3:$K$252,D35),'Enter Draw '!$K$3:$K$252,0),3),"")</f>
        <v xml:space="preserve">Melissa Maxwell </v>
      </c>
      <c r="H35" t="str">
        <f>IFERROR(INDEX('Enter Draw '!$E$3:$H$252,MATCH(SMALL('Enter Draw '!$K$3:$K$252,D35),'Enter Draw '!$K$3:$K$252,0),4),"")</f>
        <v xml:space="preserve">Tex </v>
      </c>
      <c r="I35">
        <v>31</v>
      </c>
      <c r="J35" s="1" t="str">
        <f t="shared" si="0"/>
        <v/>
      </c>
      <c r="K35" t="str">
        <f>IFERROR(INDEX('Enter Draw '!$F$3:$H$252,MATCH(SMALL('Enter Draw '!$L$3:$L$252,I35),'Enter Draw '!$L$3:$L$252,0),2),"")</f>
        <v/>
      </c>
      <c r="L35" t="str">
        <f>IFERROR(INDEX('Enter Draw '!$F$3:$H$252,MATCH(SMALL('Enter Draw '!$L$3:$L$252,I35),'Enter Draw '!$L$3:$L$252,0),3),"")</f>
        <v/>
      </c>
      <c r="N35" s="1" t="str">
        <f>IF(O35="","",IF(INDEX('Enter Draw '!$B$3:$H$252,MATCH(SMALL('Enter Draw '!$M$3:$M$252,D35),'Enter Draw '!$M$3:$M$252,0),1)="oco","oco",D35))</f>
        <v/>
      </c>
      <c r="O35" t="str">
        <f>IFERROR(INDEX('Enter Draw '!$A$3:$J$252,MATCH(SMALL('Enter Draw '!$M$3:$M$252,Q35),'Enter Draw '!$M$3:$M$252,0),7),"")</f>
        <v/>
      </c>
      <c r="P35" t="str">
        <f>IFERROR(INDEX('Enter Draw '!$A$3:$H$252,MATCH(SMALL('Enter Draw '!$M$3:$M$252,Q35),'Enter Draw '!$M$3:$M$252,0),8),"")</f>
        <v/>
      </c>
      <c r="Q35">
        <v>29</v>
      </c>
      <c r="S35" s="1" t="str">
        <f t="shared" si="1"/>
        <v/>
      </c>
      <c r="T35" t="str">
        <f>IFERROR(INDEX('Enter Draw '!$A$3:$J$252,MATCH(SMALL('Enter Draw '!$N$3:$N$252,V36),'Enter Draw '!$N$3:$N$252,0),6),"")</f>
        <v/>
      </c>
      <c r="U35" t="str">
        <f>IFERROR(INDEX('Enter Draw '!$A$3:$H$252,MATCH(SMALL('Enter Draw '!$N$3:$N$252,V36),'Enter Draw '!$N$3:$N$252,0),7),"")</f>
        <v/>
      </c>
      <c r="V35">
        <v>29</v>
      </c>
      <c r="X35" s="1" t="str">
        <f t="shared" si="2"/>
        <v/>
      </c>
      <c r="Y35" t="str">
        <f>IFERROR(INDEX('Enter Draw '!$A$3:$J$252,MATCH(SMALL('Enter Draw '!$O$3:$O$252,Q35),'Enter Draw '!$O$3:$O$252,0),7),"")</f>
        <v/>
      </c>
      <c r="Z35" t="str">
        <f>IFERROR(INDEX('Enter Draw '!$A$3:$H$252,MATCH(SMALL('Enter Draw '!$O$3:$O$252,Q35),'Enter Draw '!$O$3:$O$252,0),8),"")</f>
        <v/>
      </c>
    </row>
    <row r="36" spans="1:26">
      <c r="A36" s="1">
        <f>IF(B36="","",IF(INDEX('Enter Draw '!$C$3:$H$252,MATCH(SMALL('Enter Draw '!$J$3:$J$252,D36),'Enter Draw '!$J$3:$J$252,0),1)="yco","yco",D36))</f>
        <v>30</v>
      </c>
      <c r="B36" t="str">
        <f>IFERROR(INDEX('Enter Draw '!$C$3:$J$252,MATCH(SMALL('Enter Draw '!$J$3:$J$252,D36),'Enter Draw '!$J$3:$J$252,0),5),"")</f>
        <v xml:space="preserve">Carlee Nelson </v>
      </c>
      <c r="C36" t="str">
        <f>IFERROR(INDEX('Enter Draw '!$C$3:$H$252,MATCH(SMALL('Enter Draw '!$J$3:$J$252,D36),'Enter Draw '!$J$3:$J$252,0),6),"")</f>
        <v>Vinnie</v>
      </c>
      <c r="D36">
        <v>30</v>
      </c>
      <c r="F36" s="1">
        <f>IF(G36="","",IF(INDEX('Enter Draw '!$E$3:$H$252,MATCH(SMALL('Enter Draw '!$K$3:$K$252,D36),'Enter Draw '!$K$3:$K$252,0),1)="co","co",IF(INDEX('Enter Draw '!$E$3:$H$252,MATCH(SMALL('Enter Draw '!$K$3:$K$252,D36),'Enter Draw '!$K$3:$K$252,0),1)="yco","yco",D36)))</f>
        <v>30</v>
      </c>
      <c r="G36" t="str">
        <f>IFERROR(INDEX('Enter Draw '!$E$3:$H$252,MATCH(SMALL('Enter Draw '!$K$3:$K$252,D36),'Enter Draw '!$K$3:$K$252,0),3),"")</f>
        <v>Raleigh Sykes</v>
      </c>
      <c r="H36" t="str">
        <f>IFERROR(INDEX('Enter Draw '!$E$3:$H$252,MATCH(SMALL('Enter Draw '!$K$3:$K$252,D36),'Enter Draw '!$K$3:$K$252,0),4),"")</f>
        <v>Bailey</v>
      </c>
      <c r="I36">
        <v>32</v>
      </c>
      <c r="J36" s="1" t="str">
        <f t="shared" si="0"/>
        <v/>
      </c>
      <c r="K36" t="str">
        <f>IFERROR(INDEX('Enter Draw '!$F$3:$H$252,MATCH(SMALL('Enter Draw '!$L$3:$L$252,I36),'Enter Draw '!$L$3:$L$252,0),2),"")</f>
        <v/>
      </c>
      <c r="L36" t="str">
        <f>IFERROR(INDEX('Enter Draw '!$F$3:$H$252,MATCH(SMALL('Enter Draw '!$L$3:$L$252,I36),'Enter Draw '!$L$3:$L$252,0),3),"")</f>
        <v/>
      </c>
      <c r="N36" s="1" t="str">
        <f>IF(O36="","",IF(INDEX('Enter Draw '!$B$3:$H$252,MATCH(SMALL('Enter Draw '!$M$3:$M$252,D36),'Enter Draw '!$M$3:$M$252,0),1)="oco","oco",D36))</f>
        <v/>
      </c>
      <c r="O36" t="str">
        <f>IFERROR(INDEX('Enter Draw '!$A$3:$J$252,MATCH(SMALL('Enter Draw '!$M$3:$M$252,Q36),'Enter Draw '!$M$3:$M$252,0),7),"")</f>
        <v/>
      </c>
      <c r="P36" t="str">
        <f>IFERROR(INDEX('Enter Draw '!$A$3:$H$252,MATCH(SMALL('Enter Draw '!$M$3:$M$252,Q36),'Enter Draw '!$M$3:$M$252,0),8),"")</f>
        <v/>
      </c>
      <c r="Q36">
        <v>30</v>
      </c>
      <c r="S36" s="1" t="str">
        <f t="shared" si="1"/>
        <v/>
      </c>
      <c r="T36" t="str">
        <f>IFERROR(INDEX('Enter Draw '!$A$3:$J$252,MATCH(SMALL('Enter Draw '!$N$3:$N$252,V37),'Enter Draw '!$N$3:$N$252,0),6),"")</f>
        <v/>
      </c>
      <c r="U36" t="str">
        <f>IFERROR(INDEX('Enter Draw '!$A$3:$H$252,MATCH(SMALL('Enter Draw '!$N$3:$N$252,V37),'Enter Draw '!$N$3:$N$252,0),7),"")</f>
        <v/>
      </c>
      <c r="V36">
        <v>30</v>
      </c>
      <c r="X36" s="1" t="str">
        <f t="shared" si="2"/>
        <v/>
      </c>
      <c r="Y36" t="str">
        <f>IFERROR(INDEX('Enter Draw '!$A$3:$J$252,MATCH(SMALL('Enter Draw '!$O$3:$O$252,Q36),'Enter Draw '!$O$3:$O$252,0),7),"")</f>
        <v/>
      </c>
      <c r="Z36" t="str">
        <f>IFERROR(INDEX('Enter Draw '!$A$3:$H$252,MATCH(SMALL('Enter Draw '!$O$3:$O$252,Q36),'Enter Draw '!$O$3:$O$252,0),8),"")</f>
        <v/>
      </c>
    </row>
    <row r="37" spans="1:26">
      <c r="A37" s="1" t="str">
        <f>IF(B37="","",IF(INDEX('Enter Draw '!$C$3:$H$252,MATCH(SMALL('Enter Draw '!$J$3:$J$252,D37),'Enter Draw '!$J$3:$J$252,0),1)="yco","yco",D37))</f>
        <v/>
      </c>
      <c r="B37" t="str">
        <f>IFERROR(INDEX('Enter Draw '!$C$3:$J$252,MATCH(SMALL('Enter Draw '!$J$3:$J$252,D37),'Enter Draw '!$J$3:$J$252,0),5),"")</f>
        <v/>
      </c>
      <c r="C37" t="str">
        <f>IFERROR(INDEX('Enter Draw '!$C$3:$H$252,MATCH(SMALL('Enter Draw '!$J$3:$J$252,D37),'Enter Draw '!$J$3:$J$252,0),6),"")</f>
        <v/>
      </c>
      <c r="F37" s="1" t="str">
        <f>IF(G37="","",IF(INDEX('Enter Draw '!$E$3:$H$252,MATCH(SMALL('Enter Draw '!$K$3:$K$252,D37),'Enter Draw '!$K$3:$K$252,0),1)="co","co",IF(INDEX('Enter Draw '!$E$3:$H$252,MATCH(SMALL('Enter Draw '!$K$3:$K$252,D37),'Enter Draw '!$K$3:$K$252,0),1)="yco","yco",D37)))</f>
        <v/>
      </c>
      <c r="G37" t="str">
        <f>IFERROR(INDEX('Enter Draw '!$E$3:$H$252,MATCH(SMALL('Enter Draw '!$K$3:$K$252,D37),'Enter Draw '!$K$3:$K$252,0),3),"")</f>
        <v/>
      </c>
      <c r="H37" t="str">
        <f>IFERROR(INDEX('Enter Draw '!$E$3:$H$252,MATCH(SMALL('Enter Draw '!$K$3:$K$252,D37),'Enter Draw '!$K$3:$K$252,0),4),"")</f>
        <v/>
      </c>
      <c r="I37">
        <v>33</v>
      </c>
      <c r="J37" s="1" t="str">
        <f t="shared" si="0"/>
        <v/>
      </c>
      <c r="K37" t="str">
        <f>IFERROR(INDEX('Enter Draw '!$F$3:$H$252,MATCH(SMALL('Enter Draw '!$L$3:$L$252,I37),'Enter Draw '!$L$3:$L$252,0),2),"")</f>
        <v/>
      </c>
      <c r="L37" t="str">
        <f>IFERROR(INDEX('Enter Draw '!$F$3:$H$252,MATCH(SMALL('Enter Draw '!$L$3:$L$252,I37),'Enter Draw '!$L$3:$L$252,0),3),"")</f>
        <v/>
      </c>
      <c r="N37" s="1" t="str">
        <f>IF(O37="","",IF(INDEX('Enter Draw '!$B$3:$H$252,MATCH(SMALL('Enter Draw '!$M$3:$M$252,D37),'Enter Draw '!$M$3:$M$252,0),1)="oco","oco",D37))</f>
        <v/>
      </c>
      <c r="O37" t="str">
        <f>IFERROR(INDEX('Enter Draw '!$A$3:$J$252,MATCH(SMALL('Enter Draw '!$M$3:$M$252,Q37),'Enter Draw '!$M$3:$M$252,0),7),"")</f>
        <v/>
      </c>
      <c r="P37" t="str">
        <f>IFERROR(INDEX('Enter Draw '!$A$3:$H$252,MATCH(SMALL('Enter Draw '!$M$3:$M$252,Q37),'Enter Draw '!$M$3:$M$252,0),8),"")</f>
        <v/>
      </c>
      <c r="S37" s="1" t="str">
        <f t="shared" si="1"/>
        <v/>
      </c>
      <c r="T37" t="str">
        <f>IFERROR(INDEX('Enter Draw '!$A$3:$J$252,MATCH(SMALL('Enter Draw '!$N$3:$N$252,V38),'Enter Draw '!$N$3:$N$252,0),6),"")</f>
        <v/>
      </c>
      <c r="U37" t="str">
        <f>IFERROR(INDEX('Enter Draw '!$A$3:$H$252,MATCH(SMALL('Enter Draw '!$N$3:$N$252,V38),'Enter Draw '!$N$3:$N$252,0),7),"")</f>
        <v/>
      </c>
      <c r="X37" s="1" t="str">
        <f t="shared" si="2"/>
        <v/>
      </c>
      <c r="Y37" t="str">
        <f>IFERROR(INDEX('Enter Draw '!$A$3:$J$252,MATCH(SMALL('Enter Draw '!$O$3:$O$252,Q37),'Enter Draw '!$O$3:$O$252,0),7),"")</f>
        <v/>
      </c>
      <c r="Z37" t="str">
        <f>IFERROR(INDEX('Enter Draw '!$A$3:$H$252,MATCH(SMALL('Enter Draw '!$O$3:$O$252,Q37),'Enter Draw '!$O$3:$O$252,0),8),"")</f>
        <v/>
      </c>
    </row>
    <row r="38" spans="1:26">
      <c r="A38" s="1">
        <f>IF(B38="","",IF(INDEX('Enter Draw '!$C$3:$H$252,MATCH(SMALL('Enter Draw '!$J$3:$J$252,D38),'Enter Draw '!$J$3:$J$252,0),1)="yco","yco",D38))</f>
        <v>31</v>
      </c>
      <c r="B38" t="str">
        <f>IFERROR(INDEX('Enter Draw '!$C$3:$J$252,MATCH(SMALL('Enter Draw '!$J$3:$J$252,D38),'Enter Draw '!$J$3:$J$252,0),5),"")</f>
        <v xml:space="preserve">Kensey Allen </v>
      </c>
      <c r="C38" t="str">
        <f>IFERROR(INDEX('Enter Draw '!$C$3:$H$252,MATCH(SMALL('Enter Draw '!$J$3:$J$252,D38),'Enter Draw '!$J$3:$J$252,0),6),"")</f>
        <v xml:space="preserve">Snip </v>
      </c>
      <c r="D38">
        <v>31</v>
      </c>
      <c r="F38" s="1">
        <f>IF(G38="","",IF(INDEX('Enter Draw '!$E$3:$H$252,MATCH(SMALL('Enter Draw '!$K$3:$K$252,D38),'Enter Draw '!$K$3:$K$252,0),1)="co","co",IF(INDEX('Enter Draw '!$E$3:$H$252,MATCH(SMALL('Enter Draw '!$K$3:$K$252,D38),'Enter Draw '!$K$3:$K$252,0),1)="yco","yco",D38)))</f>
        <v>31</v>
      </c>
      <c r="G38" t="str">
        <f>IFERROR(INDEX('Enter Draw '!$E$3:$H$252,MATCH(SMALL('Enter Draw '!$K$3:$K$252,D38),'Enter Draw '!$K$3:$K$252,0),3),"")</f>
        <v xml:space="preserve">Denise Benney </v>
      </c>
      <c r="H38" t="str">
        <f>IFERROR(INDEX('Enter Draw '!$E$3:$H$252,MATCH(SMALL('Enter Draw '!$K$3:$K$252,D38),'Enter Draw '!$K$3:$K$252,0),4),"")</f>
        <v xml:space="preserve">Princeton </v>
      </c>
      <c r="I38">
        <v>34</v>
      </c>
      <c r="J38" s="1" t="str">
        <f t="shared" si="0"/>
        <v/>
      </c>
      <c r="K38" t="str">
        <f>IFERROR(INDEX('Enter Draw '!$F$3:$H$252,MATCH(SMALL('Enter Draw '!$L$3:$L$252,I38),'Enter Draw '!$L$3:$L$252,0),2),"")</f>
        <v/>
      </c>
      <c r="L38" t="str">
        <f>IFERROR(INDEX('Enter Draw '!$F$3:$H$252,MATCH(SMALL('Enter Draw '!$L$3:$L$252,I38),'Enter Draw '!$L$3:$L$252,0),3),"")</f>
        <v/>
      </c>
      <c r="N38" s="1" t="str">
        <f>IF(O38="","",IF(INDEX('Enter Draw '!$B$3:$H$252,MATCH(SMALL('Enter Draw '!$M$3:$M$252,D38),'Enter Draw '!$M$3:$M$252,0),1)="oco","oco",D38))</f>
        <v/>
      </c>
      <c r="O38" t="str">
        <f>IFERROR(INDEX('Enter Draw '!$A$3:$J$252,MATCH(SMALL('Enter Draw '!$M$3:$M$252,Q38),'Enter Draw '!$M$3:$M$252,0),7),"")</f>
        <v/>
      </c>
      <c r="P38" t="str">
        <f>IFERROR(INDEX('Enter Draw '!$A$3:$H$252,MATCH(SMALL('Enter Draw '!$M$3:$M$252,Q38),'Enter Draw '!$M$3:$M$252,0),8),"")</f>
        <v/>
      </c>
      <c r="Q38">
        <v>31</v>
      </c>
      <c r="S38" s="1" t="str">
        <f t="shared" si="1"/>
        <v/>
      </c>
      <c r="T38" t="str">
        <f>IFERROR(INDEX('Enter Draw '!$A$3:$J$252,MATCH(SMALL('Enter Draw '!$N$3:$N$252,V39),'Enter Draw '!$N$3:$N$252,0),6),"")</f>
        <v/>
      </c>
      <c r="U38" t="str">
        <f>IFERROR(INDEX('Enter Draw '!$A$3:$H$252,MATCH(SMALL('Enter Draw '!$N$3:$N$252,V39),'Enter Draw '!$N$3:$N$252,0),7),"")</f>
        <v/>
      </c>
      <c r="V38">
        <v>31</v>
      </c>
      <c r="X38" s="1" t="str">
        <f t="shared" si="2"/>
        <v/>
      </c>
      <c r="Y38" t="str">
        <f>IFERROR(INDEX('Enter Draw '!$A$3:$J$252,MATCH(SMALL('Enter Draw '!$O$3:$O$252,Q38),'Enter Draw '!$O$3:$O$252,0),7),"")</f>
        <v/>
      </c>
      <c r="Z38" t="str">
        <f>IFERROR(INDEX('Enter Draw '!$A$3:$H$252,MATCH(SMALL('Enter Draw '!$O$3:$O$252,Q38),'Enter Draw '!$O$3:$O$252,0),8),"")</f>
        <v/>
      </c>
    </row>
    <row r="39" spans="1:26">
      <c r="A39" s="1">
        <f>IF(B39="","",IF(INDEX('Enter Draw '!$C$3:$H$252,MATCH(SMALL('Enter Draw '!$J$3:$J$252,D39),'Enter Draw '!$J$3:$J$252,0),1)="yco","yco",D39))</f>
        <v>32</v>
      </c>
      <c r="B39" t="str">
        <f>IFERROR(INDEX('Enter Draw '!$C$3:$J$252,MATCH(SMALL('Enter Draw '!$J$3:$J$252,D39),'Enter Draw '!$J$3:$J$252,0),5),"")</f>
        <v xml:space="preserve">Stacy Albers </v>
      </c>
      <c r="C39" t="str">
        <f>IFERROR(INDEX('Enter Draw '!$C$3:$H$252,MATCH(SMALL('Enter Draw '!$J$3:$J$252,D39),'Enter Draw '!$J$3:$J$252,0),6),"")</f>
        <v xml:space="preserve">Jhett </v>
      </c>
      <c r="D39">
        <v>32</v>
      </c>
      <c r="F39" s="1">
        <f>IF(G39="","",IF(INDEX('Enter Draw '!$E$3:$H$252,MATCH(SMALL('Enter Draw '!$K$3:$K$252,D39),'Enter Draw '!$K$3:$K$252,0),1)="co","co",IF(INDEX('Enter Draw '!$E$3:$H$252,MATCH(SMALL('Enter Draw '!$K$3:$K$252,D39),'Enter Draw '!$K$3:$K$252,0),1)="yco","yco",D39)))</f>
        <v>32</v>
      </c>
      <c r="G39" t="str">
        <f>IFERROR(INDEX('Enter Draw '!$E$3:$H$252,MATCH(SMALL('Enter Draw '!$K$3:$K$252,D39),'Enter Draw '!$K$3:$K$252,0),3),"")</f>
        <v xml:space="preserve">Kara Martin </v>
      </c>
      <c r="H39" t="str">
        <f>IFERROR(INDEX('Enter Draw '!$E$3:$H$252,MATCH(SMALL('Enter Draw '!$K$3:$K$252,D39),'Enter Draw '!$K$3:$K$252,0),4),"")</f>
        <v xml:space="preserve">Another Fire on Ice </v>
      </c>
      <c r="I39">
        <v>35</v>
      </c>
      <c r="J39" s="1" t="str">
        <f t="shared" si="0"/>
        <v/>
      </c>
      <c r="K39" t="str">
        <f>IFERROR(INDEX('Enter Draw '!$F$3:$H$252,MATCH(SMALL('Enter Draw '!$L$3:$L$252,I39),'Enter Draw '!$L$3:$L$252,0),2),"")</f>
        <v/>
      </c>
      <c r="L39" t="str">
        <f>IFERROR(INDEX('Enter Draw '!$F$3:$H$252,MATCH(SMALL('Enter Draw '!$L$3:$L$252,I39),'Enter Draw '!$L$3:$L$252,0),3),"")</f>
        <v/>
      </c>
      <c r="N39" s="1" t="str">
        <f>IF(O39="","",IF(INDEX('Enter Draw '!$B$3:$H$252,MATCH(SMALL('Enter Draw '!$M$3:$M$252,D39),'Enter Draw '!$M$3:$M$252,0),1)="oco","oco",D39))</f>
        <v/>
      </c>
      <c r="O39" t="str">
        <f>IFERROR(INDEX('Enter Draw '!$A$3:$J$252,MATCH(SMALL('Enter Draw '!$M$3:$M$252,Q39),'Enter Draw '!$M$3:$M$252,0),7),"")</f>
        <v/>
      </c>
      <c r="P39" t="str">
        <f>IFERROR(INDEX('Enter Draw '!$A$3:$H$252,MATCH(SMALL('Enter Draw '!$M$3:$M$252,Q39),'Enter Draw '!$M$3:$M$252,0),8),"")</f>
        <v/>
      </c>
      <c r="Q39">
        <v>32</v>
      </c>
      <c r="S39" s="1" t="str">
        <f t="shared" si="1"/>
        <v/>
      </c>
      <c r="T39" t="str">
        <f>IFERROR(INDEX('Enter Draw '!$A$3:$J$252,MATCH(SMALL('Enter Draw '!$N$3:$N$252,V40),'Enter Draw '!$N$3:$N$252,0),6),"")</f>
        <v/>
      </c>
      <c r="U39" t="str">
        <f>IFERROR(INDEX('Enter Draw '!$A$3:$H$252,MATCH(SMALL('Enter Draw '!$N$3:$N$252,V40),'Enter Draw '!$N$3:$N$252,0),7),"")</f>
        <v/>
      </c>
      <c r="V39">
        <v>32</v>
      </c>
      <c r="X39" s="1" t="str">
        <f t="shared" si="2"/>
        <v/>
      </c>
      <c r="Y39" t="str">
        <f>IFERROR(INDEX('Enter Draw '!$A$3:$J$252,MATCH(SMALL('Enter Draw '!$O$3:$O$252,Q39),'Enter Draw '!$O$3:$O$252,0),7),"")</f>
        <v/>
      </c>
      <c r="Z39" t="str">
        <f>IFERROR(INDEX('Enter Draw '!$A$3:$H$252,MATCH(SMALL('Enter Draw '!$O$3:$O$252,Q39),'Enter Draw '!$O$3:$O$252,0),8),"")</f>
        <v/>
      </c>
    </row>
    <row r="40" spans="1:26">
      <c r="A40" s="1">
        <f>IF(B40="","",IF(INDEX('Enter Draw '!$C$3:$H$252,MATCH(SMALL('Enter Draw '!$J$3:$J$252,D40),'Enter Draw '!$J$3:$J$252,0),1)="yco","yco",D40))</f>
        <v>33</v>
      </c>
      <c r="B40" t="str">
        <f>IFERROR(INDEX('Enter Draw '!$C$3:$J$252,MATCH(SMALL('Enter Draw '!$J$3:$J$252,D40),'Enter Draw '!$J$3:$J$252,0),5),"")</f>
        <v xml:space="preserve">Callie Aamot </v>
      </c>
      <c r="C40" t="str">
        <f>IFERROR(INDEX('Enter Draw '!$C$3:$H$252,MATCH(SMALL('Enter Draw '!$J$3:$J$252,D40),'Enter Draw '!$J$3:$J$252,0),6),"")</f>
        <v>Willie</v>
      </c>
      <c r="D40">
        <v>33</v>
      </c>
      <c r="F40" s="1" t="str">
        <f>IF(G40="","",IF(INDEX('Enter Draw '!$E$3:$H$252,MATCH(SMALL('Enter Draw '!$K$3:$K$252,D40),'Enter Draw '!$K$3:$K$252,0),1)="co","co",IF(INDEX('Enter Draw '!$E$3:$H$252,MATCH(SMALL('Enter Draw '!$K$3:$K$252,D40),'Enter Draw '!$K$3:$K$252,0),1)="yco","yco",D40)))</f>
        <v/>
      </c>
      <c r="G40" t="str">
        <f>IFERROR(INDEX('Enter Draw '!$E$3:$H$252,MATCH(SMALL('Enter Draw '!$K$3:$K$252,D40),'Enter Draw '!$K$3:$K$252,0),3),"")</f>
        <v/>
      </c>
      <c r="H40" t="str">
        <f>IFERROR(INDEX('Enter Draw '!$E$3:$H$252,MATCH(SMALL('Enter Draw '!$K$3:$K$252,D40),'Enter Draw '!$K$3:$K$252,0),4),"")</f>
        <v/>
      </c>
      <c r="I40">
        <v>36</v>
      </c>
      <c r="J40" s="1" t="str">
        <f t="shared" si="0"/>
        <v/>
      </c>
      <c r="K40" t="str">
        <f>IFERROR(INDEX('Enter Draw '!$F$3:$H$252,MATCH(SMALL('Enter Draw '!$L$3:$L$252,I40),'Enter Draw '!$L$3:$L$252,0),2),"")</f>
        <v/>
      </c>
      <c r="L40" t="str">
        <f>IFERROR(INDEX('Enter Draw '!$F$3:$H$252,MATCH(SMALL('Enter Draw '!$L$3:$L$252,I40),'Enter Draw '!$L$3:$L$252,0),3),"")</f>
        <v/>
      </c>
      <c r="N40" s="1" t="str">
        <f>IF(O40="","",IF(INDEX('Enter Draw '!$B$3:$H$252,MATCH(SMALL('Enter Draw '!$M$3:$M$252,D40),'Enter Draw '!$M$3:$M$252,0),1)="oco","oco",D40))</f>
        <v/>
      </c>
      <c r="O40" t="str">
        <f>IFERROR(INDEX('Enter Draw '!$A$3:$J$252,MATCH(SMALL('Enter Draw '!$M$3:$M$252,Q40),'Enter Draw '!$M$3:$M$252,0),7),"")</f>
        <v/>
      </c>
      <c r="P40" t="str">
        <f>IFERROR(INDEX('Enter Draw '!$A$3:$H$252,MATCH(SMALL('Enter Draw '!$M$3:$M$252,Q40),'Enter Draw '!$M$3:$M$252,0),8),"")</f>
        <v/>
      </c>
      <c r="Q40">
        <v>33</v>
      </c>
      <c r="S40" s="1" t="str">
        <f t="shared" si="1"/>
        <v/>
      </c>
      <c r="T40" t="str">
        <f>IFERROR(INDEX('Enter Draw '!$A$3:$J$252,MATCH(SMALL('Enter Draw '!$N$3:$N$252,V41),'Enter Draw '!$N$3:$N$252,0),6),"")</f>
        <v/>
      </c>
      <c r="U40" t="str">
        <f>IFERROR(INDEX('Enter Draw '!$A$3:$H$252,MATCH(SMALL('Enter Draw '!$N$3:$N$252,V41),'Enter Draw '!$N$3:$N$252,0),7),"")</f>
        <v/>
      </c>
      <c r="V40">
        <v>33</v>
      </c>
      <c r="X40" s="1" t="str">
        <f t="shared" si="2"/>
        <v/>
      </c>
      <c r="Y40" t="str">
        <f>IFERROR(INDEX('Enter Draw '!$A$3:$J$252,MATCH(SMALL('Enter Draw '!$O$3:$O$252,Q40),'Enter Draw '!$O$3:$O$252,0),7),"")</f>
        <v/>
      </c>
      <c r="Z40" t="str">
        <f>IFERROR(INDEX('Enter Draw '!$A$3:$H$252,MATCH(SMALL('Enter Draw '!$O$3:$O$252,Q40),'Enter Draw '!$O$3:$O$252,0),8),"")</f>
        <v/>
      </c>
    </row>
    <row r="41" spans="1:26">
      <c r="A41" s="1">
        <f>IF(B41="","",IF(INDEX('Enter Draw '!$C$3:$H$252,MATCH(SMALL('Enter Draw '!$J$3:$J$252,D41),'Enter Draw '!$J$3:$J$252,0),1)="yco","yco",D41))</f>
        <v>34</v>
      </c>
      <c r="B41" t="str">
        <f>IFERROR(INDEX('Enter Draw '!$C$3:$J$252,MATCH(SMALL('Enter Draw '!$J$3:$J$252,D41),'Enter Draw '!$J$3:$J$252,0),5),"")</f>
        <v xml:space="preserve">Susan Anderson </v>
      </c>
      <c r="C41" t="str">
        <f>IFERROR(INDEX('Enter Draw '!$C$3:$H$252,MATCH(SMALL('Enter Draw '!$J$3:$J$252,D41),'Enter Draw '!$J$3:$J$252,0),6),"")</f>
        <v xml:space="preserve">Missy </v>
      </c>
      <c r="D41">
        <v>34</v>
      </c>
      <c r="F41" s="1" t="str">
        <f>IF(G41="","",IF(INDEX('Enter Draw '!$E$3:$H$252,MATCH(SMALL('Enter Draw '!$K$3:$K$252,D41),'Enter Draw '!$K$3:$K$252,0),1)="co","co",IF(INDEX('Enter Draw '!$E$3:$H$252,MATCH(SMALL('Enter Draw '!$K$3:$K$252,D41),'Enter Draw '!$K$3:$K$252,0),1)="yco","yco",D41)))</f>
        <v/>
      </c>
      <c r="G41" t="str">
        <f>IFERROR(INDEX('Enter Draw '!$E$3:$H$252,MATCH(SMALL('Enter Draw '!$K$3:$K$252,D41),'Enter Draw '!$K$3:$K$252,0),3),"")</f>
        <v/>
      </c>
      <c r="H41" t="str">
        <f>IFERROR(INDEX('Enter Draw '!$E$3:$H$252,MATCH(SMALL('Enter Draw '!$K$3:$K$252,D41),'Enter Draw '!$K$3:$K$252,0),4),"")</f>
        <v/>
      </c>
      <c r="I41">
        <v>37</v>
      </c>
      <c r="J41" s="1" t="str">
        <f t="shared" si="0"/>
        <v/>
      </c>
      <c r="K41" t="str">
        <f>IFERROR(INDEX('Enter Draw '!$F$3:$H$252,MATCH(SMALL('Enter Draw '!$L$3:$L$252,I41),'Enter Draw '!$L$3:$L$252,0),2),"")</f>
        <v/>
      </c>
      <c r="L41" t="str">
        <f>IFERROR(INDEX('Enter Draw '!$F$3:$H$252,MATCH(SMALL('Enter Draw '!$L$3:$L$252,I41),'Enter Draw '!$L$3:$L$252,0),3),"")</f>
        <v/>
      </c>
      <c r="N41" s="1" t="str">
        <f>IF(O41="","",IF(INDEX('Enter Draw '!$B$3:$H$252,MATCH(SMALL('Enter Draw '!$M$3:$M$252,D41),'Enter Draw '!$M$3:$M$252,0),1)="oco","oco",D41))</f>
        <v/>
      </c>
      <c r="O41" t="str">
        <f>IFERROR(INDEX('Enter Draw '!$A$3:$J$252,MATCH(SMALL('Enter Draw '!$M$3:$M$252,Q41),'Enter Draw '!$M$3:$M$252,0),7),"")</f>
        <v/>
      </c>
      <c r="P41" t="str">
        <f>IFERROR(INDEX('Enter Draw '!$A$3:$H$252,MATCH(SMALL('Enter Draw '!$M$3:$M$252,Q41),'Enter Draw '!$M$3:$M$252,0),8),"")</f>
        <v/>
      </c>
      <c r="Q41">
        <v>34</v>
      </c>
      <c r="S41" s="1" t="str">
        <f t="shared" si="1"/>
        <v/>
      </c>
      <c r="T41" t="str">
        <f>IFERROR(INDEX('Enter Draw '!$A$3:$J$252,MATCH(SMALL('Enter Draw '!$N$3:$N$252,V42),'Enter Draw '!$N$3:$N$252,0),6),"")</f>
        <v/>
      </c>
      <c r="U41" t="str">
        <f>IFERROR(INDEX('Enter Draw '!$A$3:$H$252,MATCH(SMALL('Enter Draw '!$N$3:$N$252,V42),'Enter Draw '!$N$3:$N$252,0),7),"")</f>
        <v/>
      </c>
      <c r="V41">
        <v>34</v>
      </c>
      <c r="X41" s="1" t="str">
        <f t="shared" si="2"/>
        <v/>
      </c>
      <c r="Y41" t="str">
        <f>IFERROR(INDEX('Enter Draw '!$A$3:$J$252,MATCH(SMALL('Enter Draw '!$O$3:$O$252,Q41),'Enter Draw '!$O$3:$O$252,0),7),"")</f>
        <v/>
      </c>
      <c r="Z41" t="str">
        <f>IFERROR(INDEX('Enter Draw '!$A$3:$H$252,MATCH(SMALL('Enter Draw '!$O$3:$O$252,Q41),'Enter Draw '!$O$3:$O$252,0),8),"")</f>
        <v/>
      </c>
    </row>
    <row r="42" spans="1:26">
      <c r="A42" s="1">
        <f>IF(B42="","",IF(INDEX('Enter Draw '!$C$3:$H$252,MATCH(SMALL('Enter Draw '!$J$3:$J$252,D42),'Enter Draw '!$J$3:$J$252,0),1)="yco","yco",D42))</f>
        <v>35</v>
      </c>
      <c r="B42" t="str">
        <f>IFERROR(INDEX('Enter Draw '!$C$3:$J$252,MATCH(SMALL('Enter Draw '!$J$3:$J$252,D42),'Enter Draw '!$J$3:$J$252,0),5),"")</f>
        <v xml:space="preserve">Shada Beeson </v>
      </c>
      <c r="C42" t="str">
        <f>IFERROR(INDEX('Enter Draw '!$C$3:$H$252,MATCH(SMALL('Enter Draw '!$J$3:$J$252,D42),'Enter Draw '!$J$3:$J$252,0),6),"")</f>
        <v xml:space="preserve">Drift N Guy </v>
      </c>
      <c r="D42">
        <v>35</v>
      </c>
      <c r="F42" s="1" t="str">
        <f>IF(G42="","",IF(INDEX('Enter Draw '!$E$3:$H$252,MATCH(SMALL('Enter Draw '!$K$3:$K$252,D42),'Enter Draw '!$K$3:$K$252,0),1)="co","co",IF(INDEX('Enter Draw '!$E$3:$H$252,MATCH(SMALL('Enter Draw '!$K$3:$K$252,D42),'Enter Draw '!$K$3:$K$252,0),1)="yco","yco",D42)))</f>
        <v/>
      </c>
      <c r="G42" t="str">
        <f>IFERROR(INDEX('Enter Draw '!$E$3:$H$252,MATCH(SMALL('Enter Draw '!$K$3:$K$252,D42),'Enter Draw '!$K$3:$K$252,0),3),"")</f>
        <v/>
      </c>
      <c r="H42" t="str">
        <f>IFERROR(INDEX('Enter Draw '!$E$3:$H$252,MATCH(SMALL('Enter Draw '!$K$3:$K$252,D42),'Enter Draw '!$K$3:$K$252,0),4),"")</f>
        <v/>
      </c>
      <c r="I42">
        <v>38</v>
      </c>
      <c r="J42" s="1" t="str">
        <f t="shared" si="0"/>
        <v/>
      </c>
      <c r="K42" t="str">
        <f>IFERROR(INDEX('Enter Draw '!$F$3:$H$252,MATCH(SMALL('Enter Draw '!$L$3:$L$252,I42),'Enter Draw '!$L$3:$L$252,0),2),"")</f>
        <v/>
      </c>
      <c r="L42" t="str">
        <f>IFERROR(INDEX('Enter Draw '!$F$3:$H$252,MATCH(SMALL('Enter Draw '!$L$3:$L$252,I42),'Enter Draw '!$L$3:$L$252,0),3),"")</f>
        <v/>
      </c>
      <c r="N42" s="1" t="str">
        <f>IF(O42="","",IF(INDEX('Enter Draw '!$B$3:$H$252,MATCH(SMALL('Enter Draw '!$M$3:$M$252,D42),'Enter Draw '!$M$3:$M$252,0),1)="oco","oco",D42))</f>
        <v/>
      </c>
      <c r="O42" t="str">
        <f>IFERROR(INDEX('Enter Draw '!$A$3:$J$252,MATCH(SMALL('Enter Draw '!$M$3:$M$252,Q42),'Enter Draw '!$M$3:$M$252,0),7),"")</f>
        <v/>
      </c>
      <c r="P42" t="str">
        <f>IFERROR(INDEX('Enter Draw '!$A$3:$H$252,MATCH(SMALL('Enter Draw '!$M$3:$M$252,Q42),'Enter Draw '!$M$3:$M$252,0),8),"")</f>
        <v/>
      </c>
      <c r="Q42">
        <v>35</v>
      </c>
      <c r="S42" s="1" t="str">
        <f t="shared" si="1"/>
        <v/>
      </c>
      <c r="T42" t="str">
        <f>IFERROR(INDEX('Enter Draw '!$A$3:$J$252,MATCH(SMALL('Enter Draw '!$N$3:$N$252,V43),'Enter Draw '!$N$3:$N$252,0),6),"")</f>
        <v/>
      </c>
      <c r="U42" t="str">
        <f>IFERROR(INDEX('Enter Draw '!$A$3:$H$252,MATCH(SMALL('Enter Draw '!$N$3:$N$252,V43),'Enter Draw '!$N$3:$N$252,0),7),"")</f>
        <v/>
      </c>
      <c r="V42">
        <v>35</v>
      </c>
      <c r="X42" s="1" t="str">
        <f t="shared" si="2"/>
        <v/>
      </c>
      <c r="Y42" t="str">
        <f>IFERROR(INDEX('Enter Draw '!$A$3:$J$252,MATCH(SMALL('Enter Draw '!$O$3:$O$252,Q42),'Enter Draw '!$O$3:$O$252,0),7),"")</f>
        <v/>
      </c>
      <c r="Z42" t="str">
        <f>IFERROR(INDEX('Enter Draw '!$A$3:$H$252,MATCH(SMALL('Enter Draw '!$O$3:$O$252,Q42),'Enter Draw '!$O$3:$O$252,0),8),"")</f>
        <v/>
      </c>
    </row>
    <row r="43" spans="1:26">
      <c r="A43" s="1" t="str">
        <f>IF(B43="","",IF(INDEX('Enter Draw '!$C$3:$H$252,MATCH(SMALL('Enter Draw '!$J$3:$J$252,D43),'Enter Draw '!$J$3:$J$252,0),1)="yco","yco",D43))</f>
        <v/>
      </c>
      <c r="B43" t="str">
        <f>IFERROR(INDEX('Enter Draw '!$C$3:$J$252,MATCH(SMALL('Enter Draw '!$J$3:$J$252,D43),'Enter Draw '!$J$3:$J$252,0),5),"")</f>
        <v/>
      </c>
      <c r="C43" t="str">
        <f>IFERROR(INDEX('Enter Draw '!$C$3:$H$252,MATCH(SMALL('Enter Draw '!$J$3:$J$252,D43),'Enter Draw '!$J$3:$J$252,0),6),"")</f>
        <v/>
      </c>
      <c r="F43" s="1" t="str">
        <f>IF(G43="","",IF(INDEX('Enter Draw '!$E$3:$H$252,MATCH(SMALL('Enter Draw '!$K$3:$K$252,D43),'Enter Draw '!$K$3:$K$252,0),1)="co","co",IF(INDEX('Enter Draw '!$E$3:$H$252,MATCH(SMALL('Enter Draw '!$K$3:$K$252,D43),'Enter Draw '!$K$3:$K$252,0),1)="yco","yco",D43)))</f>
        <v/>
      </c>
      <c r="G43" t="str">
        <f>IFERROR(INDEX('Enter Draw '!$E$3:$H$252,MATCH(SMALL('Enter Draw '!$K$3:$K$252,D43),'Enter Draw '!$K$3:$K$252,0),3),"")</f>
        <v/>
      </c>
      <c r="H43" t="str">
        <f>IFERROR(INDEX('Enter Draw '!$E$3:$H$252,MATCH(SMALL('Enter Draw '!$K$3:$K$252,D43),'Enter Draw '!$K$3:$K$252,0),4),"")</f>
        <v/>
      </c>
      <c r="I43">
        <v>39</v>
      </c>
      <c r="J43" s="1" t="str">
        <f t="shared" si="0"/>
        <v/>
      </c>
      <c r="K43" t="str">
        <f>IFERROR(INDEX('Enter Draw '!$F$3:$H$252,MATCH(SMALL('Enter Draw '!$L$3:$L$252,I43),'Enter Draw '!$L$3:$L$252,0),2),"")</f>
        <v/>
      </c>
      <c r="L43" t="str">
        <f>IFERROR(INDEX('Enter Draw '!$F$3:$H$252,MATCH(SMALL('Enter Draw '!$L$3:$L$252,I43),'Enter Draw '!$L$3:$L$252,0),3),"")</f>
        <v/>
      </c>
      <c r="N43" s="1" t="str">
        <f>IF(O43="","",IF(INDEX('Enter Draw '!$B$3:$H$252,MATCH(SMALL('Enter Draw '!$M$3:$M$252,D43),'Enter Draw '!$M$3:$M$252,0),1)="oco","oco",D43))</f>
        <v/>
      </c>
      <c r="O43" t="str">
        <f>IFERROR(INDEX('Enter Draw '!$A$3:$J$252,MATCH(SMALL('Enter Draw '!$M$3:$M$252,Q43),'Enter Draw '!$M$3:$M$252,0),7),"")</f>
        <v/>
      </c>
      <c r="P43" t="str">
        <f>IFERROR(INDEX('Enter Draw '!$A$3:$H$252,MATCH(SMALL('Enter Draw '!$M$3:$M$252,Q43),'Enter Draw '!$M$3:$M$252,0),8),"")</f>
        <v/>
      </c>
      <c r="S43" s="1" t="str">
        <f t="shared" si="1"/>
        <v/>
      </c>
      <c r="T43" t="str">
        <f>IFERROR(INDEX('Enter Draw '!$A$3:$J$252,MATCH(SMALL('Enter Draw '!$N$3:$N$252,V44),'Enter Draw '!$N$3:$N$252,0),6),"")</f>
        <v/>
      </c>
      <c r="U43" t="str">
        <f>IFERROR(INDEX('Enter Draw '!$A$3:$H$252,MATCH(SMALL('Enter Draw '!$N$3:$N$252,V44),'Enter Draw '!$N$3:$N$252,0),7),"")</f>
        <v/>
      </c>
      <c r="X43" s="1" t="str">
        <f t="shared" si="2"/>
        <v/>
      </c>
      <c r="Y43" t="str">
        <f>IFERROR(INDEX('Enter Draw '!$A$3:$J$252,MATCH(SMALL('Enter Draw '!$O$3:$O$252,Q43),'Enter Draw '!$O$3:$O$252,0),7),"")</f>
        <v/>
      </c>
      <c r="Z43" t="str">
        <f>IFERROR(INDEX('Enter Draw '!$A$3:$H$252,MATCH(SMALL('Enter Draw '!$O$3:$O$252,Q43),'Enter Draw '!$O$3:$O$252,0),8),"")</f>
        <v/>
      </c>
    </row>
    <row r="44" spans="1:26">
      <c r="A44" s="1">
        <f>IF(B44="","",IF(INDEX('Enter Draw '!$C$3:$H$252,MATCH(SMALL('Enter Draw '!$J$3:$J$252,D44),'Enter Draw '!$J$3:$J$252,0),1)="yco","yco",D44))</f>
        <v>36</v>
      </c>
      <c r="B44" t="str">
        <f>IFERROR(INDEX('Enter Draw '!$C$3:$J$252,MATCH(SMALL('Enter Draw '!$J$3:$J$252,D44),'Enter Draw '!$J$3:$J$252,0),5),"")</f>
        <v xml:space="preserve">Denise Benney </v>
      </c>
      <c r="C44" t="str">
        <f>IFERROR(INDEX('Enter Draw '!$C$3:$H$252,MATCH(SMALL('Enter Draw '!$J$3:$J$252,D44),'Enter Draw '!$J$3:$J$252,0),6),"")</f>
        <v xml:space="preserve">Stella </v>
      </c>
      <c r="D44">
        <v>36</v>
      </c>
      <c r="F44" s="1" t="str">
        <f>IF(G44="","",IF(INDEX('Enter Draw '!$E$3:$H$252,MATCH(SMALL('Enter Draw '!$K$3:$K$252,D44),'Enter Draw '!$K$3:$K$252,0),1)="co","co",IF(INDEX('Enter Draw '!$E$3:$H$252,MATCH(SMALL('Enter Draw '!$K$3:$K$252,D44),'Enter Draw '!$K$3:$K$252,0),1)="yco","yco",D44)))</f>
        <v/>
      </c>
      <c r="G44" t="str">
        <f>IFERROR(INDEX('Enter Draw '!$E$3:$H$252,MATCH(SMALL('Enter Draw '!$K$3:$K$252,D44),'Enter Draw '!$K$3:$K$252,0),3),"")</f>
        <v/>
      </c>
      <c r="H44" t="str">
        <f>IFERROR(INDEX('Enter Draw '!$E$3:$H$252,MATCH(SMALL('Enter Draw '!$K$3:$K$252,D44),'Enter Draw '!$K$3:$K$252,0),4),"")</f>
        <v/>
      </c>
      <c r="I44">
        <v>40</v>
      </c>
      <c r="J44" s="1" t="str">
        <f t="shared" si="0"/>
        <v/>
      </c>
      <c r="K44" t="str">
        <f>IFERROR(INDEX('Enter Draw '!$F$3:$H$252,MATCH(SMALL('Enter Draw '!$L$3:$L$252,I44),'Enter Draw '!$L$3:$L$252,0),2),"")</f>
        <v/>
      </c>
      <c r="L44" t="str">
        <f>IFERROR(INDEX('Enter Draw '!$F$3:$H$252,MATCH(SMALL('Enter Draw '!$L$3:$L$252,I44),'Enter Draw '!$L$3:$L$252,0),3),"")</f>
        <v/>
      </c>
      <c r="N44" s="1" t="str">
        <f>IF(O44="","",IF(INDEX('Enter Draw '!$B$3:$H$252,MATCH(SMALL('Enter Draw '!$M$3:$M$252,D44),'Enter Draw '!$M$3:$M$252,0),1)="oco","oco",D44))</f>
        <v/>
      </c>
      <c r="O44" t="str">
        <f>IFERROR(INDEX('Enter Draw '!$A$3:$J$252,MATCH(SMALL('Enter Draw '!$M$3:$M$252,Q44),'Enter Draw '!$M$3:$M$252,0),7),"")</f>
        <v/>
      </c>
      <c r="P44" t="str">
        <f>IFERROR(INDEX('Enter Draw '!$A$3:$H$252,MATCH(SMALL('Enter Draw '!$M$3:$M$252,Q44),'Enter Draw '!$M$3:$M$252,0),8),"")</f>
        <v/>
      </c>
      <c r="Q44">
        <v>36</v>
      </c>
      <c r="S44" s="1" t="str">
        <f t="shared" si="1"/>
        <v/>
      </c>
      <c r="T44" t="str">
        <f>IFERROR(INDEX('Enter Draw '!$A$3:$J$252,MATCH(SMALL('Enter Draw '!$N$3:$N$252,V45),'Enter Draw '!$N$3:$N$252,0),6),"")</f>
        <v/>
      </c>
      <c r="U44" t="str">
        <f>IFERROR(INDEX('Enter Draw '!$A$3:$H$252,MATCH(SMALL('Enter Draw '!$N$3:$N$252,V45),'Enter Draw '!$N$3:$N$252,0),7),"")</f>
        <v/>
      </c>
      <c r="V44">
        <v>36</v>
      </c>
      <c r="X44" s="1" t="str">
        <f t="shared" si="2"/>
        <v/>
      </c>
      <c r="Y44" t="str">
        <f>IFERROR(INDEX('Enter Draw '!$A$3:$J$252,MATCH(SMALL('Enter Draw '!$O$3:$O$252,Q44),'Enter Draw '!$O$3:$O$252,0),7),"")</f>
        <v/>
      </c>
      <c r="Z44" t="str">
        <f>IFERROR(INDEX('Enter Draw '!$A$3:$H$252,MATCH(SMALL('Enter Draw '!$O$3:$O$252,Q44),'Enter Draw '!$O$3:$O$252,0),8),"")</f>
        <v/>
      </c>
    </row>
    <row r="45" spans="1:26">
      <c r="A45" s="1">
        <f>IF(B45="","",IF(INDEX('Enter Draw '!$C$3:$H$252,MATCH(SMALL('Enter Draw '!$J$3:$J$252,D45),'Enter Draw '!$J$3:$J$252,0),1)="yco","yco",D45))</f>
        <v>37</v>
      </c>
      <c r="B45" t="str">
        <f>IFERROR(INDEX('Enter Draw '!$C$3:$J$252,MATCH(SMALL('Enter Draw '!$J$3:$J$252,D45),'Enter Draw '!$J$3:$J$252,0),5),"")</f>
        <v xml:space="preserve">Amber Baughman </v>
      </c>
      <c r="C45" t="str">
        <f>IFERROR(INDEX('Enter Draw '!$C$3:$H$252,MATCH(SMALL('Enter Draw '!$J$3:$J$252,D45),'Enter Draw '!$J$3:$J$252,0),6),"")</f>
        <v xml:space="preserve">Appy </v>
      </c>
      <c r="D45">
        <v>37</v>
      </c>
      <c r="F45" s="1" t="str">
        <f>IF(G45="","",IF(INDEX('Enter Draw '!$E$3:$H$252,MATCH(SMALL('Enter Draw '!$K$3:$K$252,D45),'Enter Draw '!$K$3:$K$252,0),1)="co","co",IF(INDEX('Enter Draw '!$E$3:$H$252,MATCH(SMALL('Enter Draw '!$K$3:$K$252,D45),'Enter Draw '!$K$3:$K$252,0),1)="yco","yco",D45)))</f>
        <v/>
      </c>
      <c r="G45" t="str">
        <f>IFERROR(INDEX('Enter Draw '!$E$3:$H$252,MATCH(SMALL('Enter Draw '!$K$3:$K$252,D45),'Enter Draw '!$K$3:$K$252,0),3),"")</f>
        <v/>
      </c>
      <c r="H45" t="str">
        <f>IFERROR(INDEX('Enter Draw '!$E$3:$H$252,MATCH(SMALL('Enter Draw '!$K$3:$K$252,D45),'Enter Draw '!$K$3:$K$252,0),4),"")</f>
        <v/>
      </c>
      <c r="J45" s="1" t="str">
        <f t="shared" si="0"/>
        <v/>
      </c>
      <c r="K45" t="str">
        <f>IFERROR(INDEX('Enter Draw '!$F$3:$H$252,MATCH(SMALL('Enter Draw '!$L$3:$L$252,I45),'Enter Draw '!$L$3:$L$252,0),2),"")</f>
        <v/>
      </c>
      <c r="L45" t="str">
        <f>IFERROR(INDEX('Enter Draw '!$F$3:$H$252,MATCH(SMALL('Enter Draw '!$L$3:$L$252,I45),'Enter Draw '!$L$3:$L$252,0),3),"")</f>
        <v/>
      </c>
      <c r="N45" s="1" t="str">
        <f>IF(O45="","",IF(INDEX('Enter Draw '!$B$3:$H$252,MATCH(SMALL('Enter Draw '!$M$3:$M$252,D45),'Enter Draw '!$M$3:$M$252,0),1)="oco","oco",D45))</f>
        <v/>
      </c>
      <c r="O45" t="str">
        <f>IFERROR(INDEX('Enter Draw '!$A$3:$J$252,MATCH(SMALL('Enter Draw '!$M$3:$M$252,Q45),'Enter Draw '!$M$3:$M$252,0),7),"")</f>
        <v/>
      </c>
      <c r="P45" t="str">
        <f>IFERROR(INDEX('Enter Draw '!$A$3:$H$252,MATCH(SMALL('Enter Draw '!$M$3:$M$252,Q45),'Enter Draw '!$M$3:$M$252,0),8),"")</f>
        <v/>
      </c>
      <c r="Q45">
        <v>37</v>
      </c>
      <c r="S45" s="1" t="str">
        <f t="shared" si="1"/>
        <v/>
      </c>
      <c r="T45" t="str">
        <f>IFERROR(INDEX('Enter Draw '!$A$3:$J$252,MATCH(SMALL('Enter Draw '!$N$3:$N$252,V46),'Enter Draw '!$N$3:$N$252,0),6),"")</f>
        <v/>
      </c>
      <c r="U45" t="str">
        <f>IFERROR(INDEX('Enter Draw '!$A$3:$H$252,MATCH(SMALL('Enter Draw '!$N$3:$N$252,V46),'Enter Draw '!$N$3:$N$252,0),7),"")</f>
        <v/>
      </c>
      <c r="V45">
        <v>37</v>
      </c>
      <c r="X45" s="1" t="str">
        <f t="shared" si="2"/>
        <v/>
      </c>
      <c r="Y45" t="str">
        <f>IFERROR(INDEX('Enter Draw '!$A$3:$J$252,MATCH(SMALL('Enter Draw '!$O$3:$O$252,Q45),'Enter Draw '!$O$3:$O$252,0),7),"")</f>
        <v/>
      </c>
      <c r="Z45" t="str">
        <f>IFERROR(INDEX('Enter Draw '!$A$3:$H$252,MATCH(SMALL('Enter Draw '!$O$3:$O$252,Q45),'Enter Draw '!$O$3:$O$252,0),8),"")</f>
        <v/>
      </c>
    </row>
    <row r="46" spans="1:26">
      <c r="A46" s="1">
        <f>IF(B46="","",IF(INDEX('Enter Draw '!$C$3:$H$252,MATCH(SMALL('Enter Draw '!$J$3:$J$252,D46),'Enter Draw '!$J$3:$J$252,0),1)="yco","yco",D46))</f>
        <v>38</v>
      </c>
      <c r="B46" t="str">
        <f>IFERROR(INDEX('Enter Draw '!$C$3:$J$252,MATCH(SMALL('Enter Draw '!$J$3:$J$252,D46),'Enter Draw '!$J$3:$J$252,0),5),"")</f>
        <v xml:space="preserve">Victoria Blatchford </v>
      </c>
      <c r="C46" t="str">
        <f>IFERROR(INDEX('Enter Draw '!$C$3:$H$252,MATCH(SMALL('Enter Draw '!$J$3:$J$252,D46),'Enter Draw '!$J$3:$J$252,0),6),"")</f>
        <v xml:space="preserve">Coalys Te Bar </v>
      </c>
      <c r="D46">
        <v>38</v>
      </c>
      <c r="F46" s="1" t="str">
        <f>IF(G46="","",IF(INDEX('Enter Draw '!$E$3:$H$252,MATCH(SMALL('Enter Draw '!$K$3:$K$252,D46),'Enter Draw '!$K$3:$K$252,0),1)="co","co",IF(INDEX('Enter Draw '!$E$3:$H$252,MATCH(SMALL('Enter Draw '!$K$3:$K$252,D46),'Enter Draw '!$K$3:$K$252,0),1)="yco","yco",D46)))</f>
        <v/>
      </c>
      <c r="G46" t="str">
        <f>IFERROR(INDEX('Enter Draw '!$E$3:$H$252,MATCH(SMALL('Enter Draw '!$K$3:$K$252,D46),'Enter Draw '!$K$3:$K$252,0),3),"")</f>
        <v/>
      </c>
      <c r="H46" t="str">
        <f>IFERROR(INDEX('Enter Draw '!$E$3:$H$252,MATCH(SMALL('Enter Draw '!$K$3:$K$252,D46),'Enter Draw '!$K$3:$K$252,0),4),"")</f>
        <v/>
      </c>
      <c r="I46">
        <v>41</v>
      </c>
      <c r="J46" s="1" t="str">
        <f t="shared" si="0"/>
        <v/>
      </c>
      <c r="K46" t="str">
        <f>IFERROR(INDEX('Enter Draw '!$F$3:$H$252,MATCH(SMALL('Enter Draw '!$L$3:$L$252,I46),'Enter Draw '!$L$3:$L$252,0),2),"")</f>
        <v/>
      </c>
      <c r="L46" t="str">
        <f>IFERROR(INDEX('Enter Draw '!$F$3:$H$252,MATCH(SMALL('Enter Draw '!$L$3:$L$252,I46),'Enter Draw '!$L$3:$L$252,0),3),"")</f>
        <v/>
      </c>
      <c r="N46" s="1" t="str">
        <f>IF(O46="","",IF(INDEX('Enter Draw '!$B$3:$H$252,MATCH(SMALL('Enter Draw '!$M$3:$M$252,D46),'Enter Draw '!$M$3:$M$252,0),1)="oco","oco",D46))</f>
        <v/>
      </c>
      <c r="O46" t="str">
        <f>IFERROR(INDEX('Enter Draw '!$A$3:$J$252,MATCH(SMALL('Enter Draw '!$M$3:$M$252,Q46),'Enter Draw '!$M$3:$M$252,0),7),"")</f>
        <v/>
      </c>
      <c r="P46" t="str">
        <f>IFERROR(INDEX('Enter Draw '!$A$3:$H$252,MATCH(SMALL('Enter Draw '!$M$3:$M$252,Q46),'Enter Draw '!$M$3:$M$252,0),8),"")</f>
        <v/>
      </c>
      <c r="Q46">
        <v>38</v>
      </c>
      <c r="S46" s="1" t="str">
        <f t="shared" si="1"/>
        <v/>
      </c>
      <c r="T46" t="str">
        <f>IFERROR(INDEX('Enter Draw '!$A$3:$J$252,MATCH(SMALL('Enter Draw '!$N$3:$N$252,V47),'Enter Draw '!$N$3:$N$252,0),6),"")</f>
        <v/>
      </c>
      <c r="U46" t="str">
        <f>IFERROR(INDEX('Enter Draw '!$A$3:$H$252,MATCH(SMALL('Enter Draw '!$N$3:$N$252,V47),'Enter Draw '!$N$3:$N$252,0),7),"")</f>
        <v/>
      </c>
      <c r="V46">
        <v>38</v>
      </c>
      <c r="X46" s="1" t="str">
        <f t="shared" si="2"/>
        <v/>
      </c>
      <c r="Y46" t="str">
        <f>IFERROR(INDEX('Enter Draw '!$A$3:$J$252,MATCH(SMALL('Enter Draw '!$O$3:$O$252,Q46),'Enter Draw '!$O$3:$O$252,0),7),"")</f>
        <v/>
      </c>
      <c r="Z46" t="str">
        <f>IFERROR(INDEX('Enter Draw '!$A$3:$H$252,MATCH(SMALL('Enter Draw '!$O$3:$O$252,Q46),'Enter Draw '!$O$3:$O$252,0),8),"")</f>
        <v/>
      </c>
    </row>
    <row r="47" spans="1:26">
      <c r="A47" s="1">
        <f>IF(B47="","",IF(INDEX('Enter Draw '!$C$3:$H$252,MATCH(SMALL('Enter Draw '!$J$3:$J$252,D47),'Enter Draw '!$J$3:$J$252,0),1)="yco","yco",D47))</f>
        <v>39</v>
      </c>
      <c r="B47" t="str">
        <f>IFERROR(INDEX('Enter Draw '!$C$3:$J$252,MATCH(SMALL('Enter Draw '!$J$3:$J$252,D47),'Enter Draw '!$J$3:$J$252,0),5),"")</f>
        <v xml:space="preserve">Devynn Banks </v>
      </c>
      <c r="C47" t="str">
        <f>IFERROR(INDEX('Enter Draw '!$C$3:$H$252,MATCH(SMALL('Enter Draw '!$J$3:$J$252,D47),'Enter Draw '!$J$3:$J$252,0),6),"")</f>
        <v xml:space="preserve">Ima Jess Ruler </v>
      </c>
      <c r="D47">
        <v>39</v>
      </c>
      <c r="F47" s="1" t="str">
        <f>IF(G47="","",IF(INDEX('Enter Draw '!$E$3:$H$252,MATCH(SMALL('Enter Draw '!$K$3:$K$252,D47),'Enter Draw '!$K$3:$K$252,0),1)="co","co",IF(INDEX('Enter Draw '!$E$3:$H$252,MATCH(SMALL('Enter Draw '!$K$3:$K$252,D47),'Enter Draw '!$K$3:$K$252,0),1)="yco","yco",D47)))</f>
        <v/>
      </c>
      <c r="G47" t="str">
        <f>IFERROR(INDEX('Enter Draw '!$E$3:$H$252,MATCH(SMALL('Enter Draw '!$K$3:$K$252,D47),'Enter Draw '!$K$3:$K$252,0),3),"")</f>
        <v/>
      </c>
      <c r="H47" t="str">
        <f>IFERROR(INDEX('Enter Draw '!$E$3:$H$252,MATCH(SMALL('Enter Draw '!$K$3:$K$252,D47),'Enter Draw '!$K$3:$K$252,0),4),"")</f>
        <v/>
      </c>
      <c r="I47">
        <v>42</v>
      </c>
      <c r="J47" s="1" t="str">
        <f t="shared" si="0"/>
        <v/>
      </c>
      <c r="K47" t="str">
        <f>IFERROR(INDEX('Enter Draw '!$F$3:$H$252,MATCH(SMALL('Enter Draw '!$L$3:$L$252,I47),'Enter Draw '!$L$3:$L$252,0),2),"")</f>
        <v/>
      </c>
      <c r="L47" t="str">
        <f>IFERROR(INDEX('Enter Draw '!$F$3:$H$252,MATCH(SMALL('Enter Draw '!$L$3:$L$252,I47),'Enter Draw '!$L$3:$L$252,0),3),"")</f>
        <v/>
      </c>
      <c r="N47" s="1" t="str">
        <f>IF(O47="","",IF(INDEX('Enter Draw '!$B$3:$H$252,MATCH(SMALL('Enter Draw '!$M$3:$M$252,D47),'Enter Draw '!$M$3:$M$252,0),1)="oco","oco",D47))</f>
        <v/>
      </c>
      <c r="O47" t="str">
        <f>IFERROR(INDEX('Enter Draw '!$A$3:$J$252,MATCH(SMALL('Enter Draw '!$M$3:$M$252,Q47),'Enter Draw '!$M$3:$M$252,0),7),"")</f>
        <v/>
      </c>
      <c r="P47" t="str">
        <f>IFERROR(INDEX('Enter Draw '!$A$3:$H$252,MATCH(SMALL('Enter Draw '!$M$3:$M$252,Q47),'Enter Draw '!$M$3:$M$252,0),8),"")</f>
        <v/>
      </c>
      <c r="Q47">
        <v>39</v>
      </c>
      <c r="S47" s="1" t="str">
        <f t="shared" si="1"/>
        <v/>
      </c>
      <c r="T47" t="str">
        <f>IFERROR(INDEX('Enter Draw '!$A$3:$J$252,MATCH(SMALL('Enter Draw '!$N$3:$N$252,V48),'Enter Draw '!$N$3:$N$252,0),6),"")</f>
        <v/>
      </c>
      <c r="U47" t="str">
        <f>IFERROR(INDEX('Enter Draw '!$A$3:$H$252,MATCH(SMALL('Enter Draw '!$N$3:$N$252,V48),'Enter Draw '!$N$3:$N$252,0),7),"")</f>
        <v/>
      </c>
      <c r="V47">
        <v>39</v>
      </c>
      <c r="X47" s="1" t="str">
        <f t="shared" si="2"/>
        <v/>
      </c>
      <c r="Y47" t="str">
        <f>IFERROR(INDEX('Enter Draw '!$A$3:$J$252,MATCH(SMALL('Enter Draw '!$O$3:$O$252,Q47),'Enter Draw '!$O$3:$O$252,0),7),"")</f>
        <v/>
      </c>
      <c r="Z47" t="str">
        <f>IFERROR(INDEX('Enter Draw '!$A$3:$H$252,MATCH(SMALL('Enter Draw '!$O$3:$O$252,Q47),'Enter Draw '!$O$3:$O$252,0),8),"")</f>
        <v/>
      </c>
    </row>
    <row r="48" spans="1:26">
      <c r="A48" s="1">
        <f>IF(B48="","",IF(INDEX('Enter Draw '!$C$3:$H$252,MATCH(SMALL('Enter Draw '!$J$3:$J$252,D48),'Enter Draw '!$J$3:$J$252,0),1)="yco","yco",D48))</f>
        <v>40</v>
      </c>
      <c r="B48" t="str">
        <f>IFERROR(INDEX('Enter Draw '!$C$3:$J$252,MATCH(SMALL('Enter Draw '!$J$3:$J$252,D48),'Enter Draw '!$J$3:$J$252,0),5),"")</f>
        <v xml:space="preserve">Lauren Conrad </v>
      </c>
      <c r="C48" t="str">
        <f>IFERROR(INDEX('Enter Draw '!$C$3:$H$252,MATCH(SMALL('Enter Draw '!$J$3:$J$252,D48),'Enter Draw '!$J$3:$J$252,0),6),"")</f>
        <v xml:space="preserve">Amber </v>
      </c>
      <c r="D48">
        <v>40</v>
      </c>
      <c r="F48" s="1" t="str">
        <f>IF(G48="","",IF(INDEX('Enter Draw '!$E$3:$H$252,MATCH(SMALL('Enter Draw '!$K$3:$K$252,D48),'Enter Draw '!$K$3:$K$252,0),1)="co","co",IF(INDEX('Enter Draw '!$E$3:$H$252,MATCH(SMALL('Enter Draw '!$K$3:$K$252,D48),'Enter Draw '!$K$3:$K$252,0),1)="yco","yco",D48)))</f>
        <v/>
      </c>
      <c r="G48" t="str">
        <f>IFERROR(INDEX('Enter Draw '!$E$3:$H$252,MATCH(SMALL('Enter Draw '!$K$3:$K$252,D48),'Enter Draw '!$K$3:$K$252,0),3),"")</f>
        <v/>
      </c>
      <c r="H48" t="str">
        <f>IFERROR(INDEX('Enter Draw '!$E$3:$H$252,MATCH(SMALL('Enter Draw '!$K$3:$K$252,D48),'Enter Draw '!$K$3:$K$252,0),4),"")</f>
        <v/>
      </c>
      <c r="I48">
        <v>43</v>
      </c>
      <c r="J48" s="1" t="str">
        <f t="shared" si="0"/>
        <v/>
      </c>
      <c r="K48" t="str">
        <f>IFERROR(INDEX('Enter Draw '!$F$3:$H$252,MATCH(SMALL('Enter Draw '!$L$3:$L$252,I48),'Enter Draw '!$L$3:$L$252,0),2),"")</f>
        <v/>
      </c>
      <c r="L48" t="str">
        <f>IFERROR(INDEX('Enter Draw '!$F$3:$H$252,MATCH(SMALL('Enter Draw '!$L$3:$L$252,I48),'Enter Draw '!$L$3:$L$252,0),3),"")</f>
        <v/>
      </c>
      <c r="N48" s="1" t="str">
        <f>IF(O48="","",IF(INDEX('Enter Draw '!$B$3:$H$252,MATCH(SMALL('Enter Draw '!$M$3:$M$252,D48),'Enter Draw '!$M$3:$M$252,0),1)="oco","oco",D48))</f>
        <v/>
      </c>
      <c r="O48" t="str">
        <f>IFERROR(INDEX('Enter Draw '!$A$3:$J$252,MATCH(SMALL('Enter Draw '!$M$3:$M$252,Q48),'Enter Draw '!$M$3:$M$252,0),7),"")</f>
        <v/>
      </c>
      <c r="P48" t="str">
        <f>IFERROR(INDEX('Enter Draw '!$A$3:$H$252,MATCH(SMALL('Enter Draw '!$M$3:$M$252,Q48),'Enter Draw '!$M$3:$M$252,0),8),"")</f>
        <v/>
      </c>
      <c r="Q48">
        <v>40</v>
      </c>
      <c r="S48" s="1" t="str">
        <f t="shared" si="1"/>
        <v/>
      </c>
      <c r="T48" t="str">
        <f>IFERROR(INDEX('Enter Draw '!$A$3:$J$252,MATCH(SMALL('Enter Draw '!$N$3:$N$252,V49),'Enter Draw '!$N$3:$N$252,0),6),"")</f>
        <v/>
      </c>
      <c r="U48" t="str">
        <f>IFERROR(INDEX('Enter Draw '!$A$3:$H$252,MATCH(SMALL('Enter Draw '!$N$3:$N$252,V49),'Enter Draw '!$N$3:$N$252,0),7),"")</f>
        <v/>
      </c>
      <c r="V48">
        <v>40</v>
      </c>
      <c r="X48" s="1" t="str">
        <f t="shared" si="2"/>
        <v/>
      </c>
      <c r="Y48" t="str">
        <f>IFERROR(INDEX('Enter Draw '!$A$3:$J$252,MATCH(SMALL('Enter Draw '!$O$3:$O$252,Q48),'Enter Draw '!$O$3:$O$252,0),7),"")</f>
        <v/>
      </c>
      <c r="Z48" t="str">
        <f>IFERROR(INDEX('Enter Draw '!$A$3:$H$252,MATCH(SMALL('Enter Draw '!$O$3:$O$252,Q48),'Enter Draw '!$O$3:$O$252,0),8),"")</f>
        <v/>
      </c>
    </row>
    <row r="49" spans="1:26">
      <c r="A49" s="1" t="str">
        <f>IF(B49="","",IF(INDEX('Enter Draw '!$C$3:$H$252,MATCH(SMALL('Enter Draw '!$J$3:$J$252,D49),'Enter Draw '!$J$3:$J$252,0),1)="yco","yco",D49))</f>
        <v/>
      </c>
      <c r="B49" t="str">
        <f>IFERROR(INDEX('Enter Draw '!$C$3:$J$252,MATCH(SMALL('Enter Draw '!$J$3:$J$252,D49),'Enter Draw '!$J$3:$J$252,0),5),"")</f>
        <v/>
      </c>
      <c r="C49" t="str">
        <f>IFERROR(INDEX('Enter Draw '!$C$3:$H$252,MATCH(SMALL('Enter Draw '!$J$3:$J$252,D49),'Enter Draw '!$J$3:$J$252,0),6),"")</f>
        <v/>
      </c>
      <c r="F49" s="1" t="str">
        <f>IF(G49="","",IF(INDEX('Enter Draw '!$E$3:$H$252,MATCH(SMALL('Enter Draw '!$K$3:$K$252,D49),'Enter Draw '!$K$3:$K$252,0),1)="co","co",IF(INDEX('Enter Draw '!$E$3:$H$252,MATCH(SMALL('Enter Draw '!$K$3:$K$252,D49),'Enter Draw '!$K$3:$K$252,0),1)="yco","yco",D49)))</f>
        <v/>
      </c>
      <c r="G49" t="str">
        <f>IFERROR(INDEX('Enter Draw '!$E$3:$H$252,MATCH(SMALL('Enter Draw '!$K$3:$K$252,D49),'Enter Draw '!$K$3:$K$252,0),3),"")</f>
        <v/>
      </c>
      <c r="H49" t="str">
        <f>IFERROR(INDEX('Enter Draw '!$E$3:$H$252,MATCH(SMALL('Enter Draw '!$K$3:$K$252,D49),'Enter Draw '!$K$3:$K$252,0),4),"")</f>
        <v/>
      </c>
      <c r="I49">
        <v>44</v>
      </c>
      <c r="J49" s="1" t="str">
        <f t="shared" si="0"/>
        <v/>
      </c>
      <c r="K49" t="str">
        <f>IFERROR(INDEX('Enter Draw '!$F$3:$H$252,MATCH(SMALL('Enter Draw '!$L$3:$L$252,I49),'Enter Draw '!$L$3:$L$252,0),2),"")</f>
        <v/>
      </c>
      <c r="L49" t="str">
        <f>IFERROR(INDEX('Enter Draw '!$F$3:$H$252,MATCH(SMALL('Enter Draw '!$L$3:$L$252,I49),'Enter Draw '!$L$3:$L$252,0),3),"")</f>
        <v/>
      </c>
      <c r="N49" s="1" t="str">
        <f>IF(O49="","",IF(INDEX('Enter Draw '!$B$3:$H$252,MATCH(SMALL('Enter Draw '!$M$3:$M$252,D49),'Enter Draw '!$M$3:$M$252,0),1)="oco","oco",D49))</f>
        <v/>
      </c>
      <c r="O49" t="str">
        <f>IFERROR(INDEX('Enter Draw '!$A$3:$J$252,MATCH(SMALL('Enter Draw '!$M$3:$M$252,Q49),'Enter Draw '!$M$3:$M$252,0),7),"")</f>
        <v/>
      </c>
      <c r="P49" t="str">
        <f>IFERROR(INDEX('Enter Draw '!$A$3:$H$252,MATCH(SMALL('Enter Draw '!$M$3:$M$252,Q49),'Enter Draw '!$M$3:$M$252,0),8),"")</f>
        <v/>
      </c>
      <c r="S49" s="1" t="str">
        <f t="shared" si="1"/>
        <v/>
      </c>
      <c r="T49" t="str">
        <f>IFERROR(INDEX('Enter Draw '!$A$3:$J$252,MATCH(SMALL('Enter Draw '!$N$3:$N$252,V50),'Enter Draw '!$N$3:$N$252,0),6),"")</f>
        <v/>
      </c>
      <c r="U49" t="str">
        <f>IFERROR(INDEX('Enter Draw '!$A$3:$H$252,MATCH(SMALL('Enter Draw '!$N$3:$N$252,V50),'Enter Draw '!$N$3:$N$252,0),7),"")</f>
        <v/>
      </c>
      <c r="X49" s="1" t="str">
        <f t="shared" si="2"/>
        <v/>
      </c>
      <c r="Y49" t="str">
        <f>IFERROR(INDEX('Enter Draw '!$A$3:$J$252,MATCH(SMALL('Enter Draw '!$O$3:$O$252,Q49),'Enter Draw '!$O$3:$O$252,0),7),"")</f>
        <v/>
      </c>
      <c r="Z49" t="str">
        <f>IFERROR(INDEX('Enter Draw '!$A$3:$H$252,MATCH(SMALL('Enter Draw '!$O$3:$O$252,Q49),'Enter Draw '!$O$3:$O$252,0),8),"")</f>
        <v/>
      </c>
    </row>
    <row r="50" spans="1:26">
      <c r="A50" s="1">
        <f>IF(B50="","",IF(INDEX('Enter Draw '!$C$3:$H$252,MATCH(SMALL('Enter Draw '!$J$3:$J$252,D50),'Enter Draw '!$J$3:$J$252,0),1)="yco","yco",D50))</f>
        <v>41</v>
      </c>
      <c r="B50" t="str">
        <f>IFERROR(INDEX('Enter Draw '!$C$3:$J$252,MATCH(SMALL('Enter Draw '!$J$3:$J$252,D50),'Enter Draw '!$J$3:$J$252,0),5),"")</f>
        <v xml:space="preserve">Brenda Deters </v>
      </c>
      <c r="C50" t="str">
        <f>IFERROR(INDEX('Enter Draw '!$C$3:$H$252,MATCH(SMALL('Enter Draw '!$J$3:$J$252,D50),'Enter Draw '!$J$3:$J$252,0),6),"")</f>
        <v xml:space="preserve">Fantastic French Fling </v>
      </c>
      <c r="D50">
        <v>41</v>
      </c>
      <c r="F50" s="1" t="str">
        <f>IF(G50="","",IF(INDEX('Enter Draw '!$E$3:$H$252,MATCH(SMALL('Enter Draw '!$K$3:$K$252,D50),'Enter Draw '!$K$3:$K$252,0),1)="co","co",IF(INDEX('Enter Draw '!$E$3:$H$252,MATCH(SMALL('Enter Draw '!$K$3:$K$252,D50),'Enter Draw '!$K$3:$K$252,0),1)="yco","yco",D50)))</f>
        <v/>
      </c>
      <c r="G50" t="str">
        <f>IFERROR(INDEX('Enter Draw '!$E$3:$H$252,MATCH(SMALL('Enter Draw '!$K$3:$K$252,D50),'Enter Draw '!$K$3:$K$252,0),3),"")</f>
        <v/>
      </c>
      <c r="H50" t="str">
        <f>IFERROR(INDEX('Enter Draw '!$E$3:$H$252,MATCH(SMALL('Enter Draw '!$K$3:$K$252,D50),'Enter Draw '!$K$3:$K$252,0),4),"")</f>
        <v/>
      </c>
      <c r="I50">
        <v>45</v>
      </c>
      <c r="J50" s="1" t="str">
        <f t="shared" si="0"/>
        <v/>
      </c>
      <c r="K50" t="str">
        <f>IFERROR(INDEX('Enter Draw '!$F$3:$H$252,MATCH(SMALL('Enter Draw '!$L$3:$L$252,I50),'Enter Draw '!$L$3:$L$252,0),2),"")</f>
        <v/>
      </c>
      <c r="L50" t="str">
        <f>IFERROR(INDEX('Enter Draw '!$F$3:$H$252,MATCH(SMALL('Enter Draw '!$L$3:$L$252,I50),'Enter Draw '!$L$3:$L$252,0),3),"")</f>
        <v/>
      </c>
      <c r="N50" s="1" t="str">
        <f>IF(O50="","",IF(INDEX('Enter Draw '!$B$3:$H$252,MATCH(SMALL('Enter Draw '!$M$3:$M$252,D50),'Enter Draw '!$M$3:$M$252,0),1)="oco","oco",D50))</f>
        <v/>
      </c>
      <c r="O50" t="str">
        <f>IFERROR(INDEX('Enter Draw '!$A$3:$J$252,MATCH(SMALL('Enter Draw '!$M$3:$M$252,Q50),'Enter Draw '!$M$3:$M$252,0),7),"")</f>
        <v/>
      </c>
      <c r="P50" t="str">
        <f>IFERROR(INDEX('Enter Draw '!$A$3:$H$252,MATCH(SMALL('Enter Draw '!$M$3:$M$252,Q50),'Enter Draw '!$M$3:$M$252,0),8),"")</f>
        <v/>
      </c>
      <c r="Q50">
        <v>41</v>
      </c>
      <c r="S50" s="1" t="str">
        <f t="shared" si="1"/>
        <v/>
      </c>
      <c r="T50" t="str">
        <f>IFERROR(INDEX('Enter Draw '!$A$3:$J$252,MATCH(SMALL('Enter Draw '!$N$3:$N$252,V51),'Enter Draw '!$N$3:$N$252,0),6),"")</f>
        <v/>
      </c>
      <c r="U50" t="str">
        <f>IFERROR(INDEX('Enter Draw '!$A$3:$H$252,MATCH(SMALL('Enter Draw '!$N$3:$N$252,V51),'Enter Draw '!$N$3:$N$252,0),7),"")</f>
        <v/>
      </c>
      <c r="V50">
        <v>41</v>
      </c>
      <c r="X50" s="1" t="str">
        <f t="shared" si="2"/>
        <v/>
      </c>
      <c r="Y50" t="str">
        <f>IFERROR(INDEX('Enter Draw '!$A$3:$J$252,MATCH(SMALL('Enter Draw '!$O$3:$O$252,Q50),'Enter Draw '!$O$3:$O$252,0),7),"")</f>
        <v/>
      </c>
      <c r="Z50" t="str">
        <f>IFERROR(INDEX('Enter Draw '!$A$3:$H$252,MATCH(SMALL('Enter Draw '!$O$3:$O$252,Q50),'Enter Draw '!$O$3:$O$252,0),8),"")</f>
        <v/>
      </c>
    </row>
    <row r="51" spans="1:26">
      <c r="A51" s="1">
        <f>IF(B51="","",IF(INDEX('Enter Draw '!$C$3:$H$252,MATCH(SMALL('Enter Draw '!$J$3:$J$252,D51),'Enter Draw '!$J$3:$J$252,0),1)="yco","yco",D51))</f>
        <v>42</v>
      </c>
      <c r="B51" t="str">
        <f>IFERROR(INDEX('Enter Draw '!$C$3:$J$252,MATCH(SMALL('Enter Draw '!$J$3:$J$252,D51),'Enter Draw '!$J$3:$J$252,0),5),"")</f>
        <v xml:space="preserve">Brittany Dieters </v>
      </c>
      <c r="C51" t="str">
        <f>IFERROR(INDEX('Enter Draw '!$C$3:$H$252,MATCH(SMALL('Enter Draw '!$J$3:$J$252,D51),'Enter Draw '!$J$3:$J$252,0),6),"")</f>
        <v xml:space="preserve">Dallas </v>
      </c>
      <c r="D51">
        <v>42</v>
      </c>
      <c r="F51" s="1" t="str">
        <f>IF(G51="","",IF(INDEX('Enter Draw '!$E$3:$H$252,MATCH(SMALL('Enter Draw '!$K$3:$K$252,D51),'Enter Draw '!$K$3:$K$252,0),1)="co","co",IF(INDEX('Enter Draw '!$E$3:$H$252,MATCH(SMALL('Enter Draw '!$K$3:$K$252,D51),'Enter Draw '!$K$3:$K$252,0),1)="yco","yco",D51)))</f>
        <v/>
      </c>
      <c r="G51" t="str">
        <f>IFERROR(INDEX('Enter Draw '!$E$3:$H$252,MATCH(SMALL('Enter Draw '!$K$3:$K$252,D51),'Enter Draw '!$K$3:$K$252,0),3),"")</f>
        <v/>
      </c>
      <c r="H51" t="str">
        <f>IFERROR(INDEX('Enter Draw '!$E$3:$H$252,MATCH(SMALL('Enter Draw '!$K$3:$K$252,D51),'Enter Draw '!$K$3:$K$252,0),4),"")</f>
        <v/>
      </c>
      <c r="I51">
        <v>46</v>
      </c>
      <c r="J51" s="1" t="str">
        <f t="shared" si="0"/>
        <v/>
      </c>
      <c r="K51" t="str">
        <f>IFERROR(INDEX('Enter Draw '!$F$3:$H$252,MATCH(SMALL('Enter Draw '!$L$3:$L$252,I51),'Enter Draw '!$L$3:$L$252,0),2),"")</f>
        <v/>
      </c>
      <c r="L51" t="str">
        <f>IFERROR(INDEX('Enter Draw '!$F$3:$H$252,MATCH(SMALL('Enter Draw '!$L$3:$L$252,I51),'Enter Draw '!$L$3:$L$252,0),3),"")</f>
        <v/>
      </c>
      <c r="N51" s="1" t="str">
        <f>IF(O51="","",IF(INDEX('Enter Draw '!$B$3:$H$252,MATCH(SMALL('Enter Draw '!$M$3:$M$252,D51),'Enter Draw '!$M$3:$M$252,0),1)="oco","oco",D51))</f>
        <v/>
      </c>
      <c r="O51" t="str">
        <f>IFERROR(INDEX('Enter Draw '!$A$3:$J$252,MATCH(SMALL('Enter Draw '!$M$3:$M$252,Q51),'Enter Draw '!$M$3:$M$252,0),7),"")</f>
        <v/>
      </c>
      <c r="P51" t="str">
        <f>IFERROR(INDEX('Enter Draw '!$A$3:$H$252,MATCH(SMALL('Enter Draw '!$M$3:$M$252,Q51),'Enter Draw '!$M$3:$M$252,0),8),"")</f>
        <v/>
      </c>
      <c r="Q51">
        <v>42</v>
      </c>
      <c r="S51" s="1" t="str">
        <f t="shared" si="1"/>
        <v/>
      </c>
      <c r="T51" t="str">
        <f>IFERROR(INDEX('Enter Draw '!$A$3:$J$252,MATCH(SMALL('Enter Draw '!$N$3:$N$252,V52),'Enter Draw '!$N$3:$N$252,0),6),"")</f>
        <v/>
      </c>
      <c r="U51" t="str">
        <f>IFERROR(INDEX('Enter Draw '!$A$3:$H$252,MATCH(SMALL('Enter Draw '!$N$3:$N$252,V52),'Enter Draw '!$N$3:$N$252,0),7),"")</f>
        <v/>
      </c>
      <c r="V51">
        <v>42</v>
      </c>
      <c r="X51" s="1" t="str">
        <f t="shared" si="2"/>
        <v/>
      </c>
      <c r="Y51" t="str">
        <f>IFERROR(INDEX('Enter Draw '!$A$3:$J$252,MATCH(SMALL('Enter Draw '!$O$3:$O$252,Q51),'Enter Draw '!$O$3:$O$252,0),7),"")</f>
        <v/>
      </c>
      <c r="Z51" t="str">
        <f>IFERROR(INDEX('Enter Draw '!$A$3:$H$252,MATCH(SMALL('Enter Draw '!$O$3:$O$252,Q51),'Enter Draw '!$O$3:$O$252,0),8),"")</f>
        <v/>
      </c>
    </row>
    <row r="52" spans="1:26">
      <c r="A52" s="1">
        <f>IF(B52="","",IF(INDEX('Enter Draw '!$C$3:$H$252,MATCH(SMALL('Enter Draw '!$J$3:$J$252,D52),'Enter Draw '!$J$3:$J$252,0),1)="yco","yco",D52))</f>
        <v>43</v>
      </c>
      <c r="B52" t="str">
        <f>IFERROR(INDEX('Enter Draw '!$C$3:$J$252,MATCH(SMALL('Enter Draw '!$J$3:$J$252,D52),'Enter Draw '!$J$3:$J$252,0),5),"")</f>
        <v xml:space="preserve">Kami Eilers </v>
      </c>
      <c r="C52" t="str">
        <f>IFERROR(INDEX('Enter Draw '!$C$3:$H$252,MATCH(SMALL('Enter Draw '!$J$3:$J$252,D52),'Enter Draw '!$J$3:$J$252,0),6),"")</f>
        <v xml:space="preserve">KS Jess a brown rocket </v>
      </c>
      <c r="D52">
        <v>43</v>
      </c>
      <c r="F52" s="1" t="str">
        <f>IF(G52="","",IF(INDEX('Enter Draw '!$E$3:$H$252,MATCH(SMALL('Enter Draw '!$K$3:$K$252,D52),'Enter Draw '!$K$3:$K$252,0),1)="co","co",IF(INDEX('Enter Draw '!$E$3:$H$252,MATCH(SMALL('Enter Draw '!$K$3:$K$252,D52),'Enter Draw '!$K$3:$K$252,0),1)="yco","yco",D52)))</f>
        <v/>
      </c>
      <c r="G52" t="str">
        <f>IFERROR(INDEX('Enter Draw '!$E$3:$H$252,MATCH(SMALL('Enter Draw '!$K$3:$K$252,D52),'Enter Draw '!$K$3:$K$252,0),3),"")</f>
        <v/>
      </c>
      <c r="H52" t="str">
        <f>IFERROR(INDEX('Enter Draw '!$E$3:$H$252,MATCH(SMALL('Enter Draw '!$K$3:$K$252,D52),'Enter Draw '!$K$3:$K$252,0),4),"")</f>
        <v/>
      </c>
      <c r="I52">
        <v>47</v>
      </c>
      <c r="J52" s="1" t="str">
        <f t="shared" si="0"/>
        <v/>
      </c>
      <c r="K52" t="str">
        <f>IFERROR(INDEX('Enter Draw '!$F$3:$H$252,MATCH(SMALL('Enter Draw '!$L$3:$L$252,I52),'Enter Draw '!$L$3:$L$252,0),2),"")</f>
        <v/>
      </c>
      <c r="L52" t="str">
        <f>IFERROR(INDEX('Enter Draw '!$F$3:$H$252,MATCH(SMALL('Enter Draw '!$L$3:$L$252,I52),'Enter Draw '!$L$3:$L$252,0),3),"")</f>
        <v/>
      </c>
      <c r="N52" s="1" t="str">
        <f>IF(O52="","",IF(INDEX('Enter Draw '!$B$3:$H$252,MATCH(SMALL('Enter Draw '!$M$3:$M$252,D52),'Enter Draw '!$M$3:$M$252,0),1)="oco","oco",D52))</f>
        <v/>
      </c>
      <c r="O52" t="str">
        <f>IFERROR(INDEX('Enter Draw '!$A$3:$J$252,MATCH(SMALL('Enter Draw '!$M$3:$M$252,Q52),'Enter Draw '!$M$3:$M$252,0),7),"")</f>
        <v/>
      </c>
      <c r="P52" t="str">
        <f>IFERROR(INDEX('Enter Draw '!$A$3:$H$252,MATCH(SMALL('Enter Draw '!$M$3:$M$252,Q52),'Enter Draw '!$M$3:$M$252,0),8),"")</f>
        <v/>
      </c>
      <c r="Q52">
        <v>43</v>
      </c>
      <c r="S52" s="1" t="str">
        <f t="shared" si="1"/>
        <v/>
      </c>
      <c r="T52" t="str">
        <f>IFERROR(INDEX('Enter Draw '!$A$3:$J$252,MATCH(SMALL('Enter Draw '!$N$3:$N$252,V53),'Enter Draw '!$N$3:$N$252,0),6),"")</f>
        <v/>
      </c>
      <c r="U52" t="str">
        <f>IFERROR(INDEX('Enter Draw '!$A$3:$H$252,MATCH(SMALL('Enter Draw '!$N$3:$N$252,V53),'Enter Draw '!$N$3:$N$252,0),7),"")</f>
        <v/>
      </c>
      <c r="V52">
        <v>43</v>
      </c>
      <c r="X52" s="1" t="str">
        <f t="shared" si="2"/>
        <v/>
      </c>
      <c r="Y52" t="str">
        <f>IFERROR(INDEX('Enter Draw '!$A$3:$J$252,MATCH(SMALL('Enter Draw '!$O$3:$O$252,Q52),'Enter Draw '!$O$3:$O$252,0),7),"")</f>
        <v/>
      </c>
      <c r="Z52" t="str">
        <f>IFERROR(INDEX('Enter Draw '!$A$3:$H$252,MATCH(SMALL('Enter Draw '!$O$3:$O$252,Q52),'Enter Draw '!$O$3:$O$252,0),8),"")</f>
        <v/>
      </c>
    </row>
    <row r="53" spans="1:26">
      <c r="A53" s="1">
        <f>IF(B53="","",IF(INDEX('Enter Draw '!$C$3:$H$252,MATCH(SMALL('Enter Draw '!$J$3:$J$252,D53),'Enter Draw '!$J$3:$J$252,0),1)="yco","yco",D53))</f>
        <v>44</v>
      </c>
      <c r="B53" t="str">
        <f>IFERROR(INDEX('Enter Draw '!$C$3:$J$252,MATCH(SMALL('Enter Draw '!$J$3:$J$252,D53),'Enter Draw '!$J$3:$J$252,0),5),"")</f>
        <v xml:space="preserve">Tia Esser </v>
      </c>
      <c r="C53" t="str">
        <f>IFERROR(INDEX('Enter Draw '!$C$3:$H$252,MATCH(SMALL('Enter Draw '!$J$3:$J$252,D53),'Enter Draw '!$J$3:$J$252,0),6),"")</f>
        <v xml:space="preserve">DL Frenchman Colonel </v>
      </c>
      <c r="D53">
        <v>44</v>
      </c>
      <c r="F53" s="1" t="str">
        <f>IF(G53="","",IF(INDEX('Enter Draw '!$E$3:$H$252,MATCH(SMALL('Enter Draw '!$K$3:$K$252,D53),'Enter Draw '!$K$3:$K$252,0),1)="co","co",IF(INDEX('Enter Draw '!$E$3:$H$252,MATCH(SMALL('Enter Draw '!$K$3:$K$252,D53),'Enter Draw '!$K$3:$K$252,0),1)="yco","yco",D53)))</f>
        <v/>
      </c>
      <c r="G53" t="str">
        <f>IFERROR(INDEX('Enter Draw '!$E$3:$H$252,MATCH(SMALL('Enter Draw '!$K$3:$K$252,D53),'Enter Draw '!$K$3:$K$252,0),3),"")</f>
        <v/>
      </c>
      <c r="H53" t="str">
        <f>IFERROR(INDEX('Enter Draw '!$E$3:$H$252,MATCH(SMALL('Enter Draw '!$K$3:$K$252,D53),'Enter Draw '!$K$3:$K$252,0),4),"")</f>
        <v/>
      </c>
      <c r="I53">
        <v>48</v>
      </c>
      <c r="J53" s="1" t="str">
        <f t="shared" si="0"/>
        <v/>
      </c>
      <c r="K53" t="str">
        <f>IFERROR(INDEX('Enter Draw '!$F$3:$H$252,MATCH(SMALL('Enter Draw '!$L$3:$L$252,I53),'Enter Draw '!$L$3:$L$252,0),2),"")</f>
        <v/>
      </c>
      <c r="L53" t="str">
        <f>IFERROR(INDEX('Enter Draw '!$F$3:$H$252,MATCH(SMALL('Enter Draw '!$L$3:$L$252,I53),'Enter Draw '!$L$3:$L$252,0),3),"")</f>
        <v/>
      </c>
      <c r="N53" s="1" t="str">
        <f>IF(O53="","",IF(INDEX('Enter Draw '!$B$3:$H$252,MATCH(SMALL('Enter Draw '!$M$3:$M$252,D53),'Enter Draw '!$M$3:$M$252,0),1)="oco","oco",D53))</f>
        <v/>
      </c>
      <c r="O53" t="str">
        <f>IFERROR(INDEX('Enter Draw '!$A$3:$J$252,MATCH(SMALL('Enter Draw '!$M$3:$M$252,Q53),'Enter Draw '!$M$3:$M$252,0),7),"")</f>
        <v/>
      </c>
      <c r="P53" t="str">
        <f>IFERROR(INDEX('Enter Draw '!$A$3:$H$252,MATCH(SMALL('Enter Draw '!$M$3:$M$252,Q53),'Enter Draw '!$M$3:$M$252,0),8),"")</f>
        <v/>
      </c>
      <c r="Q53">
        <v>44</v>
      </c>
      <c r="S53" s="1" t="str">
        <f t="shared" si="1"/>
        <v/>
      </c>
      <c r="T53" t="str">
        <f>IFERROR(INDEX('Enter Draw '!$A$3:$J$252,MATCH(SMALL('Enter Draw '!$N$3:$N$252,V54),'Enter Draw '!$N$3:$N$252,0),6),"")</f>
        <v/>
      </c>
      <c r="U53" t="str">
        <f>IFERROR(INDEX('Enter Draw '!$A$3:$H$252,MATCH(SMALL('Enter Draw '!$N$3:$N$252,V54),'Enter Draw '!$N$3:$N$252,0),7),"")</f>
        <v/>
      </c>
      <c r="V53">
        <v>44</v>
      </c>
      <c r="X53" s="1" t="str">
        <f t="shared" si="2"/>
        <v/>
      </c>
      <c r="Y53" t="str">
        <f>IFERROR(INDEX('Enter Draw '!$A$3:$J$252,MATCH(SMALL('Enter Draw '!$O$3:$O$252,Q53),'Enter Draw '!$O$3:$O$252,0),7),"")</f>
        <v/>
      </c>
      <c r="Z53" t="str">
        <f>IFERROR(INDEX('Enter Draw '!$A$3:$H$252,MATCH(SMALL('Enter Draw '!$O$3:$O$252,Q53),'Enter Draw '!$O$3:$O$252,0),8),"")</f>
        <v/>
      </c>
    </row>
    <row r="54" spans="1:26">
      <c r="A54" s="1">
        <f>IF(B54="","",IF(INDEX('Enter Draw '!$C$3:$H$252,MATCH(SMALL('Enter Draw '!$J$3:$J$252,D54),'Enter Draw '!$J$3:$J$252,0),1)="yco","yco",D54))</f>
        <v>45</v>
      </c>
      <c r="B54" t="str">
        <f>IFERROR(INDEX('Enter Draw '!$C$3:$J$252,MATCH(SMALL('Enter Draw '!$J$3:$J$252,D54),'Enter Draw '!$J$3:$J$252,0),5),"")</f>
        <v xml:space="preserve">Mary Griffith </v>
      </c>
      <c r="C54" t="str">
        <f>IFERROR(INDEX('Enter Draw '!$C$3:$H$252,MATCH(SMALL('Enter Draw '!$J$3:$J$252,D54),'Enter Draw '!$J$3:$J$252,0),6),"")</f>
        <v xml:space="preserve">Lefty </v>
      </c>
      <c r="D54">
        <v>45</v>
      </c>
      <c r="F54" s="1" t="str">
        <f>IF(G54="","",IF(INDEX('Enter Draw '!$E$3:$H$252,MATCH(SMALL('Enter Draw '!$K$3:$K$252,D54),'Enter Draw '!$K$3:$K$252,0),1)="co","co",IF(INDEX('Enter Draw '!$E$3:$H$252,MATCH(SMALL('Enter Draw '!$K$3:$K$252,D54),'Enter Draw '!$K$3:$K$252,0),1)="yco","yco",D54)))</f>
        <v/>
      </c>
      <c r="G54" t="str">
        <f>IFERROR(INDEX('Enter Draw '!$E$3:$H$252,MATCH(SMALL('Enter Draw '!$K$3:$K$252,D54),'Enter Draw '!$K$3:$K$252,0),3),"")</f>
        <v/>
      </c>
      <c r="H54" t="str">
        <f>IFERROR(INDEX('Enter Draw '!$E$3:$H$252,MATCH(SMALL('Enter Draw '!$K$3:$K$252,D54),'Enter Draw '!$K$3:$K$252,0),4),"")</f>
        <v/>
      </c>
      <c r="I54">
        <v>49</v>
      </c>
      <c r="J54" s="1" t="str">
        <f t="shared" si="0"/>
        <v/>
      </c>
      <c r="K54" t="str">
        <f>IFERROR(INDEX('Enter Draw '!$F$3:$H$252,MATCH(SMALL('Enter Draw '!$L$3:$L$252,I54),'Enter Draw '!$L$3:$L$252,0),2),"")</f>
        <v/>
      </c>
      <c r="L54" t="str">
        <f>IFERROR(INDEX('Enter Draw '!$F$3:$H$252,MATCH(SMALL('Enter Draw '!$L$3:$L$252,I54),'Enter Draw '!$L$3:$L$252,0),3),"")</f>
        <v/>
      </c>
      <c r="N54" s="1" t="str">
        <f>IF(O54="","",IF(INDEX('Enter Draw '!$B$3:$H$252,MATCH(SMALL('Enter Draw '!$M$3:$M$252,D54),'Enter Draw '!$M$3:$M$252,0),1)="oco","oco",D54))</f>
        <v/>
      </c>
      <c r="O54" t="str">
        <f>IFERROR(INDEX('Enter Draw '!$A$3:$J$252,MATCH(SMALL('Enter Draw '!$M$3:$M$252,Q54),'Enter Draw '!$M$3:$M$252,0),7),"")</f>
        <v/>
      </c>
      <c r="P54" t="str">
        <f>IFERROR(INDEX('Enter Draw '!$A$3:$H$252,MATCH(SMALL('Enter Draw '!$M$3:$M$252,Q54),'Enter Draw '!$M$3:$M$252,0),8),"")</f>
        <v/>
      </c>
      <c r="Q54">
        <v>45</v>
      </c>
      <c r="S54" s="1" t="str">
        <f t="shared" si="1"/>
        <v/>
      </c>
      <c r="T54" t="str">
        <f>IFERROR(INDEX('Enter Draw '!$A$3:$J$252,MATCH(SMALL('Enter Draw '!$N$3:$N$252,V55),'Enter Draw '!$N$3:$N$252,0),6),"")</f>
        <v/>
      </c>
      <c r="U54" t="str">
        <f>IFERROR(INDEX('Enter Draw '!$A$3:$H$252,MATCH(SMALL('Enter Draw '!$N$3:$N$252,V55),'Enter Draw '!$N$3:$N$252,0),7),"")</f>
        <v/>
      </c>
      <c r="V54">
        <v>45</v>
      </c>
      <c r="X54" s="1" t="str">
        <f t="shared" si="2"/>
        <v/>
      </c>
      <c r="Y54" t="str">
        <f>IFERROR(INDEX('Enter Draw '!$A$3:$J$252,MATCH(SMALL('Enter Draw '!$O$3:$O$252,Q54),'Enter Draw '!$O$3:$O$252,0),7),"")</f>
        <v/>
      </c>
      <c r="Z54" t="str">
        <f>IFERROR(INDEX('Enter Draw '!$A$3:$H$252,MATCH(SMALL('Enter Draw '!$O$3:$O$252,Q54),'Enter Draw '!$O$3:$O$252,0),8),"")</f>
        <v/>
      </c>
    </row>
    <row r="55" spans="1:26">
      <c r="A55" s="1" t="str">
        <f>IF(B55="","",IF(INDEX('Enter Draw '!$C$3:$H$252,MATCH(SMALL('Enter Draw '!$J$3:$J$252,D55),'Enter Draw '!$J$3:$J$252,0),1)="yco","yco",D55))</f>
        <v/>
      </c>
      <c r="B55" t="str">
        <f>IFERROR(INDEX('Enter Draw '!$C$3:$J$252,MATCH(SMALL('Enter Draw '!$J$3:$J$252,D55),'Enter Draw '!$J$3:$J$252,0),5),"")</f>
        <v/>
      </c>
      <c r="C55" t="str">
        <f>IFERROR(INDEX('Enter Draw '!$C$3:$H$252,MATCH(SMALL('Enter Draw '!$J$3:$J$252,D55),'Enter Draw '!$J$3:$J$252,0),6),"")</f>
        <v/>
      </c>
      <c r="F55" s="1" t="str">
        <f>IF(G55="","",IF(INDEX('Enter Draw '!$E$3:$H$252,MATCH(SMALL('Enter Draw '!$K$3:$K$252,D55),'Enter Draw '!$K$3:$K$252,0),1)="co","co",IF(INDEX('Enter Draw '!$E$3:$H$252,MATCH(SMALL('Enter Draw '!$K$3:$K$252,D55),'Enter Draw '!$K$3:$K$252,0),1)="yco","yco",D55)))</f>
        <v/>
      </c>
      <c r="G55" t="str">
        <f>IFERROR(INDEX('Enter Draw '!$E$3:$H$252,MATCH(SMALL('Enter Draw '!$K$3:$K$252,D55),'Enter Draw '!$K$3:$K$252,0),3),"")</f>
        <v/>
      </c>
      <c r="H55" t="str">
        <f>IFERROR(INDEX('Enter Draw '!$E$3:$H$252,MATCH(SMALL('Enter Draw '!$K$3:$K$252,D55),'Enter Draw '!$K$3:$K$252,0),4),"")</f>
        <v/>
      </c>
      <c r="I55">
        <v>50</v>
      </c>
      <c r="J55" s="1" t="str">
        <f t="shared" si="0"/>
        <v/>
      </c>
      <c r="K55" t="str">
        <f>IFERROR(INDEX('Enter Draw '!$F$3:$H$252,MATCH(SMALL('Enter Draw '!$L$3:$L$252,I55),'Enter Draw '!$L$3:$L$252,0),2),"")</f>
        <v/>
      </c>
      <c r="L55" t="str">
        <f>IFERROR(INDEX('Enter Draw '!$F$3:$H$252,MATCH(SMALL('Enter Draw '!$L$3:$L$252,I55),'Enter Draw '!$L$3:$L$252,0),3),"")</f>
        <v/>
      </c>
      <c r="N55" s="1" t="str">
        <f>IF(O55="","",IF(INDEX('Enter Draw '!$B$3:$H$252,MATCH(SMALL('Enter Draw '!$M$3:$M$252,D55),'Enter Draw '!$M$3:$M$252,0),1)="oco","oco",D55))</f>
        <v/>
      </c>
      <c r="O55" t="str">
        <f>IFERROR(INDEX('Enter Draw '!$A$3:$J$252,MATCH(SMALL('Enter Draw '!$M$3:$M$252,Q55),'Enter Draw '!$M$3:$M$252,0),7),"")</f>
        <v/>
      </c>
      <c r="P55" t="str">
        <f>IFERROR(INDEX('Enter Draw '!$A$3:$H$252,MATCH(SMALL('Enter Draw '!$M$3:$M$252,Q55),'Enter Draw '!$M$3:$M$252,0),8),"")</f>
        <v/>
      </c>
      <c r="S55" s="1" t="str">
        <f t="shared" si="1"/>
        <v/>
      </c>
      <c r="T55" t="str">
        <f>IFERROR(INDEX('Enter Draw '!$A$3:$J$252,MATCH(SMALL('Enter Draw '!$N$3:$N$252,V56),'Enter Draw '!$N$3:$N$252,0),6),"")</f>
        <v/>
      </c>
      <c r="U55" t="str">
        <f>IFERROR(INDEX('Enter Draw '!$A$3:$H$252,MATCH(SMALL('Enter Draw '!$N$3:$N$252,V56),'Enter Draw '!$N$3:$N$252,0),7),"")</f>
        <v/>
      </c>
      <c r="X55" s="1" t="str">
        <f t="shared" si="2"/>
        <v/>
      </c>
      <c r="Y55" t="str">
        <f>IFERROR(INDEX('Enter Draw '!$A$3:$J$252,MATCH(SMALL('Enter Draw '!$O$3:$O$252,Q55),'Enter Draw '!$O$3:$O$252,0),7),"")</f>
        <v/>
      </c>
      <c r="Z55" t="str">
        <f>IFERROR(INDEX('Enter Draw '!$A$3:$H$252,MATCH(SMALL('Enter Draw '!$O$3:$O$252,Q55),'Enter Draw '!$O$3:$O$252,0),8),"")</f>
        <v/>
      </c>
    </row>
    <row r="56" spans="1:26">
      <c r="A56" s="1">
        <f>IF(B56="","",IF(INDEX('Enter Draw '!$C$3:$H$252,MATCH(SMALL('Enter Draw '!$J$3:$J$252,D56),'Enter Draw '!$J$3:$J$252,0),1)="yco","yco",D56))</f>
        <v>46</v>
      </c>
      <c r="B56" t="str">
        <f>IFERROR(INDEX('Enter Draw '!$C$3:$J$252,MATCH(SMALL('Enter Draw '!$J$3:$J$252,D56),'Enter Draw '!$J$3:$J$252,0),5),"")</f>
        <v xml:space="preserve">Lindsie Graff </v>
      </c>
      <c r="C56" t="str">
        <f>IFERROR(INDEX('Enter Draw '!$C$3:$H$252,MATCH(SMALL('Enter Draw '!$J$3:$J$252,D56),'Enter Draw '!$J$3:$J$252,0),6),"")</f>
        <v xml:space="preserve">Movin on Millions </v>
      </c>
      <c r="D56">
        <v>46</v>
      </c>
      <c r="F56" s="1" t="str">
        <f>IF(G56="","",IF(INDEX('Enter Draw '!$E$3:$H$252,MATCH(SMALL('Enter Draw '!$K$3:$K$252,D56),'Enter Draw '!$K$3:$K$252,0),1)="co","co",IF(INDEX('Enter Draw '!$E$3:$H$252,MATCH(SMALL('Enter Draw '!$K$3:$K$252,D56),'Enter Draw '!$K$3:$K$252,0),1)="yco","yco",D56)))</f>
        <v/>
      </c>
      <c r="G56" t="str">
        <f>IFERROR(INDEX('Enter Draw '!$E$3:$H$252,MATCH(SMALL('Enter Draw '!$K$3:$K$252,D56),'Enter Draw '!$K$3:$K$252,0),3),"")</f>
        <v/>
      </c>
      <c r="H56" t="str">
        <f>IFERROR(INDEX('Enter Draw '!$E$3:$H$252,MATCH(SMALL('Enter Draw '!$K$3:$K$252,D56),'Enter Draw '!$K$3:$K$252,0),4),"")</f>
        <v/>
      </c>
      <c r="J56" s="1" t="str">
        <f t="shared" si="0"/>
        <v/>
      </c>
      <c r="K56" t="str">
        <f>IFERROR(INDEX('Enter Draw '!$F$3:$H$252,MATCH(SMALL('Enter Draw '!$L$3:$L$252,I56),'Enter Draw '!$L$3:$L$252,0),2),"")</f>
        <v/>
      </c>
      <c r="L56" t="str">
        <f>IFERROR(INDEX('Enter Draw '!$F$3:$H$252,MATCH(SMALL('Enter Draw '!$L$3:$L$252,I56),'Enter Draw '!$L$3:$L$252,0),3),"")</f>
        <v/>
      </c>
      <c r="N56" s="1" t="str">
        <f>IF(O56="","",IF(INDEX('Enter Draw '!$B$3:$H$252,MATCH(SMALL('Enter Draw '!$M$3:$M$252,D56),'Enter Draw '!$M$3:$M$252,0),1)="oco","oco",D56))</f>
        <v/>
      </c>
      <c r="O56" t="str">
        <f>IFERROR(INDEX('Enter Draw '!$A$3:$J$252,MATCH(SMALL('Enter Draw '!$M$3:$M$252,Q56),'Enter Draw '!$M$3:$M$252,0),7),"")</f>
        <v/>
      </c>
      <c r="P56" t="str">
        <f>IFERROR(INDEX('Enter Draw '!$A$3:$H$252,MATCH(SMALL('Enter Draw '!$M$3:$M$252,Q56),'Enter Draw '!$M$3:$M$252,0),8),"")</f>
        <v/>
      </c>
      <c r="Q56">
        <v>46</v>
      </c>
      <c r="S56" s="1" t="str">
        <f t="shared" si="1"/>
        <v/>
      </c>
      <c r="T56" t="str">
        <f>IFERROR(INDEX('Enter Draw '!$A$3:$J$252,MATCH(SMALL('Enter Draw '!$N$3:$N$252,V57),'Enter Draw '!$N$3:$N$252,0),6),"")</f>
        <v/>
      </c>
      <c r="U56" t="str">
        <f>IFERROR(INDEX('Enter Draw '!$A$3:$H$252,MATCH(SMALL('Enter Draw '!$N$3:$N$252,V57),'Enter Draw '!$N$3:$N$252,0),7),"")</f>
        <v/>
      </c>
      <c r="V56">
        <v>46</v>
      </c>
      <c r="X56" s="1" t="str">
        <f t="shared" si="2"/>
        <v/>
      </c>
      <c r="Y56" t="str">
        <f>IFERROR(INDEX('Enter Draw '!$A$3:$J$252,MATCH(SMALL('Enter Draw '!$O$3:$O$252,Q56),'Enter Draw '!$O$3:$O$252,0),7),"")</f>
        <v/>
      </c>
      <c r="Z56" t="str">
        <f>IFERROR(INDEX('Enter Draw '!$A$3:$H$252,MATCH(SMALL('Enter Draw '!$O$3:$O$252,Q56),'Enter Draw '!$O$3:$O$252,0),8),"")</f>
        <v/>
      </c>
    </row>
    <row r="57" spans="1:26">
      <c r="A57" s="1">
        <f>IF(B57="","",IF(INDEX('Enter Draw '!$C$3:$H$252,MATCH(SMALL('Enter Draw '!$J$3:$J$252,D57),'Enter Draw '!$J$3:$J$252,0),1)="yco","yco",D57))</f>
        <v>47</v>
      </c>
      <c r="B57" t="str">
        <f>IFERROR(INDEX('Enter Draw '!$C$3:$J$252,MATCH(SMALL('Enter Draw '!$J$3:$J$252,D57),'Enter Draw '!$J$3:$J$252,0),5),"")</f>
        <v xml:space="preserve">Opal Harkins </v>
      </c>
      <c r="C57" t="str">
        <f>IFERROR(INDEX('Enter Draw '!$C$3:$H$252,MATCH(SMALL('Enter Draw '!$J$3:$J$252,D57),'Enter Draw '!$J$3:$J$252,0),6),"")</f>
        <v xml:space="preserve">Lincoln </v>
      </c>
      <c r="D57">
        <v>47</v>
      </c>
      <c r="F57" s="1" t="str">
        <f>IF(G57="","",IF(INDEX('Enter Draw '!$E$3:$H$252,MATCH(SMALL('Enter Draw '!$K$3:$K$252,D57),'Enter Draw '!$K$3:$K$252,0),1)="co","co",IF(INDEX('Enter Draw '!$E$3:$H$252,MATCH(SMALL('Enter Draw '!$K$3:$K$252,D57),'Enter Draw '!$K$3:$K$252,0),1)="yco","yco",D57)))</f>
        <v/>
      </c>
      <c r="G57" t="str">
        <f>IFERROR(INDEX('Enter Draw '!$E$3:$H$252,MATCH(SMALL('Enter Draw '!$K$3:$K$252,D57),'Enter Draw '!$K$3:$K$252,0),3),"")</f>
        <v/>
      </c>
      <c r="H57" t="str">
        <f>IFERROR(INDEX('Enter Draw '!$E$3:$H$252,MATCH(SMALL('Enter Draw '!$K$3:$K$252,D57),'Enter Draw '!$K$3:$K$252,0),4),"")</f>
        <v/>
      </c>
      <c r="I57">
        <v>51</v>
      </c>
      <c r="J57" s="1" t="str">
        <f t="shared" si="0"/>
        <v/>
      </c>
      <c r="K57" t="str">
        <f>IFERROR(INDEX('Enter Draw '!$F$3:$H$252,MATCH(SMALL('Enter Draw '!$L$3:$L$252,I57),'Enter Draw '!$L$3:$L$252,0),2),"")</f>
        <v/>
      </c>
      <c r="L57" t="str">
        <f>IFERROR(INDEX('Enter Draw '!$F$3:$H$252,MATCH(SMALL('Enter Draw '!$L$3:$L$252,I57),'Enter Draw '!$L$3:$L$252,0),3),"")</f>
        <v/>
      </c>
      <c r="N57" s="1" t="str">
        <f>IF(O57="","",IF(INDEX('Enter Draw '!$B$3:$H$252,MATCH(SMALL('Enter Draw '!$M$3:$M$252,D57),'Enter Draw '!$M$3:$M$252,0),1)="oco","oco",D57))</f>
        <v/>
      </c>
      <c r="O57" t="str">
        <f>IFERROR(INDEX('Enter Draw '!$A$3:$J$252,MATCH(SMALL('Enter Draw '!$M$3:$M$252,Q57),'Enter Draw '!$M$3:$M$252,0),7),"")</f>
        <v/>
      </c>
      <c r="P57" t="str">
        <f>IFERROR(INDEX('Enter Draw '!$A$3:$H$252,MATCH(SMALL('Enter Draw '!$M$3:$M$252,Q57),'Enter Draw '!$M$3:$M$252,0),8),"")</f>
        <v/>
      </c>
      <c r="Q57">
        <v>47</v>
      </c>
      <c r="S57" s="1" t="str">
        <f t="shared" si="1"/>
        <v/>
      </c>
      <c r="T57" t="str">
        <f>IFERROR(INDEX('Enter Draw '!$A$3:$J$252,MATCH(SMALL('Enter Draw '!$N$3:$N$252,V58),'Enter Draw '!$N$3:$N$252,0),6),"")</f>
        <v/>
      </c>
      <c r="U57" t="str">
        <f>IFERROR(INDEX('Enter Draw '!$A$3:$H$252,MATCH(SMALL('Enter Draw '!$N$3:$N$252,V58),'Enter Draw '!$N$3:$N$252,0),7),"")</f>
        <v/>
      </c>
      <c r="V57">
        <v>47</v>
      </c>
      <c r="X57" s="1" t="str">
        <f t="shared" si="2"/>
        <v/>
      </c>
      <c r="Y57" t="str">
        <f>IFERROR(INDEX('Enter Draw '!$A$3:$J$252,MATCH(SMALL('Enter Draw '!$O$3:$O$252,Q57),'Enter Draw '!$O$3:$O$252,0),7),"")</f>
        <v/>
      </c>
      <c r="Z57" t="str">
        <f>IFERROR(INDEX('Enter Draw '!$A$3:$H$252,MATCH(SMALL('Enter Draw '!$O$3:$O$252,Q57),'Enter Draw '!$O$3:$O$252,0),8),"")</f>
        <v/>
      </c>
    </row>
    <row r="58" spans="1:26">
      <c r="A58" s="1">
        <f>IF(B58="","",IF(INDEX('Enter Draw '!$C$3:$H$252,MATCH(SMALL('Enter Draw '!$J$3:$J$252,D58),'Enter Draw '!$J$3:$J$252,0),1)="yco","yco",D58))</f>
        <v>48</v>
      </c>
      <c r="B58" t="str">
        <f>IFERROR(INDEX('Enter Draw '!$C$3:$J$252,MATCH(SMALL('Enter Draw '!$J$3:$J$252,D58),'Enter Draw '!$J$3:$J$252,0),5),"")</f>
        <v xml:space="preserve">Kellee Hermelbracht </v>
      </c>
      <c r="C58" t="str">
        <f>IFERROR(INDEX('Enter Draw '!$C$3:$H$252,MATCH(SMALL('Enter Draw '!$J$3:$J$252,D58),'Enter Draw '!$J$3:$J$252,0),6),"")</f>
        <v xml:space="preserve">Marty </v>
      </c>
      <c r="D58">
        <v>48</v>
      </c>
      <c r="F58" s="1" t="str">
        <f>IF(G58="","",IF(INDEX('Enter Draw '!$E$3:$H$252,MATCH(SMALL('Enter Draw '!$K$3:$K$252,D58),'Enter Draw '!$K$3:$K$252,0),1)="co","co",IF(INDEX('Enter Draw '!$E$3:$H$252,MATCH(SMALL('Enter Draw '!$K$3:$K$252,D58),'Enter Draw '!$K$3:$K$252,0),1)="yco","yco",D58)))</f>
        <v/>
      </c>
      <c r="G58" t="str">
        <f>IFERROR(INDEX('Enter Draw '!$E$3:$H$252,MATCH(SMALL('Enter Draw '!$K$3:$K$252,D58),'Enter Draw '!$K$3:$K$252,0),3),"")</f>
        <v/>
      </c>
      <c r="H58" t="str">
        <f>IFERROR(INDEX('Enter Draw '!$E$3:$H$252,MATCH(SMALL('Enter Draw '!$K$3:$K$252,D58),'Enter Draw '!$K$3:$K$252,0),4),"")</f>
        <v/>
      </c>
      <c r="I58">
        <v>52</v>
      </c>
      <c r="J58" s="1" t="str">
        <f t="shared" si="0"/>
        <v/>
      </c>
      <c r="K58" t="str">
        <f>IFERROR(INDEX('Enter Draw '!$F$3:$H$252,MATCH(SMALL('Enter Draw '!$L$3:$L$252,I58),'Enter Draw '!$L$3:$L$252,0),2),"")</f>
        <v/>
      </c>
      <c r="L58" t="str">
        <f>IFERROR(INDEX('Enter Draw '!$F$3:$H$252,MATCH(SMALL('Enter Draw '!$L$3:$L$252,I58),'Enter Draw '!$L$3:$L$252,0),3),"")</f>
        <v/>
      </c>
      <c r="N58" s="1" t="str">
        <f>IF(O58="","",IF(INDEX('Enter Draw '!$B$3:$H$252,MATCH(SMALL('Enter Draw '!$M$3:$M$252,D58),'Enter Draw '!$M$3:$M$252,0),1)="oco","oco",D58))</f>
        <v/>
      </c>
      <c r="O58" t="str">
        <f>IFERROR(INDEX('Enter Draw '!$A$3:$J$252,MATCH(SMALL('Enter Draw '!$M$3:$M$252,Q58),'Enter Draw '!$M$3:$M$252,0),7),"")</f>
        <v/>
      </c>
      <c r="P58" t="str">
        <f>IFERROR(INDEX('Enter Draw '!$A$3:$H$252,MATCH(SMALL('Enter Draw '!$M$3:$M$252,Q58),'Enter Draw '!$M$3:$M$252,0),8),"")</f>
        <v/>
      </c>
      <c r="Q58">
        <v>48</v>
      </c>
      <c r="S58" s="1" t="str">
        <f t="shared" si="1"/>
        <v/>
      </c>
      <c r="T58" t="str">
        <f>IFERROR(INDEX('Enter Draw '!$A$3:$J$252,MATCH(SMALL('Enter Draw '!$N$3:$N$252,V59),'Enter Draw '!$N$3:$N$252,0),6),"")</f>
        <v/>
      </c>
      <c r="U58" t="str">
        <f>IFERROR(INDEX('Enter Draw '!$A$3:$H$252,MATCH(SMALL('Enter Draw '!$N$3:$N$252,V59),'Enter Draw '!$N$3:$N$252,0),7),"")</f>
        <v/>
      </c>
      <c r="V58">
        <v>48</v>
      </c>
      <c r="X58" s="1" t="str">
        <f t="shared" si="2"/>
        <v/>
      </c>
      <c r="Y58" t="str">
        <f>IFERROR(INDEX('Enter Draw '!$A$3:$J$252,MATCH(SMALL('Enter Draw '!$O$3:$O$252,Q58),'Enter Draw '!$O$3:$O$252,0),7),"")</f>
        <v/>
      </c>
      <c r="Z58" t="str">
        <f>IFERROR(INDEX('Enter Draw '!$A$3:$H$252,MATCH(SMALL('Enter Draw '!$O$3:$O$252,Q58),'Enter Draw '!$O$3:$O$252,0),8),"")</f>
        <v/>
      </c>
    </row>
    <row r="59" spans="1:26">
      <c r="A59" s="1">
        <f>IF(B59="","",IF(INDEX('Enter Draw '!$C$3:$H$252,MATCH(SMALL('Enter Draw '!$J$3:$J$252,D59),'Enter Draw '!$J$3:$J$252,0),1)="yco","yco",D59))</f>
        <v>49</v>
      </c>
      <c r="B59" t="str">
        <f>IFERROR(INDEX('Enter Draw '!$C$3:$J$252,MATCH(SMALL('Enter Draw '!$J$3:$J$252,D59),'Enter Draw '!$J$3:$J$252,0),5),"")</f>
        <v xml:space="preserve">Kelli Rae Holz </v>
      </c>
      <c r="C59" t="str">
        <f>IFERROR(INDEX('Enter Draw '!$C$3:$H$252,MATCH(SMALL('Enter Draw '!$J$3:$J$252,D59),'Enter Draw '!$J$3:$J$252,0),6),"")</f>
        <v xml:space="preserve">Feather </v>
      </c>
      <c r="D59">
        <v>49</v>
      </c>
      <c r="F59" s="1" t="str">
        <f>IF(G59="","",IF(INDEX('Enter Draw '!$E$3:$H$252,MATCH(SMALL('Enter Draw '!$K$3:$K$252,D59),'Enter Draw '!$K$3:$K$252,0),1)="co","co",IF(INDEX('Enter Draw '!$E$3:$H$252,MATCH(SMALL('Enter Draw '!$K$3:$K$252,D59),'Enter Draw '!$K$3:$K$252,0),1)="yco","yco",D59)))</f>
        <v/>
      </c>
      <c r="G59" t="str">
        <f>IFERROR(INDEX('Enter Draw '!$E$3:$H$252,MATCH(SMALL('Enter Draw '!$K$3:$K$252,D59),'Enter Draw '!$K$3:$K$252,0),3),"")</f>
        <v/>
      </c>
      <c r="H59" t="str">
        <f>IFERROR(INDEX('Enter Draw '!$E$3:$H$252,MATCH(SMALL('Enter Draw '!$K$3:$K$252,D59),'Enter Draw '!$K$3:$K$252,0),4),"")</f>
        <v/>
      </c>
      <c r="I59">
        <v>53</v>
      </c>
      <c r="J59" s="1" t="str">
        <f t="shared" si="0"/>
        <v/>
      </c>
      <c r="K59" t="str">
        <f>IFERROR(INDEX('Enter Draw '!$F$3:$H$252,MATCH(SMALL('Enter Draw '!$L$3:$L$252,I59),'Enter Draw '!$L$3:$L$252,0),2),"")</f>
        <v/>
      </c>
      <c r="L59" t="str">
        <f>IFERROR(INDEX('Enter Draw '!$F$3:$H$252,MATCH(SMALL('Enter Draw '!$L$3:$L$252,I59),'Enter Draw '!$L$3:$L$252,0),3),"")</f>
        <v/>
      </c>
      <c r="N59" s="1" t="str">
        <f>IF(O59="","",IF(INDEX('Enter Draw '!$B$3:$H$252,MATCH(SMALL('Enter Draw '!$M$3:$M$252,D59),'Enter Draw '!$M$3:$M$252,0),1)="oco","oco",D59))</f>
        <v/>
      </c>
      <c r="O59" t="str">
        <f>IFERROR(INDEX('Enter Draw '!$A$3:$J$252,MATCH(SMALL('Enter Draw '!$M$3:$M$252,Q59),'Enter Draw '!$M$3:$M$252,0),7),"")</f>
        <v/>
      </c>
      <c r="P59" t="str">
        <f>IFERROR(INDEX('Enter Draw '!$A$3:$H$252,MATCH(SMALL('Enter Draw '!$M$3:$M$252,Q59),'Enter Draw '!$M$3:$M$252,0),8),"")</f>
        <v/>
      </c>
      <c r="Q59">
        <v>49</v>
      </c>
      <c r="S59" s="1" t="str">
        <f t="shared" si="1"/>
        <v/>
      </c>
      <c r="T59" t="str">
        <f>IFERROR(INDEX('Enter Draw '!$A$3:$J$252,MATCH(SMALL('Enter Draw '!$N$3:$N$252,V60),'Enter Draw '!$N$3:$N$252,0),6),"")</f>
        <v/>
      </c>
      <c r="U59" t="str">
        <f>IFERROR(INDEX('Enter Draw '!$A$3:$H$252,MATCH(SMALL('Enter Draw '!$N$3:$N$252,V60),'Enter Draw '!$N$3:$N$252,0),7),"")</f>
        <v/>
      </c>
      <c r="V59">
        <v>49</v>
      </c>
      <c r="X59" s="1" t="str">
        <f t="shared" si="2"/>
        <v/>
      </c>
      <c r="Y59" t="str">
        <f>IFERROR(INDEX('Enter Draw '!$A$3:$J$252,MATCH(SMALL('Enter Draw '!$O$3:$O$252,Q59),'Enter Draw '!$O$3:$O$252,0),7),"")</f>
        <v/>
      </c>
      <c r="Z59" t="str">
        <f>IFERROR(INDEX('Enter Draw '!$A$3:$H$252,MATCH(SMALL('Enter Draw '!$O$3:$O$252,Q59),'Enter Draw '!$O$3:$O$252,0),8),"")</f>
        <v/>
      </c>
    </row>
    <row r="60" spans="1:26">
      <c r="A60" s="1">
        <f>IF(B60="","",IF(INDEX('Enter Draw '!$C$3:$H$252,MATCH(SMALL('Enter Draw '!$J$3:$J$252,D60),'Enter Draw '!$J$3:$J$252,0),1)="yco","yco",D60))</f>
        <v>50</v>
      </c>
      <c r="B60" t="str">
        <f>IFERROR(INDEX('Enter Draw '!$C$3:$J$252,MATCH(SMALL('Enter Draw '!$J$3:$J$252,D60),'Enter Draw '!$J$3:$J$252,0),5),"")</f>
        <v xml:space="preserve">Stannis Hoffmann </v>
      </c>
      <c r="C60" t="str">
        <f>IFERROR(INDEX('Enter Draw '!$C$3:$H$252,MATCH(SMALL('Enter Draw '!$J$3:$J$252,D60),'Enter Draw '!$J$3:$J$252,0),6),"")</f>
        <v xml:space="preserve">Dale rays Cutter </v>
      </c>
      <c r="D60">
        <v>50</v>
      </c>
      <c r="F60" s="1" t="str">
        <f>IF(G60="","",IF(INDEX('Enter Draw '!$E$3:$H$252,MATCH(SMALL('Enter Draw '!$K$3:$K$252,D60),'Enter Draw '!$K$3:$K$252,0),1)="co","co",IF(INDEX('Enter Draw '!$E$3:$H$252,MATCH(SMALL('Enter Draw '!$K$3:$K$252,D60),'Enter Draw '!$K$3:$K$252,0),1)="yco","yco",D60)))</f>
        <v/>
      </c>
      <c r="G60" t="str">
        <f>IFERROR(INDEX('Enter Draw '!$E$3:$H$252,MATCH(SMALL('Enter Draw '!$K$3:$K$252,D60),'Enter Draw '!$K$3:$K$252,0),3),"")</f>
        <v/>
      </c>
      <c r="H60" t="str">
        <f>IFERROR(INDEX('Enter Draw '!$E$3:$H$252,MATCH(SMALL('Enter Draw '!$K$3:$K$252,D60),'Enter Draw '!$K$3:$K$252,0),4),"")</f>
        <v/>
      </c>
      <c r="I60">
        <v>54</v>
      </c>
      <c r="J60" s="1" t="str">
        <f t="shared" si="0"/>
        <v/>
      </c>
      <c r="K60" t="str">
        <f>IFERROR(INDEX('Enter Draw '!$F$3:$H$252,MATCH(SMALL('Enter Draw '!$L$3:$L$252,I60),'Enter Draw '!$L$3:$L$252,0),2),"")</f>
        <v/>
      </c>
      <c r="L60" t="str">
        <f>IFERROR(INDEX('Enter Draw '!$F$3:$H$252,MATCH(SMALL('Enter Draw '!$L$3:$L$252,I60),'Enter Draw '!$L$3:$L$252,0),3),"")</f>
        <v/>
      </c>
      <c r="N60" s="1" t="str">
        <f>IF(O60="","",IF(INDEX('Enter Draw '!$B$3:$H$252,MATCH(SMALL('Enter Draw '!$M$3:$M$252,D60),'Enter Draw '!$M$3:$M$252,0),1)="oco","oco",D60))</f>
        <v/>
      </c>
      <c r="O60" t="str">
        <f>IFERROR(INDEX('Enter Draw '!$A$3:$J$252,MATCH(SMALL('Enter Draw '!$M$3:$M$252,Q60),'Enter Draw '!$M$3:$M$252,0),7),"")</f>
        <v/>
      </c>
      <c r="P60" t="str">
        <f>IFERROR(INDEX('Enter Draw '!$A$3:$H$252,MATCH(SMALL('Enter Draw '!$M$3:$M$252,Q60),'Enter Draw '!$M$3:$M$252,0),8),"")</f>
        <v/>
      </c>
      <c r="Q60">
        <v>50</v>
      </c>
      <c r="S60" s="1" t="str">
        <f t="shared" si="1"/>
        <v/>
      </c>
      <c r="T60" t="str">
        <f>IFERROR(INDEX('Enter Draw '!$A$3:$J$252,MATCH(SMALL('Enter Draw '!$N$3:$N$252,V61),'Enter Draw '!$N$3:$N$252,0),6),"")</f>
        <v/>
      </c>
      <c r="U60" t="str">
        <f>IFERROR(INDEX('Enter Draw '!$A$3:$H$252,MATCH(SMALL('Enter Draw '!$N$3:$N$252,V61),'Enter Draw '!$N$3:$N$252,0),7),"")</f>
        <v/>
      </c>
      <c r="V60">
        <v>50</v>
      </c>
      <c r="X60" s="1" t="str">
        <f t="shared" si="2"/>
        <v/>
      </c>
      <c r="Y60" t="str">
        <f>IFERROR(INDEX('Enter Draw '!$A$3:$J$252,MATCH(SMALL('Enter Draw '!$O$3:$O$252,Q60),'Enter Draw '!$O$3:$O$252,0),7),"")</f>
        <v/>
      </c>
      <c r="Z60" t="str">
        <f>IFERROR(INDEX('Enter Draw '!$A$3:$H$252,MATCH(SMALL('Enter Draw '!$O$3:$O$252,Q60),'Enter Draw '!$O$3:$O$252,0),8),"")</f>
        <v/>
      </c>
    </row>
    <row r="61" spans="1:26">
      <c r="A61" s="1" t="str">
        <f>IF(B61="","",IF(INDEX('Enter Draw '!$C$3:$H$252,MATCH(SMALL('Enter Draw '!$J$3:$J$252,D61),'Enter Draw '!$J$3:$J$252,0),1)="yco","yco",D61))</f>
        <v/>
      </c>
      <c r="B61" t="str">
        <f>IFERROR(INDEX('Enter Draw '!$C$3:$J$252,MATCH(SMALL('Enter Draw '!$J$3:$J$252,D61),'Enter Draw '!$J$3:$J$252,0),5),"")</f>
        <v/>
      </c>
      <c r="C61" t="str">
        <f>IFERROR(INDEX('Enter Draw '!$C$3:$H$252,MATCH(SMALL('Enter Draw '!$J$3:$J$252,D61),'Enter Draw '!$J$3:$J$252,0),6),"")</f>
        <v/>
      </c>
      <c r="F61" s="1" t="str">
        <f>IF(G61="","",IF(INDEX('Enter Draw '!$E$3:$H$252,MATCH(SMALL('Enter Draw '!$K$3:$K$252,D61),'Enter Draw '!$K$3:$K$252,0),1)="co","co",IF(INDEX('Enter Draw '!$E$3:$H$252,MATCH(SMALL('Enter Draw '!$K$3:$K$252,D61),'Enter Draw '!$K$3:$K$252,0),1)="yco","yco",D61)))</f>
        <v/>
      </c>
      <c r="G61" t="str">
        <f>IFERROR(INDEX('Enter Draw '!$E$3:$H$252,MATCH(SMALL('Enter Draw '!$K$3:$K$252,D61),'Enter Draw '!$K$3:$K$252,0),3),"")</f>
        <v/>
      </c>
      <c r="H61" t="str">
        <f>IFERROR(INDEX('Enter Draw '!$E$3:$H$252,MATCH(SMALL('Enter Draw '!$K$3:$K$252,D61),'Enter Draw '!$K$3:$K$252,0),4),"")</f>
        <v/>
      </c>
      <c r="I61">
        <v>55</v>
      </c>
      <c r="J61" s="1" t="str">
        <f t="shared" si="0"/>
        <v/>
      </c>
      <c r="K61" t="str">
        <f>IFERROR(INDEX('Enter Draw '!$F$3:$H$252,MATCH(SMALL('Enter Draw '!$L$3:$L$252,I61),'Enter Draw '!$L$3:$L$252,0),2),"")</f>
        <v/>
      </c>
      <c r="L61" t="str">
        <f>IFERROR(INDEX('Enter Draw '!$F$3:$H$252,MATCH(SMALL('Enter Draw '!$L$3:$L$252,I61),'Enter Draw '!$L$3:$L$252,0),3),"")</f>
        <v/>
      </c>
      <c r="N61" s="1" t="str">
        <f>IF(O61="","",IF(INDEX('Enter Draw '!$B$3:$H$252,MATCH(SMALL('Enter Draw '!$M$3:$M$252,D61),'Enter Draw '!$M$3:$M$252,0),1)="oco","oco",D61))</f>
        <v/>
      </c>
      <c r="O61" t="str">
        <f>IFERROR(INDEX('Enter Draw '!$A$3:$J$252,MATCH(SMALL('Enter Draw '!$M$3:$M$252,Q61),'Enter Draw '!$M$3:$M$252,0),7),"")</f>
        <v/>
      </c>
      <c r="P61" t="str">
        <f>IFERROR(INDEX('Enter Draw '!$A$3:$H$252,MATCH(SMALL('Enter Draw '!$M$3:$M$252,Q61),'Enter Draw '!$M$3:$M$252,0),8),"")</f>
        <v/>
      </c>
      <c r="S61" s="1" t="str">
        <f t="shared" si="1"/>
        <v/>
      </c>
      <c r="T61" t="str">
        <f>IFERROR(INDEX('Enter Draw '!$A$3:$J$252,MATCH(SMALL('Enter Draw '!$N$3:$N$252,V62),'Enter Draw '!$N$3:$N$252,0),6),"")</f>
        <v/>
      </c>
      <c r="U61" t="str">
        <f>IFERROR(INDEX('Enter Draw '!$A$3:$H$252,MATCH(SMALL('Enter Draw '!$N$3:$N$252,V62),'Enter Draw '!$N$3:$N$252,0),7),"")</f>
        <v/>
      </c>
      <c r="X61" s="1" t="str">
        <f t="shared" si="2"/>
        <v/>
      </c>
      <c r="Y61" t="str">
        <f>IFERROR(INDEX('Enter Draw '!$A$3:$J$252,MATCH(SMALL('Enter Draw '!$O$3:$O$252,Q61),'Enter Draw '!$O$3:$O$252,0),7),"")</f>
        <v/>
      </c>
      <c r="Z61" t="str">
        <f>IFERROR(INDEX('Enter Draw '!$A$3:$H$252,MATCH(SMALL('Enter Draw '!$O$3:$O$252,Q61),'Enter Draw '!$O$3:$O$252,0),8),"")</f>
        <v/>
      </c>
    </row>
    <row r="62" spans="1:26">
      <c r="A62" s="1">
        <f>IF(B62="","",IF(INDEX('Enter Draw '!$C$3:$H$252,MATCH(SMALL('Enter Draw '!$J$3:$J$252,D62),'Enter Draw '!$J$3:$J$252,0),1)="yco","yco",D62))</f>
        <v>51</v>
      </c>
      <c r="B62" t="str">
        <f>IFERROR(INDEX('Enter Draw '!$C$3:$J$252,MATCH(SMALL('Enter Draw '!$J$3:$J$252,D62),'Enter Draw '!$J$3:$J$252,0),5),"")</f>
        <v xml:space="preserve">Jordan Jensen </v>
      </c>
      <c r="C62" t="str">
        <f>IFERROR(INDEX('Enter Draw '!$C$3:$H$252,MATCH(SMALL('Enter Draw '!$J$3:$J$252,D62),'Enter Draw '!$J$3:$J$252,0),6),"")</f>
        <v xml:space="preserve">Hooey </v>
      </c>
      <c r="D62">
        <v>51</v>
      </c>
      <c r="F62" s="1" t="str">
        <f>IF(G62="","",IF(INDEX('Enter Draw '!$E$3:$H$252,MATCH(SMALL('Enter Draw '!$K$3:$K$252,D62),'Enter Draw '!$K$3:$K$252,0),1)="co","co",IF(INDEX('Enter Draw '!$E$3:$H$252,MATCH(SMALL('Enter Draw '!$K$3:$K$252,D62),'Enter Draw '!$K$3:$K$252,0),1)="yco","yco",D62)))</f>
        <v/>
      </c>
      <c r="G62" t="str">
        <f>IFERROR(INDEX('Enter Draw '!$E$3:$H$252,MATCH(SMALL('Enter Draw '!$K$3:$K$252,D62),'Enter Draw '!$K$3:$K$252,0),3),"")</f>
        <v/>
      </c>
      <c r="H62" t="str">
        <f>IFERROR(INDEX('Enter Draw '!$E$3:$H$252,MATCH(SMALL('Enter Draw '!$K$3:$K$252,D62),'Enter Draw '!$K$3:$K$252,0),4),"")</f>
        <v/>
      </c>
      <c r="I62">
        <v>56</v>
      </c>
      <c r="J62" s="1" t="str">
        <f t="shared" si="0"/>
        <v/>
      </c>
      <c r="K62" t="str">
        <f>IFERROR(INDEX('Enter Draw '!$F$3:$H$252,MATCH(SMALL('Enter Draw '!$L$3:$L$252,I62),'Enter Draw '!$L$3:$L$252,0),2),"")</f>
        <v/>
      </c>
      <c r="L62" t="str">
        <f>IFERROR(INDEX('Enter Draw '!$F$3:$H$252,MATCH(SMALL('Enter Draw '!$L$3:$L$252,I62),'Enter Draw '!$L$3:$L$252,0),3),"")</f>
        <v/>
      </c>
      <c r="N62" s="1" t="str">
        <f>IF(O62="","",IF(INDEX('Enter Draw '!$B$3:$H$252,MATCH(SMALL('Enter Draw '!$M$3:$M$252,D62),'Enter Draw '!$M$3:$M$252,0),1)="oco","oco",D62))</f>
        <v/>
      </c>
      <c r="O62" t="str">
        <f>IFERROR(INDEX('Enter Draw '!$A$3:$J$252,MATCH(SMALL('Enter Draw '!$M$3:$M$252,Q62),'Enter Draw '!$M$3:$M$252,0),7),"")</f>
        <v/>
      </c>
      <c r="P62" t="str">
        <f>IFERROR(INDEX('Enter Draw '!$A$3:$H$252,MATCH(SMALL('Enter Draw '!$M$3:$M$252,Q62),'Enter Draw '!$M$3:$M$252,0),8),"")</f>
        <v/>
      </c>
      <c r="Q62">
        <v>51</v>
      </c>
      <c r="S62" s="1" t="str">
        <f t="shared" si="1"/>
        <v/>
      </c>
      <c r="T62" t="str">
        <f>IFERROR(INDEX('Enter Draw '!$A$3:$J$252,MATCH(SMALL('Enter Draw '!$N$3:$N$252,V63),'Enter Draw '!$N$3:$N$252,0),6),"")</f>
        <v/>
      </c>
      <c r="U62" t="str">
        <f>IFERROR(INDEX('Enter Draw '!$A$3:$H$252,MATCH(SMALL('Enter Draw '!$N$3:$N$252,V63),'Enter Draw '!$N$3:$N$252,0),7),"")</f>
        <v/>
      </c>
      <c r="V62">
        <v>51</v>
      </c>
      <c r="X62" s="1" t="str">
        <f t="shared" si="2"/>
        <v/>
      </c>
      <c r="Y62" t="str">
        <f>IFERROR(INDEX('Enter Draw '!$A$3:$J$252,MATCH(SMALL('Enter Draw '!$O$3:$O$252,Q62),'Enter Draw '!$O$3:$O$252,0),7),"")</f>
        <v/>
      </c>
      <c r="Z62" t="str">
        <f>IFERROR(INDEX('Enter Draw '!$A$3:$H$252,MATCH(SMALL('Enter Draw '!$O$3:$O$252,Q62),'Enter Draw '!$O$3:$O$252,0),8),"")</f>
        <v/>
      </c>
    </row>
    <row r="63" spans="1:26">
      <c r="A63" s="1">
        <f>IF(B63="","",IF(INDEX('Enter Draw '!$C$3:$H$252,MATCH(SMALL('Enter Draw '!$J$3:$J$252,D63),'Enter Draw '!$J$3:$J$252,0),1)="yco","yco",D63))</f>
        <v>52</v>
      </c>
      <c r="B63" t="str">
        <f>IFERROR(INDEX('Enter Draw '!$C$3:$J$252,MATCH(SMALL('Enter Draw '!$J$3:$J$252,D63),'Enter Draw '!$J$3:$J$252,0),5),"")</f>
        <v xml:space="preserve">Lexy Leischner </v>
      </c>
      <c r="C63" t="str">
        <f>IFERROR(INDEX('Enter Draw '!$C$3:$H$252,MATCH(SMALL('Enter Draw '!$J$3:$J$252,D63),'Enter Draw '!$J$3:$J$252,0),6),"")</f>
        <v xml:space="preserve">Bug </v>
      </c>
      <c r="D63">
        <v>52</v>
      </c>
      <c r="F63" s="1" t="str">
        <f>IF(G63="","",IF(INDEX('Enter Draw '!$E$3:$H$252,MATCH(SMALL('Enter Draw '!$K$3:$K$252,D63),'Enter Draw '!$K$3:$K$252,0),1)="co","co",IF(INDEX('Enter Draw '!$E$3:$H$252,MATCH(SMALL('Enter Draw '!$K$3:$K$252,D63),'Enter Draw '!$K$3:$K$252,0),1)="yco","yco",D63)))</f>
        <v/>
      </c>
      <c r="G63" t="str">
        <f>IFERROR(INDEX('Enter Draw '!$E$3:$H$252,MATCH(SMALL('Enter Draw '!$K$3:$K$252,D63),'Enter Draw '!$K$3:$K$252,0),3),"")</f>
        <v/>
      </c>
      <c r="H63" t="str">
        <f>IFERROR(INDEX('Enter Draw '!$E$3:$H$252,MATCH(SMALL('Enter Draw '!$K$3:$K$252,D63),'Enter Draw '!$K$3:$K$252,0),4),"")</f>
        <v/>
      </c>
      <c r="I63">
        <v>57</v>
      </c>
      <c r="J63" s="1" t="str">
        <f t="shared" si="0"/>
        <v/>
      </c>
      <c r="K63" t="str">
        <f>IFERROR(INDEX('Enter Draw '!$F$3:$H$252,MATCH(SMALL('Enter Draw '!$L$3:$L$252,I63),'Enter Draw '!$L$3:$L$252,0),2),"")</f>
        <v/>
      </c>
      <c r="L63" t="str">
        <f>IFERROR(INDEX('Enter Draw '!$F$3:$H$252,MATCH(SMALL('Enter Draw '!$L$3:$L$252,I63),'Enter Draw '!$L$3:$L$252,0),3),"")</f>
        <v/>
      </c>
      <c r="N63" s="1" t="str">
        <f>IF(O63="","",IF(INDEX('Enter Draw '!$B$3:$H$252,MATCH(SMALL('Enter Draw '!$M$3:$M$252,D63),'Enter Draw '!$M$3:$M$252,0),1)="oco","oco",D63))</f>
        <v/>
      </c>
      <c r="O63" t="str">
        <f>IFERROR(INDEX('Enter Draw '!$A$3:$J$252,MATCH(SMALL('Enter Draw '!$M$3:$M$252,Q63),'Enter Draw '!$M$3:$M$252,0),7),"")</f>
        <v/>
      </c>
      <c r="P63" t="str">
        <f>IFERROR(INDEX('Enter Draw '!$A$3:$H$252,MATCH(SMALL('Enter Draw '!$M$3:$M$252,Q63),'Enter Draw '!$M$3:$M$252,0),8),"")</f>
        <v/>
      </c>
      <c r="Q63">
        <v>52</v>
      </c>
      <c r="S63" s="1" t="str">
        <f t="shared" si="1"/>
        <v/>
      </c>
      <c r="T63" t="str">
        <f>IFERROR(INDEX('Enter Draw '!$A$3:$J$252,MATCH(SMALL('Enter Draw '!$N$3:$N$252,V64),'Enter Draw '!$N$3:$N$252,0),6),"")</f>
        <v/>
      </c>
      <c r="U63" t="str">
        <f>IFERROR(INDEX('Enter Draw '!$A$3:$H$252,MATCH(SMALL('Enter Draw '!$N$3:$N$252,V64),'Enter Draw '!$N$3:$N$252,0),7),"")</f>
        <v/>
      </c>
      <c r="V63">
        <v>52</v>
      </c>
      <c r="X63" s="1" t="str">
        <f t="shared" si="2"/>
        <v/>
      </c>
      <c r="Y63" t="str">
        <f>IFERROR(INDEX('Enter Draw '!$A$3:$J$252,MATCH(SMALL('Enter Draw '!$O$3:$O$252,Q63),'Enter Draw '!$O$3:$O$252,0),7),"")</f>
        <v/>
      </c>
      <c r="Z63" t="str">
        <f>IFERROR(INDEX('Enter Draw '!$A$3:$H$252,MATCH(SMALL('Enter Draw '!$O$3:$O$252,Q63),'Enter Draw '!$O$3:$O$252,0),8),"")</f>
        <v/>
      </c>
    </row>
    <row r="64" spans="1:26">
      <c r="A64" s="1">
        <f>IF(B64="","",IF(INDEX('Enter Draw '!$C$3:$H$252,MATCH(SMALL('Enter Draw '!$J$3:$J$252,D64),'Enter Draw '!$J$3:$J$252,0),1)="yco","yco",D64))</f>
        <v>53</v>
      </c>
      <c r="B64" t="str">
        <f>IFERROR(INDEX('Enter Draw '!$C$3:$J$252,MATCH(SMALL('Enter Draw '!$J$3:$J$252,D64),'Enter Draw '!$J$3:$J$252,0),5),"")</f>
        <v xml:space="preserve">Mike Boomgarden </v>
      </c>
      <c r="C64" t="str">
        <f>IFERROR(INDEX('Enter Draw '!$C$3:$H$252,MATCH(SMALL('Enter Draw '!$J$3:$J$252,D64),'Enter Draw '!$J$3:$J$252,0),6),"")</f>
        <v xml:space="preserve">Gypsy </v>
      </c>
      <c r="D64">
        <v>53</v>
      </c>
      <c r="F64" s="1" t="str">
        <f>IF(G64="","",IF(INDEX('Enter Draw '!$E$3:$H$252,MATCH(SMALL('Enter Draw '!$K$3:$K$252,D64),'Enter Draw '!$K$3:$K$252,0),1)="co","co",IF(INDEX('Enter Draw '!$E$3:$H$252,MATCH(SMALL('Enter Draw '!$K$3:$K$252,D64),'Enter Draw '!$K$3:$K$252,0),1)="yco","yco",D64)))</f>
        <v/>
      </c>
      <c r="G64" t="str">
        <f>IFERROR(INDEX('Enter Draw '!$E$3:$H$252,MATCH(SMALL('Enter Draw '!$K$3:$K$252,D64),'Enter Draw '!$K$3:$K$252,0),3),"")</f>
        <v/>
      </c>
      <c r="H64" t="str">
        <f>IFERROR(INDEX('Enter Draw '!$E$3:$H$252,MATCH(SMALL('Enter Draw '!$K$3:$K$252,D64),'Enter Draw '!$K$3:$K$252,0),4),"")</f>
        <v/>
      </c>
      <c r="I64">
        <v>58</v>
      </c>
      <c r="J64" s="1" t="str">
        <f t="shared" si="0"/>
        <v/>
      </c>
      <c r="K64" t="str">
        <f>IFERROR(INDEX('Enter Draw '!$F$3:$H$252,MATCH(SMALL('Enter Draw '!$L$3:$L$252,I64),'Enter Draw '!$L$3:$L$252,0),2),"")</f>
        <v/>
      </c>
      <c r="L64" t="str">
        <f>IFERROR(INDEX('Enter Draw '!$F$3:$H$252,MATCH(SMALL('Enter Draw '!$L$3:$L$252,I64),'Enter Draw '!$L$3:$L$252,0),3),"")</f>
        <v/>
      </c>
      <c r="N64" s="1" t="str">
        <f>IF(O64="","",IF(INDEX('Enter Draw '!$B$3:$H$252,MATCH(SMALL('Enter Draw '!$M$3:$M$252,D64),'Enter Draw '!$M$3:$M$252,0),1)="oco","oco",D64))</f>
        <v/>
      </c>
      <c r="O64" t="str">
        <f>IFERROR(INDEX('Enter Draw '!$A$3:$J$252,MATCH(SMALL('Enter Draw '!$M$3:$M$252,Q64),'Enter Draw '!$M$3:$M$252,0),7),"")</f>
        <v/>
      </c>
      <c r="P64" t="str">
        <f>IFERROR(INDEX('Enter Draw '!$A$3:$H$252,MATCH(SMALL('Enter Draw '!$M$3:$M$252,Q64),'Enter Draw '!$M$3:$M$252,0),8),"")</f>
        <v/>
      </c>
      <c r="Q64">
        <v>53</v>
      </c>
      <c r="S64" s="1" t="str">
        <f t="shared" si="1"/>
        <v/>
      </c>
      <c r="T64" t="str">
        <f>IFERROR(INDEX('Enter Draw '!$A$3:$J$252,MATCH(SMALL('Enter Draw '!$N$3:$N$252,V65),'Enter Draw '!$N$3:$N$252,0),6),"")</f>
        <v/>
      </c>
      <c r="U64" t="str">
        <f>IFERROR(INDEX('Enter Draw '!$A$3:$H$252,MATCH(SMALL('Enter Draw '!$N$3:$N$252,V65),'Enter Draw '!$N$3:$N$252,0),7),"")</f>
        <v/>
      </c>
      <c r="V64">
        <v>53</v>
      </c>
      <c r="X64" s="1" t="str">
        <f t="shared" si="2"/>
        <v/>
      </c>
      <c r="Y64" t="str">
        <f>IFERROR(INDEX('Enter Draw '!$A$3:$J$252,MATCH(SMALL('Enter Draw '!$O$3:$O$252,Q64),'Enter Draw '!$O$3:$O$252,0),7),"")</f>
        <v/>
      </c>
      <c r="Z64" t="str">
        <f>IFERROR(INDEX('Enter Draw '!$A$3:$H$252,MATCH(SMALL('Enter Draw '!$O$3:$O$252,Q64),'Enter Draw '!$O$3:$O$252,0),8),"")</f>
        <v/>
      </c>
    </row>
    <row r="65" spans="1:26">
      <c r="A65" s="1">
        <f>IF(B65="","",IF(INDEX('Enter Draw '!$C$3:$H$252,MATCH(SMALL('Enter Draw '!$J$3:$J$252,D65),'Enter Draw '!$J$3:$J$252,0),1)="yco","yco",D65))</f>
        <v>54</v>
      </c>
      <c r="B65" t="str">
        <f>IFERROR(INDEX('Enter Draw '!$C$3:$J$252,MATCH(SMALL('Enter Draw '!$J$3:$J$252,D65),'Enter Draw '!$J$3:$J$252,0),5),"")</f>
        <v xml:space="preserve">Ashlie Matthews </v>
      </c>
      <c r="C65" t="str">
        <f>IFERROR(INDEX('Enter Draw '!$C$3:$H$252,MATCH(SMALL('Enter Draw '!$J$3:$J$252,D65),'Enter Draw '!$J$3:$J$252,0),6),"")</f>
        <v xml:space="preserve">Hooey </v>
      </c>
      <c r="D65">
        <v>54</v>
      </c>
      <c r="F65" s="1" t="str">
        <f>IF(G65="","",IF(INDEX('Enter Draw '!$E$3:$H$252,MATCH(SMALL('Enter Draw '!$K$3:$K$252,D65),'Enter Draw '!$K$3:$K$252,0),1)="co","co",IF(INDEX('Enter Draw '!$E$3:$H$252,MATCH(SMALL('Enter Draw '!$K$3:$K$252,D65),'Enter Draw '!$K$3:$K$252,0),1)="yco","yco",D65)))</f>
        <v/>
      </c>
      <c r="G65" t="str">
        <f>IFERROR(INDEX('Enter Draw '!$E$3:$H$252,MATCH(SMALL('Enter Draw '!$K$3:$K$252,D65),'Enter Draw '!$K$3:$K$252,0),3),"")</f>
        <v/>
      </c>
      <c r="H65" t="str">
        <f>IFERROR(INDEX('Enter Draw '!$E$3:$H$252,MATCH(SMALL('Enter Draw '!$K$3:$K$252,D65),'Enter Draw '!$K$3:$K$252,0),4),"")</f>
        <v/>
      </c>
      <c r="I65">
        <v>59</v>
      </c>
      <c r="J65" s="1" t="str">
        <f t="shared" si="0"/>
        <v/>
      </c>
      <c r="K65" t="str">
        <f>IFERROR(INDEX('Enter Draw '!$F$3:$H$252,MATCH(SMALL('Enter Draw '!$L$3:$L$252,I65),'Enter Draw '!$L$3:$L$252,0),2),"")</f>
        <v/>
      </c>
      <c r="L65" t="str">
        <f>IFERROR(INDEX('Enter Draw '!$F$3:$H$252,MATCH(SMALL('Enter Draw '!$L$3:$L$252,I65),'Enter Draw '!$L$3:$L$252,0),3),"")</f>
        <v/>
      </c>
      <c r="N65" s="1" t="str">
        <f>IF(O65="","",IF(INDEX('Enter Draw '!$B$3:$H$252,MATCH(SMALL('Enter Draw '!$M$3:$M$252,D65),'Enter Draw '!$M$3:$M$252,0),1)="oco","oco",D65))</f>
        <v/>
      </c>
      <c r="O65" t="str">
        <f>IFERROR(INDEX('Enter Draw '!$A$3:$J$252,MATCH(SMALL('Enter Draw '!$M$3:$M$252,Q65),'Enter Draw '!$M$3:$M$252,0),7),"")</f>
        <v/>
      </c>
      <c r="P65" t="str">
        <f>IFERROR(INDEX('Enter Draw '!$A$3:$H$252,MATCH(SMALL('Enter Draw '!$M$3:$M$252,Q65),'Enter Draw '!$M$3:$M$252,0),8),"")</f>
        <v/>
      </c>
      <c r="Q65">
        <v>54</v>
      </c>
      <c r="S65" s="1" t="str">
        <f t="shared" si="1"/>
        <v/>
      </c>
      <c r="T65" t="str">
        <f>IFERROR(INDEX('Enter Draw '!$A$3:$J$252,MATCH(SMALL('Enter Draw '!$N$3:$N$252,V66),'Enter Draw '!$N$3:$N$252,0),6),"")</f>
        <v/>
      </c>
      <c r="U65" t="str">
        <f>IFERROR(INDEX('Enter Draw '!$A$3:$H$252,MATCH(SMALL('Enter Draw '!$N$3:$N$252,V66),'Enter Draw '!$N$3:$N$252,0),7),"")</f>
        <v/>
      </c>
      <c r="V65">
        <v>54</v>
      </c>
      <c r="X65" s="1" t="str">
        <f t="shared" si="2"/>
        <v/>
      </c>
      <c r="Y65" t="str">
        <f>IFERROR(INDEX('Enter Draw '!$A$3:$J$252,MATCH(SMALL('Enter Draw '!$O$3:$O$252,Q65),'Enter Draw '!$O$3:$O$252,0),7),"")</f>
        <v/>
      </c>
      <c r="Z65" t="str">
        <f>IFERROR(INDEX('Enter Draw '!$A$3:$H$252,MATCH(SMALL('Enter Draw '!$O$3:$O$252,Q65),'Enter Draw '!$O$3:$O$252,0),8),"")</f>
        <v/>
      </c>
    </row>
    <row r="66" spans="1:26">
      <c r="A66" s="1">
        <f>IF(B66="","",IF(INDEX('Enter Draw '!$C$3:$H$252,MATCH(SMALL('Enter Draw '!$J$3:$J$252,D66),'Enter Draw '!$J$3:$J$252,0),1)="yco","yco",D66))</f>
        <v>55</v>
      </c>
      <c r="B66" t="str">
        <f>IFERROR(INDEX('Enter Draw '!$C$3:$J$252,MATCH(SMALL('Enter Draw '!$J$3:$J$252,D66),'Enter Draw '!$J$3:$J$252,0),5),"")</f>
        <v xml:space="preserve">Breanna Millard </v>
      </c>
      <c r="C66" t="str">
        <f>IFERROR(INDEX('Enter Draw '!$C$3:$H$252,MATCH(SMALL('Enter Draw '!$J$3:$J$252,D66),'Enter Draw '!$J$3:$J$252,0),6),"")</f>
        <v xml:space="preserve">Skoal </v>
      </c>
      <c r="D66">
        <v>55</v>
      </c>
      <c r="F66" s="1" t="str">
        <f>IF(G66="","",IF(INDEX('Enter Draw '!$E$3:$H$252,MATCH(SMALL('Enter Draw '!$K$3:$K$252,D66),'Enter Draw '!$K$3:$K$252,0),1)="co","co",IF(INDEX('Enter Draw '!$E$3:$H$252,MATCH(SMALL('Enter Draw '!$K$3:$K$252,D66),'Enter Draw '!$K$3:$K$252,0),1)="yco","yco",D66)))</f>
        <v/>
      </c>
      <c r="G66" t="str">
        <f>IFERROR(INDEX('Enter Draw '!$E$3:$H$252,MATCH(SMALL('Enter Draw '!$K$3:$K$252,D66),'Enter Draw '!$K$3:$K$252,0),3),"")</f>
        <v/>
      </c>
      <c r="H66" t="str">
        <f>IFERROR(INDEX('Enter Draw '!$E$3:$H$252,MATCH(SMALL('Enter Draw '!$K$3:$K$252,D66),'Enter Draw '!$K$3:$K$252,0),4),"")</f>
        <v/>
      </c>
      <c r="I66">
        <v>60</v>
      </c>
      <c r="J66" s="1" t="str">
        <f t="shared" si="0"/>
        <v/>
      </c>
      <c r="K66" t="str">
        <f>IFERROR(INDEX('Enter Draw '!$F$3:$H$252,MATCH(SMALL('Enter Draw '!$L$3:$L$252,I66),'Enter Draw '!$L$3:$L$252,0),2),"")</f>
        <v/>
      </c>
      <c r="L66" t="str">
        <f>IFERROR(INDEX('Enter Draw '!$F$3:$H$252,MATCH(SMALL('Enter Draw '!$L$3:$L$252,I66),'Enter Draw '!$L$3:$L$252,0),3),"")</f>
        <v/>
      </c>
      <c r="N66" s="1" t="str">
        <f>IF(O66="","",IF(INDEX('Enter Draw '!$B$3:$H$252,MATCH(SMALL('Enter Draw '!$M$3:$M$252,D66),'Enter Draw '!$M$3:$M$252,0),1)="oco","oco",D66))</f>
        <v/>
      </c>
      <c r="O66" t="str">
        <f>IFERROR(INDEX('Enter Draw '!$A$3:$J$252,MATCH(SMALL('Enter Draw '!$M$3:$M$252,Q66),'Enter Draw '!$M$3:$M$252,0),7),"")</f>
        <v/>
      </c>
      <c r="P66" t="str">
        <f>IFERROR(INDEX('Enter Draw '!$A$3:$H$252,MATCH(SMALL('Enter Draw '!$M$3:$M$252,Q66),'Enter Draw '!$M$3:$M$252,0),8),"")</f>
        <v/>
      </c>
      <c r="Q66">
        <v>55</v>
      </c>
      <c r="S66" s="1" t="str">
        <f t="shared" si="1"/>
        <v/>
      </c>
      <c r="T66" t="str">
        <f>IFERROR(INDEX('Enter Draw '!$A$3:$J$252,MATCH(SMALL('Enter Draw '!$N$3:$N$252,V67),'Enter Draw '!$N$3:$N$252,0),6),"")</f>
        <v/>
      </c>
      <c r="U66" t="str">
        <f>IFERROR(INDEX('Enter Draw '!$A$3:$H$252,MATCH(SMALL('Enter Draw '!$N$3:$N$252,V67),'Enter Draw '!$N$3:$N$252,0),7),"")</f>
        <v/>
      </c>
      <c r="V66">
        <v>55</v>
      </c>
      <c r="X66" s="1" t="str">
        <f t="shared" si="2"/>
        <v/>
      </c>
      <c r="Y66" t="str">
        <f>IFERROR(INDEX('Enter Draw '!$A$3:$J$252,MATCH(SMALL('Enter Draw '!$O$3:$O$252,Q66),'Enter Draw '!$O$3:$O$252,0),7),"")</f>
        <v/>
      </c>
      <c r="Z66" t="str">
        <f>IFERROR(INDEX('Enter Draw '!$A$3:$H$252,MATCH(SMALL('Enter Draw '!$O$3:$O$252,Q66),'Enter Draw '!$O$3:$O$252,0),8),"")</f>
        <v/>
      </c>
    </row>
    <row r="67" spans="1:26">
      <c r="A67" s="1" t="str">
        <f>IF(B67="","",IF(INDEX('Enter Draw '!$C$3:$H$252,MATCH(SMALL('Enter Draw '!$J$3:$J$252,D67),'Enter Draw '!$J$3:$J$252,0),1)="yco","yco",D67))</f>
        <v/>
      </c>
      <c r="B67" t="str">
        <f>IFERROR(INDEX('Enter Draw '!$C$3:$J$252,MATCH(SMALL('Enter Draw '!$J$3:$J$252,D67),'Enter Draw '!$J$3:$J$252,0),5),"")</f>
        <v/>
      </c>
      <c r="C67" t="str">
        <f>IFERROR(INDEX('Enter Draw '!$C$3:$H$252,MATCH(SMALL('Enter Draw '!$J$3:$J$252,D67),'Enter Draw '!$J$3:$J$252,0),6),"")</f>
        <v/>
      </c>
      <c r="F67" s="1" t="str">
        <f>IF(G67="","",IF(INDEX('Enter Draw '!$E$3:$H$252,MATCH(SMALL('Enter Draw '!$K$3:$K$252,D67),'Enter Draw '!$K$3:$K$252,0),1)="co","co",IF(INDEX('Enter Draw '!$E$3:$H$252,MATCH(SMALL('Enter Draw '!$K$3:$K$252,D67),'Enter Draw '!$K$3:$K$252,0),1)="yco","yco",D67)))</f>
        <v/>
      </c>
      <c r="G67" t="str">
        <f>IFERROR(INDEX('Enter Draw '!$E$3:$H$252,MATCH(SMALL('Enter Draw '!$K$3:$K$252,D67),'Enter Draw '!$K$3:$K$252,0),3),"")</f>
        <v/>
      </c>
      <c r="H67" t="str">
        <f>IFERROR(INDEX('Enter Draw '!$E$3:$H$252,MATCH(SMALL('Enter Draw '!$K$3:$K$252,D67),'Enter Draw '!$K$3:$K$252,0),4),"")</f>
        <v/>
      </c>
      <c r="J67" s="1" t="str">
        <f t="shared" ref="J67:J130" si="3">IF(K67="","",I67)</f>
        <v/>
      </c>
      <c r="K67" t="str">
        <f>IFERROR(INDEX('Enter Draw '!$F$3:$H$252,MATCH(SMALL('Enter Draw '!$L$3:$L$252,I67),'Enter Draw '!$L$3:$L$252,0),2),"")</f>
        <v/>
      </c>
      <c r="L67" t="str">
        <f>IFERROR(INDEX('Enter Draw '!$F$3:$H$252,MATCH(SMALL('Enter Draw '!$L$3:$L$252,I67),'Enter Draw '!$L$3:$L$252,0),3),"")</f>
        <v/>
      </c>
      <c r="N67" s="1" t="str">
        <f>IF(O67="","",IF(INDEX('Enter Draw '!$B$3:$H$252,MATCH(SMALL('Enter Draw '!$M$3:$M$252,D67),'Enter Draw '!$M$3:$M$252,0),1)="oco","oco",D67))</f>
        <v/>
      </c>
      <c r="O67" t="str">
        <f>IFERROR(INDEX('Enter Draw '!$A$3:$J$252,MATCH(SMALL('Enter Draw '!$M$3:$M$252,Q67),'Enter Draw '!$M$3:$M$252,0),7),"")</f>
        <v/>
      </c>
      <c r="P67" t="str">
        <f>IFERROR(INDEX('Enter Draw '!$A$3:$H$252,MATCH(SMALL('Enter Draw '!$M$3:$M$252,Q67),'Enter Draw '!$M$3:$M$252,0),8),"")</f>
        <v/>
      </c>
      <c r="S67" s="1" t="str">
        <f t="shared" si="1"/>
        <v/>
      </c>
      <c r="T67" t="str">
        <f>IFERROR(INDEX('Enter Draw '!$A$3:$J$252,MATCH(SMALL('Enter Draw '!$N$3:$N$252,V68),'Enter Draw '!$N$3:$N$252,0),6),"")</f>
        <v/>
      </c>
      <c r="U67" t="str">
        <f>IFERROR(INDEX('Enter Draw '!$A$3:$H$252,MATCH(SMALL('Enter Draw '!$N$3:$N$252,V68),'Enter Draw '!$N$3:$N$252,0),7),"")</f>
        <v/>
      </c>
      <c r="X67" s="1" t="str">
        <f t="shared" si="2"/>
        <v/>
      </c>
      <c r="Y67" t="str">
        <f>IFERROR(INDEX('Enter Draw '!$A$3:$J$252,MATCH(SMALL('Enter Draw '!$O$3:$O$252,Q67),'Enter Draw '!$O$3:$O$252,0),7),"")</f>
        <v/>
      </c>
      <c r="Z67" t="str">
        <f>IFERROR(INDEX('Enter Draw '!$A$3:$H$252,MATCH(SMALL('Enter Draw '!$O$3:$O$252,Q67),'Enter Draw '!$O$3:$O$252,0),8),"")</f>
        <v/>
      </c>
    </row>
    <row r="68" spans="1:26">
      <c r="A68" s="1">
        <f>IF(B68="","",IF(INDEX('Enter Draw '!$C$3:$H$252,MATCH(SMALL('Enter Draw '!$J$3:$J$252,D68),'Enter Draw '!$J$3:$J$252,0),1)="yco","yco",D68))</f>
        <v>56</v>
      </c>
      <c r="B68" t="str">
        <f>IFERROR(INDEX('Enter Draw '!$C$3:$J$252,MATCH(SMALL('Enter Draw '!$J$3:$J$252,D68),'Enter Draw '!$J$3:$J$252,0),5),"")</f>
        <v xml:space="preserve">Mindy Millard </v>
      </c>
      <c r="C68" t="str">
        <f>IFERROR(INDEX('Enter Draw '!$C$3:$H$252,MATCH(SMALL('Enter Draw '!$J$3:$J$252,D68),'Enter Draw '!$J$3:$J$252,0),6),"")</f>
        <v xml:space="preserve">Burt </v>
      </c>
      <c r="D68">
        <v>56</v>
      </c>
      <c r="F68" s="1" t="str">
        <f>IF(G68="","",IF(INDEX('Enter Draw '!$E$3:$H$252,MATCH(SMALL('Enter Draw '!$K$3:$K$252,D68),'Enter Draw '!$K$3:$K$252,0),1)="co","co",IF(INDEX('Enter Draw '!$E$3:$H$252,MATCH(SMALL('Enter Draw '!$K$3:$K$252,D68),'Enter Draw '!$K$3:$K$252,0),1)="yco","yco",D68)))</f>
        <v/>
      </c>
      <c r="G68" t="str">
        <f>IFERROR(INDEX('Enter Draw '!$E$3:$H$252,MATCH(SMALL('Enter Draw '!$K$3:$K$252,D68),'Enter Draw '!$K$3:$K$252,0),3),"")</f>
        <v/>
      </c>
      <c r="H68" t="str">
        <f>IFERROR(INDEX('Enter Draw '!$E$3:$H$252,MATCH(SMALL('Enter Draw '!$K$3:$K$252,D68),'Enter Draw '!$K$3:$K$252,0),4),"")</f>
        <v/>
      </c>
      <c r="I68">
        <v>61</v>
      </c>
      <c r="J68" s="1" t="str">
        <f t="shared" si="3"/>
        <v/>
      </c>
      <c r="K68" t="str">
        <f>IFERROR(INDEX('Enter Draw '!$F$3:$H$252,MATCH(SMALL('Enter Draw '!$L$3:$L$252,I68),'Enter Draw '!$L$3:$L$252,0),2),"")</f>
        <v/>
      </c>
      <c r="L68" t="str">
        <f>IFERROR(INDEX('Enter Draw '!$F$3:$H$252,MATCH(SMALL('Enter Draw '!$L$3:$L$252,I68),'Enter Draw '!$L$3:$L$252,0),3),"")</f>
        <v/>
      </c>
      <c r="N68" s="1" t="str">
        <f>IF(O68="","",IF(INDEX('Enter Draw '!$B$3:$H$252,MATCH(SMALL('Enter Draw '!$M$3:$M$252,D68),'Enter Draw '!$M$3:$M$252,0),1)="oco","oco",D68))</f>
        <v/>
      </c>
      <c r="O68" t="str">
        <f>IFERROR(INDEX('Enter Draw '!$A$3:$J$252,MATCH(SMALL('Enter Draw '!$M$3:$M$252,Q68),'Enter Draw '!$M$3:$M$252,0),7),"")</f>
        <v/>
      </c>
      <c r="P68" t="str">
        <f>IFERROR(INDEX('Enter Draw '!$A$3:$H$252,MATCH(SMALL('Enter Draw '!$M$3:$M$252,Q68),'Enter Draw '!$M$3:$M$252,0),8),"")</f>
        <v/>
      </c>
      <c r="Q68">
        <v>56</v>
      </c>
      <c r="S68" s="1" t="str">
        <f t="shared" si="1"/>
        <v/>
      </c>
      <c r="T68" t="str">
        <f>IFERROR(INDEX('Enter Draw '!$A$3:$J$252,MATCH(SMALL('Enter Draw '!$N$3:$N$252,V69),'Enter Draw '!$N$3:$N$252,0),6),"")</f>
        <v/>
      </c>
      <c r="U68" t="str">
        <f>IFERROR(INDEX('Enter Draw '!$A$3:$H$252,MATCH(SMALL('Enter Draw '!$N$3:$N$252,V69),'Enter Draw '!$N$3:$N$252,0),7),"")</f>
        <v/>
      </c>
      <c r="V68">
        <v>56</v>
      </c>
      <c r="X68" s="1" t="str">
        <f t="shared" si="2"/>
        <v/>
      </c>
      <c r="Y68" t="str">
        <f>IFERROR(INDEX('Enter Draw '!$A$3:$J$252,MATCH(SMALL('Enter Draw '!$O$3:$O$252,Q68),'Enter Draw '!$O$3:$O$252,0),7),"")</f>
        <v/>
      </c>
      <c r="Z68" t="str">
        <f>IFERROR(INDEX('Enter Draw '!$A$3:$H$252,MATCH(SMALL('Enter Draw '!$O$3:$O$252,Q68),'Enter Draw '!$O$3:$O$252,0),8),"")</f>
        <v/>
      </c>
    </row>
    <row r="69" spans="1:26">
      <c r="A69" s="1">
        <f>IF(B69="","",IF(INDEX('Enter Draw '!$C$3:$H$252,MATCH(SMALL('Enter Draw '!$J$3:$J$252,D69),'Enter Draw '!$J$3:$J$252,0),1)="yco","yco",D69))</f>
        <v>57</v>
      </c>
      <c r="B69" t="str">
        <f>IFERROR(INDEX('Enter Draw '!$C$3:$J$252,MATCH(SMALL('Enter Draw '!$J$3:$J$252,D69),'Enter Draw '!$J$3:$J$252,0),5),"")</f>
        <v xml:space="preserve">Londyn Mikkelsen </v>
      </c>
      <c r="C69" t="str">
        <f>IFERROR(INDEX('Enter Draw '!$C$3:$H$252,MATCH(SMALL('Enter Draw '!$J$3:$J$252,D69),'Enter Draw '!$J$3:$J$252,0),6),"")</f>
        <v xml:space="preserve">Rosie </v>
      </c>
      <c r="D69">
        <v>57</v>
      </c>
      <c r="F69" s="1" t="str">
        <f>IF(G69="","",IF(INDEX('Enter Draw '!$E$3:$H$252,MATCH(SMALL('Enter Draw '!$K$3:$K$252,D69),'Enter Draw '!$K$3:$K$252,0),1)="co","co",IF(INDEX('Enter Draw '!$E$3:$H$252,MATCH(SMALL('Enter Draw '!$K$3:$K$252,D69),'Enter Draw '!$K$3:$K$252,0),1)="yco","yco",D69)))</f>
        <v/>
      </c>
      <c r="G69" t="str">
        <f>IFERROR(INDEX('Enter Draw '!$E$3:$H$252,MATCH(SMALL('Enter Draw '!$K$3:$K$252,D69),'Enter Draw '!$K$3:$K$252,0),3),"")</f>
        <v/>
      </c>
      <c r="H69" t="str">
        <f>IFERROR(INDEX('Enter Draw '!$E$3:$H$252,MATCH(SMALL('Enter Draw '!$K$3:$K$252,D69),'Enter Draw '!$K$3:$K$252,0),4),"")</f>
        <v/>
      </c>
      <c r="I69">
        <v>62</v>
      </c>
      <c r="J69" s="1" t="str">
        <f t="shared" si="3"/>
        <v/>
      </c>
      <c r="K69" t="str">
        <f>IFERROR(INDEX('Enter Draw '!$F$3:$H$252,MATCH(SMALL('Enter Draw '!$L$3:$L$252,I69),'Enter Draw '!$L$3:$L$252,0),2),"")</f>
        <v/>
      </c>
      <c r="L69" t="str">
        <f>IFERROR(INDEX('Enter Draw '!$F$3:$H$252,MATCH(SMALL('Enter Draw '!$L$3:$L$252,I69),'Enter Draw '!$L$3:$L$252,0),3),"")</f>
        <v/>
      </c>
      <c r="N69" s="1" t="str">
        <f>IF(O69="","",IF(INDEX('Enter Draw '!$B$3:$H$252,MATCH(SMALL('Enter Draw '!$M$3:$M$252,D69),'Enter Draw '!$M$3:$M$252,0),1)="oco","oco",D69))</f>
        <v/>
      </c>
      <c r="O69" t="str">
        <f>IFERROR(INDEX('Enter Draw '!$A$3:$J$252,MATCH(SMALL('Enter Draw '!$M$3:$M$252,Q69),'Enter Draw '!$M$3:$M$252,0),7),"")</f>
        <v/>
      </c>
      <c r="P69" t="str">
        <f>IFERROR(INDEX('Enter Draw '!$A$3:$H$252,MATCH(SMALL('Enter Draw '!$M$3:$M$252,Q69),'Enter Draw '!$M$3:$M$252,0),8),"")</f>
        <v/>
      </c>
      <c r="Q69">
        <v>57</v>
      </c>
      <c r="S69" s="1" t="str">
        <f t="shared" si="1"/>
        <v/>
      </c>
      <c r="T69" t="str">
        <f>IFERROR(INDEX('Enter Draw '!$A$3:$J$252,MATCH(SMALL('Enter Draw '!$N$3:$N$252,V70),'Enter Draw '!$N$3:$N$252,0),6),"")</f>
        <v/>
      </c>
      <c r="U69" t="str">
        <f>IFERROR(INDEX('Enter Draw '!$A$3:$H$252,MATCH(SMALL('Enter Draw '!$N$3:$N$252,V70),'Enter Draw '!$N$3:$N$252,0),7),"")</f>
        <v/>
      </c>
      <c r="V69">
        <v>57</v>
      </c>
      <c r="X69" s="1" t="str">
        <f t="shared" si="2"/>
        <v/>
      </c>
      <c r="Y69" t="str">
        <f>IFERROR(INDEX('Enter Draw '!$A$3:$J$252,MATCH(SMALL('Enter Draw '!$O$3:$O$252,Q69),'Enter Draw '!$O$3:$O$252,0),7),"")</f>
        <v/>
      </c>
      <c r="Z69" t="str">
        <f>IFERROR(INDEX('Enter Draw '!$A$3:$H$252,MATCH(SMALL('Enter Draw '!$O$3:$O$252,Q69),'Enter Draw '!$O$3:$O$252,0),8),"")</f>
        <v/>
      </c>
    </row>
    <row r="70" spans="1:26">
      <c r="A70" s="1">
        <f>IF(B70="","",IF(INDEX('Enter Draw '!$C$3:$H$252,MATCH(SMALL('Enter Draw '!$J$3:$J$252,D70),'Enter Draw '!$J$3:$J$252,0),1)="yco","yco",D70))</f>
        <v>58</v>
      </c>
      <c r="B70" t="str">
        <f>IFERROR(INDEX('Enter Draw '!$C$3:$J$252,MATCH(SMALL('Enter Draw '!$J$3:$J$252,D70),'Enter Draw '!$J$3:$J$252,0),5),"")</f>
        <v xml:space="preserve">Jackie Naatjes </v>
      </c>
      <c r="C70" t="str">
        <f>IFERROR(INDEX('Enter Draw '!$C$3:$H$252,MATCH(SMALL('Enter Draw '!$J$3:$J$252,D70),'Enter Draw '!$J$3:$J$252,0),6),"")</f>
        <v xml:space="preserve">Blaze </v>
      </c>
      <c r="D70">
        <v>58</v>
      </c>
      <c r="F70" s="1" t="str">
        <f>IF(G70="","",IF(INDEX('Enter Draw '!$E$3:$H$252,MATCH(SMALL('Enter Draw '!$K$3:$K$252,D70),'Enter Draw '!$K$3:$K$252,0),1)="co","co",IF(INDEX('Enter Draw '!$E$3:$H$252,MATCH(SMALL('Enter Draw '!$K$3:$K$252,D70),'Enter Draw '!$K$3:$K$252,0),1)="yco","yco",D70)))</f>
        <v/>
      </c>
      <c r="G70" t="str">
        <f>IFERROR(INDEX('Enter Draw '!$E$3:$H$252,MATCH(SMALL('Enter Draw '!$K$3:$K$252,D70),'Enter Draw '!$K$3:$K$252,0),3),"")</f>
        <v/>
      </c>
      <c r="H70" t="str">
        <f>IFERROR(INDEX('Enter Draw '!$E$3:$H$252,MATCH(SMALL('Enter Draw '!$K$3:$K$252,D70),'Enter Draw '!$K$3:$K$252,0),4),"")</f>
        <v/>
      </c>
      <c r="I70">
        <v>63</v>
      </c>
      <c r="J70" s="1" t="str">
        <f t="shared" si="3"/>
        <v/>
      </c>
      <c r="K70" t="str">
        <f>IFERROR(INDEX('Enter Draw '!$F$3:$H$252,MATCH(SMALL('Enter Draw '!$L$3:$L$252,I70),'Enter Draw '!$L$3:$L$252,0),2),"")</f>
        <v/>
      </c>
      <c r="L70" t="str">
        <f>IFERROR(INDEX('Enter Draw '!$F$3:$H$252,MATCH(SMALL('Enter Draw '!$L$3:$L$252,I70),'Enter Draw '!$L$3:$L$252,0),3),"")</f>
        <v/>
      </c>
      <c r="N70" s="1" t="str">
        <f>IF(O70="","",IF(INDEX('Enter Draw '!$B$3:$H$252,MATCH(SMALL('Enter Draw '!$M$3:$M$252,D70),'Enter Draw '!$M$3:$M$252,0),1)="oco","oco",D70))</f>
        <v/>
      </c>
      <c r="O70" t="str">
        <f>IFERROR(INDEX('Enter Draw '!$A$3:$J$252,MATCH(SMALL('Enter Draw '!$M$3:$M$252,Q70),'Enter Draw '!$M$3:$M$252,0),7),"")</f>
        <v/>
      </c>
      <c r="P70" t="str">
        <f>IFERROR(INDEX('Enter Draw '!$A$3:$H$252,MATCH(SMALL('Enter Draw '!$M$3:$M$252,Q70),'Enter Draw '!$M$3:$M$252,0),8),"")</f>
        <v/>
      </c>
      <c r="Q70">
        <v>58</v>
      </c>
      <c r="S70" s="1" t="str">
        <f t="shared" si="1"/>
        <v/>
      </c>
      <c r="T70" t="str">
        <f>IFERROR(INDEX('Enter Draw '!$A$3:$J$252,MATCH(SMALL('Enter Draw '!$N$3:$N$252,V71),'Enter Draw '!$N$3:$N$252,0),6),"")</f>
        <v/>
      </c>
      <c r="U70" t="str">
        <f>IFERROR(INDEX('Enter Draw '!$A$3:$H$252,MATCH(SMALL('Enter Draw '!$N$3:$N$252,V71),'Enter Draw '!$N$3:$N$252,0),7),"")</f>
        <v/>
      </c>
      <c r="V70">
        <v>58</v>
      </c>
      <c r="X70" s="1" t="str">
        <f t="shared" si="2"/>
        <v/>
      </c>
      <c r="Y70" t="str">
        <f>IFERROR(INDEX('Enter Draw '!$A$3:$J$252,MATCH(SMALL('Enter Draw '!$O$3:$O$252,Q70),'Enter Draw '!$O$3:$O$252,0),7),"")</f>
        <v/>
      </c>
      <c r="Z70" t="str">
        <f>IFERROR(INDEX('Enter Draw '!$A$3:$H$252,MATCH(SMALL('Enter Draw '!$O$3:$O$252,Q70),'Enter Draw '!$O$3:$O$252,0),8),"")</f>
        <v/>
      </c>
    </row>
    <row r="71" spans="1:26">
      <c r="A71" s="1">
        <f>IF(B71="","",IF(INDEX('Enter Draw '!$C$3:$H$252,MATCH(SMALL('Enter Draw '!$J$3:$J$252,D71),'Enter Draw '!$J$3:$J$252,0),1)="yco","yco",D71))</f>
        <v>59</v>
      </c>
      <c r="B71" t="str">
        <f>IFERROR(INDEX('Enter Draw '!$C$3:$J$252,MATCH(SMALL('Enter Draw '!$J$3:$J$252,D71),'Enter Draw '!$J$3:$J$252,0),5),"")</f>
        <v xml:space="preserve">Ronna Pinney </v>
      </c>
      <c r="C71" t="str">
        <f>IFERROR(INDEX('Enter Draw '!$C$3:$H$252,MATCH(SMALL('Enter Draw '!$J$3:$J$252,D71),'Enter Draw '!$J$3:$J$252,0),6),"")</f>
        <v xml:space="preserve">Whip and Whistle </v>
      </c>
      <c r="D71">
        <v>59</v>
      </c>
      <c r="F71" s="1" t="str">
        <f>IF(G71="","",IF(INDEX('Enter Draw '!$E$3:$H$252,MATCH(SMALL('Enter Draw '!$K$3:$K$252,D71),'Enter Draw '!$K$3:$K$252,0),1)="co","co",IF(INDEX('Enter Draw '!$E$3:$H$252,MATCH(SMALL('Enter Draw '!$K$3:$K$252,D71),'Enter Draw '!$K$3:$K$252,0),1)="yco","yco",D71)))</f>
        <v/>
      </c>
      <c r="G71" t="str">
        <f>IFERROR(INDEX('Enter Draw '!$E$3:$H$252,MATCH(SMALL('Enter Draw '!$K$3:$K$252,D71),'Enter Draw '!$K$3:$K$252,0),3),"")</f>
        <v/>
      </c>
      <c r="H71" t="str">
        <f>IFERROR(INDEX('Enter Draw '!$E$3:$H$252,MATCH(SMALL('Enter Draw '!$K$3:$K$252,D71),'Enter Draw '!$K$3:$K$252,0),4),"")</f>
        <v/>
      </c>
      <c r="I71">
        <v>64</v>
      </c>
      <c r="J71" s="1" t="str">
        <f t="shared" si="3"/>
        <v/>
      </c>
      <c r="K71" t="str">
        <f>IFERROR(INDEX('Enter Draw '!$F$3:$H$252,MATCH(SMALL('Enter Draw '!$L$3:$L$252,I71),'Enter Draw '!$L$3:$L$252,0),2),"")</f>
        <v/>
      </c>
      <c r="L71" t="str">
        <f>IFERROR(INDEX('Enter Draw '!$F$3:$H$252,MATCH(SMALL('Enter Draw '!$L$3:$L$252,I71),'Enter Draw '!$L$3:$L$252,0),3),"")</f>
        <v/>
      </c>
      <c r="N71" s="1" t="str">
        <f>IF(O71="","",IF(INDEX('Enter Draw '!$B$3:$H$252,MATCH(SMALL('Enter Draw '!$M$3:$M$252,D71),'Enter Draw '!$M$3:$M$252,0),1)="oco","oco",D71))</f>
        <v/>
      </c>
      <c r="O71" t="str">
        <f>IFERROR(INDEX('Enter Draw '!$A$3:$J$252,MATCH(SMALL('Enter Draw '!$M$3:$M$252,Q71),'Enter Draw '!$M$3:$M$252,0),7),"")</f>
        <v/>
      </c>
      <c r="P71" t="str">
        <f>IFERROR(INDEX('Enter Draw '!$A$3:$H$252,MATCH(SMALL('Enter Draw '!$M$3:$M$252,Q71),'Enter Draw 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 '!$A$3:$J$252,MATCH(SMALL('Enter Draw '!$N$3:$N$252,V72),'Enter Draw '!$N$3:$N$252,0),6),"")</f>
        <v/>
      </c>
      <c r="U71" t="str">
        <f>IFERROR(INDEX('Enter Draw '!$A$3:$H$252,MATCH(SMALL('Enter Draw '!$N$3:$N$252,V72),'Enter Draw 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 '!$A$3:$J$252,MATCH(SMALL('Enter Draw '!$O$3:$O$252,Q71),'Enter Draw '!$O$3:$O$252,0),7),"")</f>
        <v/>
      </c>
      <c r="Z71" t="str">
        <f>IFERROR(INDEX('Enter Draw '!$A$3:$H$252,MATCH(SMALL('Enter Draw '!$O$3:$O$252,Q71),'Enter Draw '!$O$3:$O$252,0),8),"")</f>
        <v/>
      </c>
    </row>
    <row r="72" spans="1:26">
      <c r="A72" s="1">
        <f>IF(B72="","",IF(INDEX('Enter Draw '!$C$3:$H$252,MATCH(SMALL('Enter Draw '!$J$3:$J$252,D72),'Enter Draw '!$J$3:$J$252,0),1)="yco","yco",D72))</f>
        <v>60</v>
      </c>
      <c r="B72" t="str">
        <f>IFERROR(INDEX('Enter Draw '!$C$3:$J$252,MATCH(SMALL('Enter Draw '!$J$3:$J$252,D72),'Enter Draw '!$J$3:$J$252,0),5),"")</f>
        <v xml:space="preserve">Jennifer Pechous </v>
      </c>
      <c r="C72" t="str">
        <f>IFERROR(INDEX('Enter Draw '!$C$3:$H$252,MATCH(SMALL('Enter Draw '!$J$3:$J$252,D72),'Enter Draw '!$J$3:$J$252,0),6),"")</f>
        <v xml:space="preserve">L J </v>
      </c>
      <c r="D72">
        <v>60</v>
      </c>
      <c r="F72" s="1" t="str">
        <f>IF(G72="","",IF(INDEX('Enter Draw '!$E$3:$H$252,MATCH(SMALL('Enter Draw '!$K$3:$K$252,D72),'Enter Draw '!$K$3:$K$252,0),1)="co","co",IF(INDEX('Enter Draw '!$E$3:$H$252,MATCH(SMALL('Enter Draw '!$K$3:$K$252,D72),'Enter Draw '!$K$3:$K$252,0),1)="yco","yco",D72)))</f>
        <v/>
      </c>
      <c r="G72" t="str">
        <f>IFERROR(INDEX('Enter Draw '!$E$3:$H$252,MATCH(SMALL('Enter Draw '!$K$3:$K$252,D72),'Enter Draw '!$K$3:$K$252,0),3),"")</f>
        <v/>
      </c>
      <c r="H72" t="str">
        <f>IFERROR(INDEX('Enter Draw '!$E$3:$H$252,MATCH(SMALL('Enter Draw '!$K$3:$K$252,D72),'Enter Draw '!$K$3:$K$252,0),4),"")</f>
        <v/>
      </c>
      <c r="I72">
        <v>65</v>
      </c>
      <c r="J72" s="1" t="str">
        <f t="shared" si="3"/>
        <v/>
      </c>
      <c r="K72" t="str">
        <f>IFERROR(INDEX('Enter Draw '!$F$3:$H$252,MATCH(SMALL('Enter Draw '!$L$3:$L$252,I72),'Enter Draw '!$L$3:$L$252,0),2),"")</f>
        <v/>
      </c>
      <c r="L72" t="str">
        <f>IFERROR(INDEX('Enter Draw '!$F$3:$H$252,MATCH(SMALL('Enter Draw '!$L$3:$L$252,I72),'Enter Draw '!$L$3:$L$252,0),3),"")</f>
        <v/>
      </c>
      <c r="N72" s="1" t="str">
        <f>IF(O72="","",IF(INDEX('Enter Draw '!$B$3:$H$252,MATCH(SMALL('Enter Draw '!$M$3:$M$252,D72),'Enter Draw '!$M$3:$M$252,0),1)="oco","oco",D72))</f>
        <v/>
      </c>
      <c r="O72" t="str">
        <f>IFERROR(INDEX('Enter Draw '!$A$3:$J$252,MATCH(SMALL('Enter Draw '!$M$3:$M$252,Q72),'Enter Draw '!$M$3:$M$252,0),7),"")</f>
        <v/>
      </c>
      <c r="P72" t="str">
        <f>IFERROR(INDEX('Enter Draw '!$A$3:$H$252,MATCH(SMALL('Enter Draw '!$M$3:$M$252,Q72),'Enter Draw '!$M$3:$M$252,0),8),"")</f>
        <v/>
      </c>
      <c r="Q72">
        <v>60</v>
      </c>
      <c r="S72" s="1" t="str">
        <f t="shared" si="4"/>
        <v/>
      </c>
      <c r="T72" t="str">
        <f>IFERROR(INDEX('Enter Draw '!$A$3:$J$252,MATCH(SMALL('Enter Draw '!$N$3:$N$252,V73),'Enter Draw '!$N$3:$N$252,0),6),"")</f>
        <v/>
      </c>
      <c r="U72" t="str">
        <f>IFERROR(INDEX('Enter Draw '!$A$3:$H$252,MATCH(SMALL('Enter Draw '!$N$3:$N$252,V73),'Enter Draw '!$N$3:$N$252,0),7),"")</f>
        <v/>
      </c>
      <c r="V72">
        <v>60</v>
      </c>
      <c r="X72" s="1" t="str">
        <f t="shared" si="5"/>
        <v/>
      </c>
      <c r="Y72" t="str">
        <f>IFERROR(INDEX('Enter Draw '!$A$3:$J$252,MATCH(SMALL('Enter Draw '!$O$3:$O$252,Q72),'Enter Draw '!$O$3:$O$252,0),7),"")</f>
        <v/>
      </c>
      <c r="Z72" t="str">
        <f>IFERROR(INDEX('Enter Draw '!$A$3:$H$252,MATCH(SMALL('Enter Draw '!$O$3:$O$252,Q72),'Enter Draw '!$O$3:$O$252,0),8),"")</f>
        <v/>
      </c>
    </row>
    <row r="73" spans="1:26">
      <c r="A73" s="1" t="str">
        <f>IF(B73="","",IF(INDEX('Enter Draw '!$C$3:$H$252,MATCH(SMALL('Enter Draw '!$J$3:$J$252,D73),'Enter Draw '!$J$3:$J$252,0),1)="yco","yco",D73))</f>
        <v/>
      </c>
      <c r="B73" t="str">
        <f>IFERROR(INDEX('Enter Draw '!$C$3:$J$252,MATCH(SMALL('Enter Draw '!$J$3:$J$252,D73),'Enter Draw '!$J$3:$J$252,0),5),"")</f>
        <v/>
      </c>
      <c r="C73" t="str">
        <f>IFERROR(INDEX('Enter Draw '!$C$3:$H$252,MATCH(SMALL('Enter Draw '!$J$3:$J$252,D73),'Enter Draw '!$J$3:$J$252,0),6),"")</f>
        <v/>
      </c>
      <c r="F73" s="1" t="str">
        <f>IF(G73="","",IF(INDEX('Enter Draw '!$E$3:$H$252,MATCH(SMALL('Enter Draw '!$K$3:$K$252,D73),'Enter Draw '!$K$3:$K$252,0),1)="co","co",IF(INDEX('Enter Draw '!$E$3:$H$252,MATCH(SMALL('Enter Draw '!$K$3:$K$252,D73),'Enter Draw '!$K$3:$K$252,0),1)="yco","yco",D73)))</f>
        <v/>
      </c>
      <c r="G73" t="str">
        <f>IFERROR(INDEX('Enter Draw '!$E$3:$H$252,MATCH(SMALL('Enter Draw '!$K$3:$K$252,D73),'Enter Draw '!$K$3:$K$252,0),3),"")</f>
        <v/>
      </c>
      <c r="H73" t="str">
        <f>IFERROR(INDEX('Enter Draw '!$E$3:$H$252,MATCH(SMALL('Enter Draw '!$K$3:$K$252,D73),'Enter Draw '!$K$3:$K$252,0),4),"")</f>
        <v/>
      </c>
      <c r="I73">
        <v>66</v>
      </c>
      <c r="J73" s="1" t="str">
        <f t="shared" si="3"/>
        <v/>
      </c>
      <c r="K73" t="str">
        <f>IFERROR(INDEX('Enter Draw '!$F$3:$H$252,MATCH(SMALL('Enter Draw '!$L$3:$L$252,I73),'Enter Draw '!$L$3:$L$252,0),2),"")</f>
        <v/>
      </c>
      <c r="L73" t="str">
        <f>IFERROR(INDEX('Enter Draw '!$F$3:$H$252,MATCH(SMALL('Enter Draw '!$L$3:$L$252,I73),'Enter Draw '!$L$3:$L$252,0),3),"")</f>
        <v/>
      </c>
      <c r="N73" s="1" t="str">
        <f>IF(O73="","",IF(INDEX('Enter Draw '!$B$3:$H$252,MATCH(SMALL('Enter Draw '!$M$3:$M$252,D73),'Enter Draw '!$M$3:$M$252,0),1)="oco","oco",D73))</f>
        <v/>
      </c>
      <c r="O73" t="str">
        <f>IFERROR(INDEX('Enter Draw '!$A$3:$J$252,MATCH(SMALL('Enter Draw '!$M$3:$M$252,Q73),'Enter Draw '!$M$3:$M$252,0),7),"")</f>
        <v/>
      </c>
      <c r="P73" t="str">
        <f>IFERROR(INDEX('Enter Draw '!$A$3:$H$252,MATCH(SMALL('Enter Draw '!$M$3:$M$252,Q73),'Enter Draw '!$M$3:$M$252,0),8),"")</f>
        <v/>
      </c>
      <c r="S73" s="1" t="str">
        <f t="shared" si="4"/>
        <v/>
      </c>
      <c r="T73" t="str">
        <f>IFERROR(INDEX('Enter Draw '!$A$3:$J$252,MATCH(SMALL('Enter Draw '!$N$3:$N$252,V74),'Enter Draw '!$N$3:$N$252,0),6),"")</f>
        <v/>
      </c>
      <c r="U73" t="str">
        <f>IFERROR(INDEX('Enter Draw '!$A$3:$H$252,MATCH(SMALL('Enter Draw '!$N$3:$N$252,V74),'Enter Draw '!$N$3:$N$252,0),7),"")</f>
        <v/>
      </c>
      <c r="X73" s="1" t="str">
        <f t="shared" si="5"/>
        <v/>
      </c>
      <c r="Y73" t="str">
        <f>IFERROR(INDEX('Enter Draw '!$A$3:$J$252,MATCH(SMALL('Enter Draw '!$O$3:$O$252,Q73),'Enter Draw '!$O$3:$O$252,0),7),"")</f>
        <v/>
      </c>
      <c r="Z73" t="str">
        <f>IFERROR(INDEX('Enter Draw '!$A$3:$H$252,MATCH(SMALL('Enter Draw '!$O$3:$O$252,Q73),'Enter Draw '!$O$3:$O$252,0),8),"")</f>
        <v/>
      </c>
    </row>
    <row r="74" spans="1:26">
      <c r="A74" s="1">
        <f>IF(B74="","",IF(INDEX('Enter Draw '!$C$3:$H$252,MATCH(SMALL('Enter Draw '!$J$3:$J$252,D74),'Enter Draw '!$J$3:$J$252,0),1)="yco","yco",D74))</f>
        <v>61</v>
      </c>
      <c r="B74" t="str">
        <f>IFERROR(INDEX('Enter Draw '!$C$3:$J$252,MATCH(SMALL('Enter Draw '!$J$3:$J$252,D74),'Enter Draw '!$J$3:$J$252,0),5),"")</f>
        <v xml:space="preserve">Kerry Royalty </v>
      </c>
      <c r="C74" t="str">
        <f>IFERROR(INDEX('Enter Draw '!$C$3:$H$252,MATCH(SMALL('Enter Draw '!$J$3:$J$252,D74),'Enter Draw '!$J$3:$J$252,0),6),"")</f>
        <v xml:space="preserve">Firefly </v>
      </c>
      <c r="D74">
        <v>61</v>
      </c>
      <c r="F74" s="1" t="str">
        <f>IF(G74="","",IF(INDEX('Enter Draw '!$E$3:$H$252,MATCH(SMALL('Enter Draw '!$K$3:$K$252,D74),'Enter Draw '!$K$3:$K$252,0),1)="co","co",IF(INDEX('Enter Draw '!$E$3:$H$252,MATCH(SMALL('Enter Draw '!$K$3:$K$252,D74),'Enter Draw '!$K$3:$K$252,0),1)="yco","yco",D74)))</f>
        <v/>
      </c>
      <c r="G74" t="str">
        <f>IFERROR(INDEX('Enter Draw '!$E$3:$H$252,MATCH(SMALL('Enter Draw '!$K$3:$K$252,D74),'Enter Draw '!$K$3:$K$252,0),3),"")</f>
        <v/>
      </c>
      <c r="H74" t="str">
        <f>IFERROR(INDEX('Enter Draw '!$E$3:$H$252,MATCH(SMALL('Enter Draw '!$K$3:$K$252,D74),'Enter Draw '!$K$3:$K$252,0),4),"")</f>
        <v/>
      </c>
      <c r="I74">
        <v>67</v>
      </c>
      <c r="J74" s="1" t="str">
        <f t="shared" si="3"/>
        <v/>
      </c>
      <c r="K74" t="str">
        <f>IFERROR(INDEX('Enter Draw '!$F$3:$H$252,MATCH(SMALL('Enter Draw '!$L$3:$L$252,I74),'Enter Draw '!$L$3:$L$252,0),2),"")</f>
        <v/>
      </c>
      <c r="L74" t="str">
        <f>IFERROR(INDEX('Enter Draw '!$F$3:$H$252,MATCH(SMALL('Enter Draw '!$L$3:$L$252,I74),'Enter Draw '!$L$3:$L$252,0),3),"")</f>
        <v/>
      </c>
      <c r="N74" s="1" t="str">
        <f>IF(O74="","",IF(INDEX('Enter Draw '!$B$3:$H$252,MATCH(SMALL('Enter Draw '!$M$3:$M$252,D74),'Enter Draw '!$M$3:$M$252,0),1)="oco","oco",D74))</f>
        <v/>
      </c>
      <c r="O74" t="str">
        <f>IFERROR(INDEX('Enter Draw '!$A$3:$J$252,MATCH(SMALL('Enter Draw '!$M$3:$M$252,Q74),'Enter Draw '!$M$3:$M$252,0),7),"")</f>
        <v/>
      </c>
      <c r="P74" t="str">
        <f>IFERROR(INDEX('Enter Draw '!$A$3:$H$252,MATCH(SMALL('Enter Draw '!$M$3:$M$252,Q74),'Enter Draw '!$M$3:$M$252,0),8),"")</f>
        <v/>
      </c>
      <c r="Q74">
        <v>61</v>
      </c>
      <c r="S74" s="1" t="str">
        <f t="shared" si="4"/>
        <v/>
      </c>
      <c r="T74" t="str">
        <f>IFERROR(INDEX('Enter Draw '!$A$3:$J$252,MATCH(SMALL('Enter Draw '!$N$3:$N$252,V75),'Enter Draw '!$N$3:$N$252,0),6),"")</f>
        <v/>
      </c>
      <c r="U74" t="str">
        <f>IFERROR(INDEX('Enter Draw '!$A$3:$H$252,MATCH(SMALL('Enter Draw '!$N$3:$N$252,V75),'Enter Draw '!$N$3:$N$252,0),7),"")</f>
        <v/>
      </c>
      <c r="V74">
        <v>61</v>
      </c>
      <c r="X74" s="1" t="str">
        <f t="shared" si="5"/>
        <v/>
      </c>
      <c r="Y74" t="str">
        <f>IFERROR(INDEX('Enter Draw '!$A$3:$J$252,MATCH(SMALL('Enter Draw '!$O$3:$O$252,Q74),'Enter Draw '!$O$3:$O$252,0),7),"")</f>
        <v/>
      </c>
      <c r="Z74" t="str">
        <f>IFERROR(INDEX('Enter Draw '!$A$3:$H$252,MATCH(SMALL('Enter Draw '!$O$3:$O$252,Q74),'Enter Draw '!$O$3:$O$252,0),8),"")</f>
        <v/>
      </c>
    </row>
    <row r="75" spans="1:26">
      <c r="A75" s="1">
        <f>IF(B75="","",IF(INDEX('Enter Draw '!$C$3:$H$252,MATCH(SMALL('Enter Draw '!$J$3:$J$252,D75),'Enter Draw '!$J$3:$J$252,0),1)="yco","yco",D75))</f>
        <v>62</v>
      </c>
      <c r="B75" t="str">
        <f>IFERROR(INDEX('Enter Draw '!$C$3:$J$252,MATCH(SMALL('Enter Draw '!$J$3:$J$252,D75),'Enter Draw '!$J$3:$J$252,0),5),"")</f>
        <v xml:space="preserve">Janice Roebuck </v>
      </c>
      <c r="C75" t="str">
        <f>IFERROR(INDEX('Enter Draw '!$C$3:$H$252,MATCH(SMALL('Enter Draw '!$J$3:$J$252,D75),'Enter Draw '!$J$3:$J$252,0),6),"")</f>
        <v xml:space="preserve">Peaches </v>
      </c>
      <c r="D75">
        <v>62</v>
      </c>
      <c r="F75" s="1" t="str">
        <f>IF(G75="","",IF(INDEX('Enter Draw '!$E$3:$H$252,MATCH(SMALL('Enter Draw '!$K$3:$K$252,D75),'Enter Draw '!$K$3:$K$252,0),1)="co","co",IF(INDEX('Enter Draw '!$E$3:$H$252,MATCH(SMALL('Enter Draw '!$K$3:$K$252,D75),'Enter Draw '!$K$3:$K$252,0),1)="yco","yco",D75)))</f>
        <v/>
      </c>
      <c r="G75" t="str">
        <f>IFERROR(INDEX('Enter Draw '!$E$3:$H$252,MATCH(SMALL('Enter Draw '!$K$3:$K$252,D75),'Enter Draw '!$K$3:$K$252,0),3),"")</f>
        <v/>
      </c>
      <c r="H75" t="str">
        <f>IFERROR(INDEX('Enter Draw '!$E$3:$H$252,MATCH(SMALL('Enter Draw '!$K$3:$K$252,D75),'Enter Draw '!$K$3:$K$252,0),4),"")</f>
        <v/>
      </c>
      <c r="I75">
        <v>68</v>
      </c>
      <c r="J75" s="1" t="str">
        <f t="shared" si="3"/>
        <v/>
      </c>
      <c r="K75" t="str">
        <f>IFERROR(INDEX('Enter Draw '!$F$3:$H$252,MATCH(SMALL('Enter Draw '!$L$3:$L$252,I75),'Enter Draw '!$L$3:$L$252,0),2),"")</f>
        <v/>
      </c>
      <c r="L75" t="str">
        <f>IFERROR(INDEX('Enter Draw '!$F$3:$H$252,MATCH(SMALL('Enter Draw '!$L$3:$L$252,I75),'Enter Draw '!$L$3:$L$252,0),3),"")</f>
        <v/>
      </c>
      <c r="N75" s="1" t="str">
        <f>IF(O75="","",IF(INDEX('Enter Draw '!$B$3:$H$252,MATCH(SMALL('Enter Draw '!$M$3:$M$252,D75),'Enter Draw '!$M$3:$M$252,0),1)="oco","oco",D75))</f>
        <v/>
      </c>
      <c r="O75" t="str">
        <f>IFERROR(INDEX('Enter Draw '!$A$3:$J$252,MATCH(SMALL('Enter Draw '!$M$3:$M$252,Q75),'Enter Draw '!$M$3:$M$252,0),7),"")</f>
        <v/>
      </c>
      <c r="P75" t="str">
        <f>IFERROR(INDEX('Enter Draw '!$A$3:$H$252,MATCH(SMALL('Enter Draw '!$M$3:$M$252,Q75),'Enter Draw '!$M$3:$M$252,0),8),"")</f>
        <v/>
      </c>
      <c r="Q75">
        <v>62</v>
      </c>
      <c r="S75" s="1" t="str">
        <f t="shared" si="4"/>
        <v/>
      </c>
      <c r="T75" t="str">
        <f>IFERROR(INDEX('Enter Draw '!$A$3:$J$252,MATCH(SMALL('Enter Draw '!$N$3:$N$252,V76),'Enter Draw '!$N$3:$N$252,0),6),"")</f>
        <v/>
      </c>
      <c r="U75" t="str">
        <f>IFERROR(INDEX('Enter Draw '!$A$3:$H$252,MATCH(SMALL('Enter Draw '!$N$3:$N$252,V76),'Enter Draw '!$N$3:$N$252,0),7),"")</f>
        <v/>
      </c>
      <c r="V75">
        <v>62</v>
      </c>
      <c r="X75" s="1" t="str">
        <f t="shared" si="5"/>
        <v/>
      </c>
      <c r="Y75" t="str">
        <f>IFERROR(INDEX('Enter Draw '!$A$3:$J$252,MATCH(SMALL('Enter Draw '!$O$3:$O$252,Q75),'Enter Draw '!$O$3:$O$252,0),7),"")</f>
        <v/>
      </c>
      <c r="Z75" t="str">
        <f>IFERROR(INDEX('Enter Draw '!$A$3:$H$252,MATCH(SMALL('Enter Draw '!$O$3:$O$252,Q75),'Enter Draw '!$O$3:$O$252,0),8),"")</f>
        <v/>
      </c>
    </row>
    <row r="76" spans="1:26">
      <c r="A76" s="1">
        <f>IF(B76="","",IF(INDEX('Enter Draw '!$C$3:$H$252,MATCH(SMALL('Enter Draw '!$J$3:$J$252,D76),'Enter Draw '!$J$3:$J$252,0),1)="yco","yco",D76))</f>
        <v>63</v>
      </c>
      <c r="B76" t="str">
        <f>IFERROR(INDEX('Enter Draw '!$C$3:$J$252,MATCH(SMALL('Enter Draw '!$J$3:$J$252,D76),'Enter Draw '!$J$3:$J$252,0),5),"")</f>
        <v xml:space="preserve">Michele Snyder </v>
      </c>
      <c r="C76" t="str">
        <f>IFERROR(INDEX('Enter Draw '!$C$3:$H$252,MATCH(SMALL('Enter Draw '!$J$3:$J$252,D76),'Enter Draw '!$J$3:$J$252,0),6),"")</f>
        <v xml:space="preserve">Shandy </v>
      </c>
      <c r="D76">
        <v>63</v>
      </c>
      <c r="F76" s="1" t="str">
        <f>IF(G76="","",IF(INDEX('Enter Draw '!$E$3:$H$252,MATCH(SMALL('Enter Draw '!$K$3:$K$252,D76),'Enter Draw '!$K$3:$K$252,0),1)="co","co",IF(INDEX('Enter Draw '!$E$3:$H$252,MATCH(SMALL('Enter Draw '!$K$3:$K$252,D76),'Enter Draw '!$K$3:$K$252,0),1)="yco","yco",D76)))</f>
        <v/>
      </c>
      <c r="G76" t="str">
        <f>IFERROR(INDEX('Enter Draw '!$E$3:$H$252,MATCH(SMALL('Enter Draw '!$K$3:$K$252,D76),'Enter Draw '!$K$3:$K$252,0),3),"")</f>
        <v/>
      </c>
      <c r="H76" t="str">
        <f>IFERROR(INDEX('Enter Draw '!$E$3:$H$252,MATCH(SMALL('Enter Draw '!$K$3:$K$252,D76),'Enter Draw '!$K$3:$K$252,0),4),"")</f>
        <v/>
      </c>
      <c r="I76">
        <v>69</v>
      </c>
      <c r="J76" s="1" t="str">
        <f t="shared" si="3"/>
        <v/>
      </c>
      <c r="K76" t="str">
        <f>IFERROR(INDEX('Enter Draw '!$F$3:$H$252,MATCH(SMALL('Enter Draw '!$L$3:$L$252,I76),'Enter Draw '!$L$3:$L$252,0),2),"")</f>
        <v/>
      </c>
      <c r="L76" t="str">
        <f>IFERROR(INDEX('Enter Draw '!$F$3:$H$252,MATCH(SMALL('Enter Draw '!$L$3:$L$252,I76),'Enter Draw '!$L$3:$L$252,0),3),"")</f>
        <v/>
      </c>
      <c r="N76" s="1" t="str">
        <f>IF(O76="","",IF(INDEX('Enter Draw '!$B$3:$H$252,MATCH(SMALL('Enter Draw '!$M$3:$M$252,D76),'Enter Draw '!$M$3:$M$252,0),1)="oco","oco",D76))</f>
        <v/>
      </c>
      <c r="O76" t="str">
        <f>IFERROR(INDEX('Enter Draw '!$A$3:$J$252,MATCH(SMALL('Enter Draw '!$M$3:$M$252,Q76),'Enter Draw '!$M$3:$M$252,0),7),"")</f>
        <v/>
      </c>
      <c r="P76" t="str">
        <f>IFERROR(INDEX('Enter Draw '!$A$3:$H$252,MATCH(SMALL('Enter Draw '!$M$3:$M$252,Q76),'Enter Draw '!$M$3:$M$252,0),8),"")</f>
        <v/>
      </c>
      <c r="Q76">
        <v>63</v>
      </c>
      <c r="S76" s="1" t="str">
        <f t="shared" si="4"/>
        <v/>
      </c>
      <c r="T76" t="str">
        <f>IFERROR(INDEX('Enter Draw '!$A$3:$J$252,MATCH(SMALL('Enter Draw '!$N$3:$N$252,V77),'Enter Draw '!$N$3:$N$252,0),6),"")</f>
        <v/>
      </c>
      <c r="U76" t="str">
        <f>IFERROR(INDEX('Enter Draw '!$A$3:$H$252,MATCH(SMALL('Enter Draw '!$N$3:$N$252,V77),'Enter Draw '!$N$3:$N$252,0),7),"")</f>
        <v/>
      </c>
      <c r="V76">
        <v>63</v>
      </c>
      <c r="X76" s="1" t="str">
        <f t="shared" si="5"/>
        <v/>
      </c>
      <c r="Y76" t="str">
        <f>IFERROR(INDEX('Enter Draw '!$A$3:$J$252,MATCH(SMALL('Enter Draw '!$O$3:$O$252,Q76),'Enter Draw '!$O$3:$O$252,0),7),"")</f>
        <v/>
      </c>
      <c r="Z76" t="str">
        <f>IFERROR(INDEX('Enter Draw '!$A$3:$H$252,MATCH(SMALL('Enter Draw '!$O$3:$O$252,Q76),'Enter Draw '!$O$3:$O$252,0),8),"")</f>
        <v/>
      </c>
    </row>
    <row r="77" spans="1:26">
      <c r="A77" s="1">
        <f>IF(B77="","",IF(INDEX('Enter Draw '!$C$3:$H$252,MATCH(SMALL('Enter Draw '!$J$3:$J$252,D77),'Enter Draw '!$J$3:$J$252,0),1)="yco","yco",D77))</f>
        <v>64</v>
      </c>
      <c r="B77" t="str">
        <f>IFERROR(INDEX('Enter Draw '!$C$3:$J$252,MATCH(SMALL('Enter Draw '!$J$3:$J$252,D77),'Enter Draw '!$J$3:$J$252,0),5),"")</f>
        <v xml:space="preserve">Kelli Shryock </v>
      </c>
      <c r="C77" t="str">
        <f>IFERROR(INDEX('Enter Draw '!$C$3:$H$252,MATCH(SMALL('Enter Draw '!$J$3:$J$252,D77),'Enter Draw '!$J$3:$J$252,0),6),"")</f>
        <v xml:space="preserve">Max </v>
      </c>
      <c r="D77">
        <v>64</v>
      </c>
      <c r="F77" s="1" t="str">
        <f>IF(G77="","",IF(INDEX('Enter Draw '!$E$3:$H$252,MATCH(SMALL('Enter Draw '!$K$3:$K$252,D77),'Enter Draw '!$K$3:$K$252,0),1)="co","co",IF(INDEX('Enter Draw '!$E$3:$H$252,MATCH(SMALL('Enter Draw '!$K$3:$K$252,D77),'Enter Draw '!$K$3:$K$252,0),1)="yco","yco",D77)))</f>
        <v/>
      </c>
      <c r="G77" t="str">
        <f>IFERROR(INDEX('Enter Draw '!$E$3:$H$252,MATCH(SMALL('Enter Draw '!$K$3:$K$252,D77),'Enter Draw '!$K$3:$K$252,0),3),"")</f>
        <v/>
      </c>
      <c r="H77" t="str">
        <f>IFERROR(INDEX('Enter Draw '!$E$3:$H$252,MATCH(SMALL('Enter Draw '!$K$3:$K$252,D77),'Enter Draw '!$K$3:$K$252,0),4),"")</f>
        <v/>
      </c>
      <c r="I77">
        <v>70</v>
      </c>
      <c r="J77" s="1" t="str">
        <f t="shared" si="3"/>
        <v/>
      </c>
      <c r="K77" t="str">
        <f>IFERROR(INDEX('Enter Draw '!$F$3:$H$252,MATCH(SMALL('Enter Draw '!$L$3:$L$252,I77),'Enter Draw '!$L$3:$L$252,0),2),"")</f>
        <v/>
      </c>
      <c r="L77" t="str">
        <f>IFERROR(INDEX('Enter Draw '!$F$3:$H$252,MATCH(SMALL('Enter Draw '!$L$3:$L$252,I77),'Enter Draw '!$L$3:$L$252,0),3),"")</f>
        <v/>
      </c>
      <c r="N77" s="1" t="str">
        <f>IF(O77="","",IF(INDEX('Enter Draw '!$B$3:$H$252,MATCH(SMALL('Enter Draw '!$M$3:$M$252,D77),'Enter Draw '!$M$3:$M$252,0),1)="oco","oco",D77))</f>
        <v/>
      </c>
      <c r="O77" t="str">
        <f>IFERROR(INDEX('Enter Draw '!$A$3:$J$252,MATCH(SMALL('Enter Draw '!$M$3:$M$252,Q77),'Enter Draw '!$M$3:$M$252,0),7),"")</f>
        <v/>
      </c>
      <c r="P77" t="str">
        <f>IFERROR(INDEX('Enter Draw '!$A$3:$H$252,MATCH(SMALL('Enter Draw '!$M$3:$M$252,Q77),'Enter Draw '!$M$3:$M$252,0),8),"")</f>
        <v/>
      </c>
      <c r="Q77">
        <v>64</v>
      </c>
      <c r="S77" s="1" t="str">
        <f t="shared" si="4"/>
        <v/>
      </c>
      <c r="T77" t="str">
        <f>IFERROR(INDEX('Enter Draw '!$A$3:$J$252,MATCH(SMALL('Enter Draw '!$N$3:$N$252,V78),'Enter Draw '!$N$3:$N$252,0),6),"")</f>
        <v/>
      </c>
      <c r="U77" t="str">
        <f>IFERROR(INDEX('Enter Draw '!$A$3:$H$252,MATCH(SMALL('Enter Draw '!$N$3:$N$252,V78),'Enter Draw '!$N$3:$N$252,0),7),"")</f>
        <v/>
      </c>
      <c r="V77">
        <v>64</v>
      </c>
      <c r="X77" s="1" t="str">
        <f t="shared" si="5"/>
        <v/>
      </c>
      <c r="Y77" t="str">
        <f>IFERROR(INDEX('Enter Draw '!$A$3:$J$252,MATCH(SMALL('Enter Draw '!$O$3:$O$252,Q77),'Enter Draw '!$O$3:$O$252,0),7),"")</f>
        <v/>
      </c>
      <c r="Z77" t="str">
        <f>IFERROR(INDEX('Enter Draw '!$A$3:$H$252,MATCH(SMALL('Enter Draw '!$O$3:$O$252,Q77),'Enter Draw '!$O$3:$O$252,0),8),"")</f>
        <v/>
      </c>
    </row>
    <row r="78" spans="1:26">
      <c r="A78" s="1">
        <f>IF(B78="","",IF(INDEX('Enter Draw '!$C$3:$H$252,MATCH(SMALL('Enter Draw '!$J$3:$J$252,D78),'Enter Draw '!$J$3:$J$252,0),1)="yco","yco",D78))</f>
        <v>65</v>
      </c>
      <c r="B78" t="str">
        <f>IFERROR(INDEX('Enter Draw '!$C$3:$J$252,MATCH(SMALL('Enter Draw '!$J$3:$J$252,D78),'Enter Draw '!$J$3:$J$252,0),5),"")</f>
        <v xml:space="preserve">Kristan Soukup </v>
      </c>
      <c r="C78" t="str">
        <f>IFERROR(INDEX('Enter Draw '!$C$3:$H$252,MATCH(SMALL('Enter Draw '!$J$3:$J$252,D78),'Enter Draw '!$J$3:$J$252,0),6),"")</f>
        <v xml:space="preserve">Crown </v>
      </c>
      <c r="D78">
        <v>65</v>
      </c>
      <c r="F78" s="1" t="str">
        <f>IF(G78="","",IF(INDEX('Enter Draw '!$E$3:$H$252,MATCH(SMALL('Enter Draw '!$K$3:$K$252,D78),'Enter Draw '!$K$3:$K$252,0),1)="co","co",IF(INDEX('Enter Draw '!$E$3:$H$252,MATCH(SMALL('Enter Draw '!$K$3:$K$252,D78),'Enter Draw '!$K$3:$K$252,0),1)="yco","yco",D78)))</f>
        <v/>
      </c>
      <c r="G78" t="str">
        <f>IFERROR(INDEX('Enter Draw '!$E$3:$H$252,MATCH(SMALL('Enter Draw '!$K$3:$K$252,D78),'Enter Draw '!$K$3:$K$252,0),3),"")</f>
        <v/>
      </c>
      <c r="H78" t="str">
        <f>IFERROR(INDEX('Enter Draw '!$E$3:$H$252,MATCH(SMALL('Enter Draw '!$K$3:$K$252,D78),'Enter Draw '!$K$3:$K$252,0),4),"")</f>
        <v/>
      </c>
      <c r="J78" s="1" t="str">
        <f t="shared" si="3"/>
        <v/>
      </c>
      <c r="K78" t="str">
        <f>IFERROR(INDEX('Enter Draw '!$F$3:$H$252,MATCH(SMALL('Enter Draw '!$L$3:$L$252,I78),'Enter Draw '!$L$3:$L$252,0),2),"")</f>
        <v/>
      </c>
      <c r="L78" t="str">
        <f>IFERROR(INDEX('Enter Draw '!$F$3:$H$252,MATCH(SMALL('Enter Draw '!$L$3:$L$252,I78),'Enter Draw '!$L$3:$L$252,0),3),"")</f>
        <v/>
      </c>
      <c r="N78" s="1" t="str">
        <f>IF(O78="","",IF(INDEX('Enter Draw '!$B$3:$H$252,MATCH(SMALL('Enter Draw '!$M$3:$M$252,D78),'Enter Draw '!$M$3:$M$252,0),1)="oco","oco",D78))</f>
        <v/>
      </c>
      <c r="O78" t="str">
        <f>IFERROR(INDEX('Enter Draw '!$A$3:$J$252,MATCH(SMALL('Enter Draw '!$M$3:$M$252,Q78),'Enter Draw '!$M$3:$M$252,0),7),"")</f>
        <v/>
      </c>
      <c r="P78" t="str">
        <f>IFERROR(INDEX('Enter Draw '!$A$3:$H$252,MATCH(SMALL('Enter Draw '!$M$3:$M$252,Q78),'Enter Draw '!$M$3:$M$252,0),8),"")</f>
        <v/>
      </c>
      <c r="Q78">
        <v>65</v>
      </c>
      <c r="S78" s="1" t="str">
        <f t="shared" si="4"/>
        <v/>
      </c>
      <c r="T78" t="str">
        <f>IFERROR(INDEX('Enter Draw '!$A$3:$J$252,MATCH(SMALL('Enter Draw '!$N$3:$N$252,V79),'Enter Draw '!$N$3:$N$252,0),6),"")</f>
        <v/>
      </c>
      <c r="U78" t="str">
        <f>IFERROR(INDEX('Enter Draw '!$A$3:$H$252,MATCH(SMALL('Enter Draw '!$N$3:$N$252,V79),'Enter Draw '!$N$3:$N$252,0),7),"")</f>
        <v/>
      </c>
      <c r="V78">
        <v>65</v>
      </c>
      <c r="X78" s="1" t="str">
        <f t="shared" si="5"/>
        <v/>
      </c>
      <c r="Y78" t="str">
        <f>IFERROR(INDEX('Enter Draw '!$A$3:$J$252,MATCH(SMALL('Enter Draw '!$O$3:$O$252,Q78),'Enter Draw '!$O$3:$O$252,0),7),"")</f>
        <v/>
      </c>
      <c r="Z78" t="str">
        <f>IFERROR(INDEX('Enter Draw '!$A$3:$H$252,MATCH(SMALL('Enter Draw '!$O$3:$O$252,Q78),'Enter Draw '!$O$3:$O$252,0),8),"")</f>
        <v/>
      </c>
    </row>
    <row r="79" spans="1:26">
      <c r="A79" s="1" t="str">
        <f>IF(B79="","",IF(INDEX('Enter Draw '!$C$3:$H$252,MATCH(SMALL('Enter Draw '!$J$3:$J$252,D79),'Enter Draw '!$J$3:$J$252,0),1)="yco","yco",D79))</f>
        <v/>
      </c>
      <c r="B79" t="str">
        <f>IFERROR(INDEX('Enter Draw '!$C$3:$J$252,MATCH(SMALL('Enter Draw '!$J$3:$J$252,D79),'Enter Draw '!$J$3:$J$252,0),5),"")</f>
        <v/>
      </c>
      <c r="C79" t="str">
        <f>IFERROR(INDEX('Enter Draw '!$C$3:$H$252,MATCH(SMALL('Enter Draw '!$J$3:$J$252,D79),'Enter Draw '!$J$3:$J$252,0),6),"")</f>
        <v/>
      </c>
      <c r="F79" s="1" t="str">
        <f>IF(G79="","",IF(INDEX('Enter Draw '!$E$3:$H$252,MATCH(SMALL('Enter Draw '!$K$3:$K$252,D79),'Enter Draw '!$K$3:$K$252,0),1)="co","co",IF(INDEX('Enter Draw '!$E$3:$H$252,MATCH(SMALL('Enter Draw '!$K$3:$K$252,D79),'Enter Draw '!$K$3:$K$252,0),1)="yco","yco",D79)))</f>
        <v/>
      </c>
      <c r="G79" t="str">
        <f>IFERROR(INDEX('Enter Draw '!$E$3:$H$252,MATCH(SMALL('Enter Draw '!$K$3:$K$252,D79),'Enter Draw '!$K$3:$K$252,0),3),"")</f>
        <v/>
      </c>
      <c r="H79" t="str">
        <f>IFERROR(INDEX('Enter Draw '!$E$3:$H$252,MATCH(SMALL('Enter Draw '!$K$3:$K$252,D79),'Enter Draw '!$K$3:$K$252,0),4),"")</f>
        <v/>
      </c>
      <c r="I79">
        <v>71</v>
      </c>
      <c r="J79" s="1" t="str">
        <f t="shared" si="3"/>
        <v/>
      </c>
      <c r="K79" t="str">
        <f>IFERROR(INDEX('Enter Draw '!$F$3:$H$252,MATCH(SMALL('Enter Draw '!$L$3:$L$252,I79),'Enter Draw '!$L$3:$L$252,0),2),"")</f>
        <v/>
      </c>
      <c r="L79" t="str">
        <f>IFERROR(INDEX('Enter Draw '!$F$3:$H$252,MATCH(SMALL('Enter Draw '!$L$3:$L$252,I79),'Enter Draw '!$L$3:$L$252,0),3),"")</f>
        <v/>
      </c>
      <c r="N79" s="1" t="str">
        <f>IF(O79="","",IF(INDEX('Enter Draw '!$B$3:$H$252,MATCH(SMALL('Enter Draw '!$M$3:$M$252,D79),'Enter Draw '!$M$3:$M$252,0),1)="oco","oco",D79))</f>
        <v/>
      </c>
      <c r="O79" t="str">
        <f>IFERROR(INDEX('Enter Draw '!$A$3:$J$252,MATCH(SMALL('Enter Draw '!$M$3:$M$252,Q79),'Enter Draw '!$M$3:$M$252,0),7),"")</f>
        <v/>
      </c>
      <c r="P79" t="str">
        <f>IFERROR(INDEX('Enter Draw '!$A$3:$H$252,MATCH(SMALL('Enter Draw '!$M$3:$M$252,Q79),'Enter Draw '!$M$3:$M$252,0),8),"")</f>
        <v/>
      </c>
      <c r="S79" s="1" t="str">
        <f t="shared" si="4"/>
        <v/>
      </c>
      <c r="T79" t="str">
        <f>IFERROR(INDEX('Enter Draw '!$A$3:$J$252,MATCH(SMALL('Enter Draw '!$N$3:$N$252,V80),'Enter Draw '!$N$3:$N$252,0),6),"")</f>
        <v/>
      </c>
      <c r="U79" t="str">
        <f>IFERROR(INDEX('Enter Draw '!$A$3:$H$252,MATCH(SMALL('Enter Draw '!$N$3:$N$252,V80),'Enter Draw '!$N$3:$N$252,0),7),"")</f>
        <v/>
      </c>
      <c r="X79" s="1" t="str">
        <f t="shared" si="5"/>
        <v/>
      </c>
      <c r="Y79" t="str">
        <f>IFERROR(INDEX('Enter Draw '!$A$3:$J$252,MATCH(SMALL('Enter Draw '!$O$3:$O$252,Q79),'Enter Draw '!$O$3:$O$252,0),7),"")</f>
        <v/>
      </c>
      <c r="Z79" t="str">
        <f>IFERROR(INDEX('Enter Draw '!$A$3:$H$252,MATCH(SMALL('Enter Draw '!$O$3:$O$252,Q79),'Enter Draw '!$O$3:$O$252,0),8),"")</f>
        <v/>
      </c>
    </row>
    <row r="80" spans="1:26">
      <c r="A80" s="1">
        <f>IF(B80="","",IF(INDEX('Enter Draw '!$C$3:$H$252,MATCH(SMALL('Enter Draw '!$J$3:$J$252,D80),'Enter Draw '!$J$3:$J$252,0),1)="yco","yco",D80))</f>
        <v>66</v>
      </c>
      <c r="B80" t="str">
        <f>IFERROR(INDEX('Enter Draw '!$C$3:$J$252,MATCH(SMALL('Enter Draw '!$J$3:$J$252,D80),'Enter Draw '!$J$3:$J$252,0),5),"")</f>
        <v xml:space="preserve">Sara Skuodas </v>
      </c>
      <c r="C80" t="str">
        <f>IFERROR(INDEX('Enter Draw '!$C$3:$H$252,MATCH(SMALL('Enter Draw '!$J$3:$J$252,D80),'Enter Draw '!$J$3:$J$252,0),6),"")</f>
        <v xml:space="preserve">Puddles </v>
      </c>
      <c r="D80">
        <v>66</v>
      </c>
      <c r="F80" s="1" t="str">
        <f>IF(G80="","",IF(INDEX('Enter Draw '!$E$3:$H$252,MATCH(SMALL('Enter Draw '!$K$3:$K$252,D80),'Enter Draw '!$K$3:$K$252,0),1)="co","co",IF(INDEX('Enter Draw '!$E$3:$H$252,MATCH(SMALL('Enter Draw '!$K$3:$K$252,D80),'Enter Draw '!$K$3:$K$252,0),1)="yco","yco",D80)))</f>
        <v/>
      </c>
      <c r="G80" t="str">
        <f>IFERROR(INDEX('Enter Draw '!$E$3:$H$252,MATCH(SMALL('Enter Draw '!$K$3:$K$252,D80),'Enter Draw '!$K$3:$K$252,0),3),"")</f>
        <v/>
      </c>
      <c r="H80" t="str">
        <f>IFERROR(INDEX('Enter Draw '!$E$3:$H$252,MATCH(SMALL('Enter Draw '!$K$3:$K$252,D80),'Enter Draw '!$K$3:$K$252,0),4),"")</f>
        <v/>
      </c>
      <c r="I80">
        <v>72</v>
      </c>
      <c r="J80" s="1" t="str">
        <f t="shared" si="3"/>
        <v/>
      </c>
      <c r="K80" t="str">
        <f>IFERROR(INDEX('Enter Draw '!$F$3:$H$252,MATCH(SMALL('Enter Draw '!$L$3:$L$252,I80),'Enter Draw '!$L$3:$L$252,0),2),"")</f>
        <v/>
      </c>
      <c r="L80" t="str">
        <f>IFERROR(INDEX('Enter Draw '!$F$3:$H$252,MATCH(SMALL('Enter Draw '!$L$3:$L$252,I80),'Enter Draw '!$L$3:$L$252,0),3),"")</f>
        <v/>
      </c>
      <c r="N80" s="1" t="str">
        <f>IF(O80="","",IF(INDEX('Enter Draw '!$B$3:$H$252,MATCH(SMALL('Enter Draw '!$M$3:$M$252,D80),'Enter Draw '!$M$3:$M$252,0),1)="oco","oco",D80))</f>
        <v/>
      </c>
      <c r="O80" t="str">
        <f>IFERROR(INDEX('Enter Draw '!$A$3:$J$252,MATCH(SMALL('Enter Draw '!$M$3:$M$252,Q80),'Enter Draw '!$M$3:$M$252,0),7),"")</f>
        <v/>
      </c>
      <c r="P80" t="str">
        <f>IFERROR(INDEX('Enter Draw '!$A$3:$H$252,MATCH(SMALL('Enter Draw '!$M$3:$M$252,Q80),'Enter Draw '!$M$3:$M$252,0),8),"")</f>
        <v/>
      </c>
      <c r="Q80">
        <v>66</v>
      </c>
      <c r="S80" s="1" t="str">
        <f t="shared" si="4"/>
        <v/>
      </c>
      <c r="T80" t="str">
        <f>IFERROR(INDEX('Enter Draw '!$A$3:$J$252,MATCH(SMALL('Enter Draw '!$N$3:$N$252,V81),'Enter Draw '!$N$3:$N$252,0),6),"")</f>
        <v/>
      </c>
      <c r="U80" t="str">
        <f>IFERROR(INDEX('Enter Draw '!$A$3:$H$252,MATCH(SMALL('Enter Draw '!$N$3:$N$252,V81),'Enter Draw '!$N$3:$N$252,0),7),"")</f>
        <v/>
      </c>
      <c r="V80">
        <v>66</v>
      </c>
      <c r="X80" s="1" t="str">
        <f t="shared" si="5"/>
        <v/>
      </c>
      <c r="Y80" t="str">
        <f>IFERROR(INDEX('Enter Draw '!$A$3:$J$252,MATCH(SMALL('Enter Draw '!$O$3:$O$252,Q80),'Enter Draw '!$O$3:$O$252,0),7),"")</f>
        <v/>
      </c>
      <c r="Z80" t="str">
        <f>IFERROR(INDEX('Enter Draw '!$A$3:$H$252,MATCH(SMALL('Enter Draw '!$O$3:$O$252,Q80),'Enter Draw '!$O$3:$O$252,0),8),"")</f>
        <v/>
      </c>
    </row>
    <row r="81" spans="1:26">
      <c r="A81" s="1">
        <f>IF(B81="","",IF(INDEX('Enter Draw '!$C$3:$H$252,MATCH(SMALL('Enter Draw '!$J$3:$J$252,D81),'Enter Draw '!$J$3:$J$252,0),1)="yco","yco",D81))</f>
        <v>67</v>
      </c>
      <c r="B81" t="str">
        <f>IFERROR(INDEX('Enter Draw '!$C$3:$J$252,MATCH(SMALL('Enter Draw '!$J$3:$J$252,D81),'Enter Draw '!$J$3:$J$252,0),5),"")</f>
        <v xml:space="preserve">Kelli VanDerBrink </v>
      </c>
      <c r="C81" t="str">
        <f>IFERROR(INDEX('Enter Draw '!$C$3:$H$252,MATCH(SMALL('Enter Draw '!$J$3:$J$252,D81),'Enter Draw '!$J$3:$J$252,0),6),"")</f>
        <v xml:space="preserve">Cowboy </v>
      </c>
      <c r="D81">
        <v>67</v>
      </c>
      <c r="F81" s="1" t="str">
        <f>IF(G81="","",IF(INDEX('Enter Draw '!$E$3:$H$252,MATCH(SMALL('Enter Draw '!$K$3:$K$252,D81),'Enter Draw '!$K$3:$K$252,0),1)="co","co",IF(INDEX('Enter Draw '!$E$3:$H$252,MATCH(SMALL('Enter Draw '!$K$3:$K$252,D81),'Enter Draw '!$K$3:$K$252,0),1)="yco","yco",D81)))</f>
        <v/>
      </c>
      <c r="G81" t="str">
        <f>IFERROR(INDEX('Enter Draw '!$E$3:$H$252,MATCH(SMALL('Enter Draw '!$K$3:$K$252,D81),'Enter Draw '!$K$3:$K$252,0),3),"")</f>
        <v/>
      </c>
      <c r="H81" t="str">
        <f>IFERROR(INDEX('Enter Draw '!$E$3:$H$252,MATCH(SMALL('Enter Draw '!$K$3:$K$252,D81),'Enter Draw '!$K$3:$K$252,0),4),"")</f>
        <v/>
      </c>
      <c r="I81">
        <v>73</v>
      </c>
      <c r="J81" s="1" t="str">
        <f t="shared" si="3"/>
        <v/>
      </c>
      <c r="K81" t="str">
        <f>IFERROR(INDEX('Enter Draw '!$F$3:$H$252,MATCH(SMALL('Enter Draw '!$L$3:$L$252,I81),'Enter Draw '!$L$3:$L$252,0),2),"")</f>
        <v/>
      </c>
      <c r="L81" t="str">
        <f>IFERROR(INDEX('Enter Draw '!$F$3:$H$252,MATCH(SMALL('Enter Draw '!$L$3:$L$252,I81),'Enter Draw '!$L$3:$L$252,0),3),"")</f>
        <v/>
      </c>
      <c r="N81" s="1" t="str">
        <f>IF(O81="","",IF(INDEX('Enter Draw '!$B$3:$H$252,MATCH(SMALL('Enter Draw '!$M$3:$M$252,D81),'Enter Draw '!$M$3:$M$252,0),1)="oco","oco",D81))</f>
        <v/>
      </c>
      <c r="O81" t="str">
        <f>IFERROR(INDEX('Enter Draw '!$A$3:$J$252,MATCH(SMALL('Enter Draw '!$M$3:$M$252,Q81),'Enter Draw '!$M$3:$M$252,0),7),"")</f>
        <v/>
      </c>
      <c r="P81" t="str">
        <f>IFERROR(INDEX('Enter Draw '!$A$3:$H$252,MATCH(SMALL('Enter Draw '!$M$3:$M$252,Q81),'Enter Draw '!$M$3:$M$252,0),8),"")</f>
        <v/>
      </c>
      <c r="Q81">
        <v>67</v>
      </c>
      <c r="S81" s="1" t="str">
        <f t="shared" si="4"/>
        <v/>
      </c>
      <c r="T81" t="str">
        <f>IFERROR(INDEX('Enter Draw '!$A$3:$J$252,MATCH(SMALL('Enter Draw '!$N$3:$N$252,V82),'Enter Draw '!$N$3:$N$252,0),6),"")</f>
        <v/>
      </c>
      <c r="U81" t="str">
        <f>IFERROR(INDEX('Enter Draw '!$A$3:$H$252,MATCH(SMALL('Enter Draw '!$N$3:$N$252,V82),'Enter Draw '!$N$3:$N$252,0),7),"")</f>
        <v/>
      </c>
      <c r="V81">
        <v>67</v>
      </c>
      <c r="X81" s="1" t="str">
        <f t="shared" si="5"/>
        <v/>
      </c>
      <c r="Y81" t="str">
        <f>IFERROR(INDEX('Enter Draw '!$A$3:$J$252,MATCH(SMALL('Enter Draw '!$O$3:$O$252,Q81),'Enter Draw '!$O$3:$O$252,0),7),"")</f>
        <v/>
      </c>
      <c r="Z81" t="str">
        <f>IFERROR(INDEX('Enter Draw '!$A$3:$H$252,MATCH(SMALL('Enter Draw '!$O$3:$O$252,Q81),'Enter Draw '!$O$3:$O$252,0),8),"")</f>
        <v/>
      </c>
    </row>
    <row r="82" spans="1:26">
      <c r="A82" s="1">
        <f>IF(B82="","",IF(INDEX('Enter Draw '!$C$3:$H$252,MATCH(SMALL('Enter Draw '!$J$3:$J$252,D82),'Enter Draw '!$J$3:$J$252,0),1)="yco","yco",D82))</f>
        <v>68</v>
      </c>
      <c r="B82" t="str">
        <f>IFERROR(INDEX('Enter Draw '!$C$3:$J$252,MATCH(SMALL('Enter Draw '!$J$3:$J$252,D82),'Enter Draw '!$J$3:$J$252,0),5),"")</f>
        <v xml:space="preserve">Sara VanDuysen </v>
      </c>
      <c r="C82" t="str">
        <f>IFERROR(INDEX('Enter Draw '!$C$3:$H$252,MATCH(SMALL('Enter Draw '!$J$3:$J$252,D82),'Enter Draw '!$J$3:$J$252,0),6),"")</f>
        <v xml:space="preserve">lil haida boon </v>
      </c>
      <c r="D82">
        <v>68</v>
      </c>
      <c r="F82" s="1" t="str">
        <f>IF(G82="","",IF(INDEX('Enter Draw '!$E$3:$H$252,MATCH(SMALL('Enter Draw '!$K$3:$K$252,D82),'Enter Draw '!$K$3:$K$252,0),1)="co","co",IF(INDEX('Enter Draw '!$E$3:$H$252,MATCH(SMALL('Enter Draw '!$K$3:$K$252,D82),'Enter Draw '!$K$3:$K$252,0),1)="yco","yco",D82)))</f>
        <v/>
      </c>
      <c r="G82" t="str">
        <f>IFERROR(INDEX('Enter Draw '!$E$3:$H$252,MATCH(SMALL('Enter Draw '!$K$3:$K$252,D82),'Enter Draw '!$K$3:$K$252,0),3),"")</f>
        <v/>
      </c>
      <c r="H82" t="str">
        <f>IFERROR(INDEX('Enter Draw '!$E$3:$H$252,MATCH(SMALL('Enter Draw '!$K$3:$K$252,D82),'Enter Draw '!$K$3:$K$252,0),4),"")</f>
        <v/>
      </c>
      <c r="I82">
        <v>74</v>
      </c>
      <c r="J82" s="1" t="str">
        <f t="shared" si="3"/>
        <v/>
      </c>
      <c r="K82" t="str">
        <f>IFERROR(INDEX('Enter Draw '!$F$3:$H$252,MATCH(SMALL('Enter Draw '!$L$3:$L$252,I82),'Enter Draw '!$L$3:$L$252,0),2),"")</f>
        <v/>
      </c>
      <c r="L82" t="str">
        <f>IFERROR(INDEX('Enter Draw '!$F$3:$H$252,MATCH(SMALL('Enter Draw '!$L$3:$L$252,I82),'Enter Draw '!$L$3:$L$252,0),3),"")</f>
        <v/>
      </c>
      <c r="N82" s="1" t="str">
        <f>IF(O82="","",IF(INDEX('Enter Draw '!$B$3:$H$252,MATCH(SMALL('Enter Draw '!$M$3:$M$252,D82),'Enter Draw '!$M$3:$M$252,0),1)="oco","oco",D82))</f>
        <v/>
      </c>
      <c r="O82" t="str">
        <f>IFERROR(INDEX('Enter Draw '!$A$3:$J$252,MATCH(SMALL('Enter Draw '!$M$3:$M$252,Q82),'Enter Draw '!$M$3:$M$252,0),7),"")</f>
        <v/>
      </c>
      <c r="P82" t="str">
        <f>IFERROR(INDEX('Enter Draw '!$A$3:$H$252,MATCH(SMALL('Enter Draw '!$M$3:$M$252,Q82),'Enter Draw '!$M$3:$M$252,0),8),"")</f>
        <v/>
      </c>
      <c r="Q82">
        <v>68</v>
      </c>
      <c r="S82" s="1" t="str">
        <f t="shared" si="4"/>
        <v/>
      </c>
      <c r="T82" t="str">
        <f>IFERROR(INDEX('Enter Draw '!$A$3:$J$252,MATCH(SMALL('Enter Draw '!$N$3:$N$252,V83),'Enter Draw '!$N$3:$N$252,0),6),"")</f>
        <v/>
      </c>
      <c r="U82" t="str">
        <f>IFERROR(INDEX('Enter Draw '!$A$3:$H$252,MATCH(SMALL('Enter Draw '!$N$3:$N$252,V83),'Enter Draw '!$N$3:$N$252,0),7),"")</f>
        <v/>
      </c>
      <c r="V82">
        <v>68</v>
      </c>
      <c r="X82" s="1" t="str">
        <f t="shared" si="5"/>
        <v/>
      </c>
      <c r="Y82" t="str">
        <f>IFERROR(INDEX('Enter Draw '!$A$3:$J$252,MATCH(SMALL('Enter Draw '!$O$3:$O$252,Q82),'Enter Draw '!$O$3:$O$252,0),7),"")</f>
        <v/>
      </c>
      <c r="Z82" t="str">
        <f>IFERROR(INDEX('Enter Draw '!$A$3:$H$252,MATCH(SMALL('Enter Draw '!$O$3:$O$252,Q82),'Enter Draw '!$O$3:$O$252,0),8),"")</f>
        <v/>
      </c>
    </row>
    <row r="83" spans="1:26">
      <c r="A83" s="1">
        <f>IF(B83="","",IF(INDEX('Enter Draw '!$C$3:$H$252,MATCH(SMALL('Enter Draw '!$J$3:$J$252,D83),'Enter Draw '!$J$3:$J$252,0),1)="yco","yco",D83))</f>
        <v>69</v>
      </c>
      <c r="B83" t="str">
        <f>IFERROR(INDEX('Enter Draw '!$C$3:$J$252,MATCH(SMALL('Enter Draw '!$J$3:$J$252,D83),'Enter Draw '!$J$3:$J$252,0),5),"")</f>
        <v xml:space="preserve">Amanda Wegner </v>
      </c>
      <c r="C83" t="str">
        <f>IFERROR(INDEX('Enter Draw '!$C$3:$H$252,MATCH(SMALL('Enter Draw '!$J$3:$J$252,D83),'Enter Draw '!$J$3:$J$252,0),6),"")</f>
        <v xml:space="preserve">Bunny </v>
      </c>
      <c r="D83">
        <v>69</v>
      </c>
      <c r="F83" s="1" t="str">
        <f>IF(G83="","",IF(INDEX('Enter Draw '!$E$3:$H$252,MATCH(SMALL('Enter Draw '!$K$3:$K$252,D83),'Enter Draw '!$K$3:$K$252,0),1)="co","co",IF(INDEX('Enter Draw '!$E$3:$H$252,MATCH(SMALL('Enter Draw '!$K$3:$K$252,D83),'Enter Draw '!$K$3:$K$252,0),1)="yco","yco",D83)))</f>
        <v/>
      </c>
      <c r="G83" t="str">
        <f>IFERROR(INDEX('Enter Draw '!$E$3:$H$252,MATCH(SMALL('Enter Draw '!$K$3:$K$252,D83),'Enter Draw '!$K$3:$K$252,0),3),"")</f>
        <v/>
      </c>
      <c r="H83" t="str">
        <f>IFERROR(INDEX('Enter Draw '!$E$3:$H$252,MATCH(SMALL('Enter Draw '!$K$3:$K$252,D83),'Enter Draw '!$K$3:$K$252,0),4),"")</f>
        <v/>
      </c>
      <c r="I83">
        <v>75</v>
      </c>
      <c r="J83" s="1" t="str">
        <f t="shared" si="3"/>
        <v/>
      </c>
      <c r="K83" t="str">
        <f>IFERROR(INDEX('Enter Draw '!$F$3:$H$252,MATCH(SMALL('Enter Draw '!$L$3:$L$252,I83),'Enter Draw '!$L$3:$L$252,0),2),"")</f>
        <v/>
      </c>
      <c r="L83" t="str">
        <f>IFERROR(INDEX('Enter Draw '!$F$3:$H$252,MATCH(SMALL('Enter Draw '!$L$3:$L$252,I83),'Enter Draw '!$L$3:$L$252,0),3),"")</f>
        <v/>
      </c>
      <c r="N83" s="1" t="str">
        <f>IF(O83="","",IF(INDEX('Enter Draw '!$B$3:$H$252,MATCH(SMALL('Enter Draw '!$M$3:$M$252,D83),'Enter Draw '!$M$3:$M$252,0),1)="oco","oco",D83))</f>
        <v/>
      </c>
      <c r="O83" t="str">
        <f>IFERROR(INDEX('Enter Draw '!$A$3:$J$252,MATCH(SMALL('Enter Draw '!$M$3:$M$252,Q83),'Enter Draw '!$M$3:$M$252,0),7),"")</f>
        <v/>
      </c>
      <c r="P83" t="str">
        <f>IFERROR(INDEX('Enter Draw '!$A$3:$H$252,MATCH(SMALL('Enter Draw '!$M$3:$M$252,Q83),'Enter Draw '!$M$3:$M$252,0),8),"")</f>
        <v/>
      </c>
      <c r="Q83">
        <v>69</v>
      </c>
      <c r="S83" s="1" t="str">
        <f t="shared" si="4"/>
        <v/>
      </c>
      <c r="T83" t="str">
        <f>IFERROR(INDEX('Enter Draw '!$A$3:$J$252,MATCH(SMALL('Enter Draw '!$N$3:$N$252,V84),'Enter Draw '!$N$3:$N$252,0),6),"")</f>
        <v/>
      </c>
      <c r="U83" t="str">
        <f>IFERROR(INDEX('Enter Draw '!$A$3:$H$252,MATCH(SMALL('Enter Draw '!$N$3:$N$252,V84),'Enter Draw '!$N$3:$N$252,0),7),"")</f>
        <v/>
      </c>
      <c r="V83">
        <v>69</v>
      </c>
      <c r="X83" s="1" t="str">
        <f t="shared" si="5"/>
        <v/>
      </c>
      <c r="Y83" t="str">
        <f>IFERROR(INDEX('Enter Draw '!$A$3:$J$252,MATCH(SMALL('Enter Draw '!$O$3:$O$252,Q83),'Enter Draw '!$O$3:$O$252,0),7),"")</f>
        <v/>
      </c>
      <c r="Z83" t="str">
        <f>IFERROR(INDEX('Enter Draw '!$A$3:$H$252,MATCH(SMALL('Enter Draw '!$O$3:$O$252,Q83),'Enter Draw '!$O$3:$O$252,0),8),"")</f>
        <v/>
      </c>
    </row>
    <row r="84" spans="1:26">
      <c r="A84" s="1">
        <f>IF(B84="","",IF(INDEX('Enter Draw '!$C$3:$H$252,MATCH(SMALL('Enter Draw '!$J$3:$J$252,D84),'Enter Draw '!$J$3:$J$252,0),1)="yco","yco",D84))</f>
        <v>70</v>
      </c>
      <c r="B84" t="str">
        <f>IFERROR(INDEX('Enter Draw '!$C$3:$J$252,MATCH(SMALL('Enter Draw '!$J$3:$J$252,D84),'Enter Draw '!$J$3:$J$252,0),5),"")</f>
        <v xml:space="preserve">Becky Paczkowski </v>
      </c>
      <c r="C84" t="str">
        <f>IFERROR(INDEX('Enter Draw '!$C$3:$H$252,MATCH(SMALL('Enter Draw '!$J$3:$J$252,D84),'Enter Draw '!$J$3:$J$252,0),6),"")</f>
        <v>Buttercup</v>
      </c>
      <c r="D84">
        <v>70</v>
      </c>
      <c r="F84" s="1" t="str">
        <f>IF(G84="","",IF(INDEX('Enter Draw '!$E$3:$H$252,MATCH(SMALL('Enter Draw '!$K$3:$K$252,D84),'Enter Draw '!$K$3:$K$252,0),1)="co","co",IF(INDEX('Enter Draw '!$E$3:$H$252,MATCH(SMALL('Enter Draw '!$K$3:$K$252,D84),'Enter Draw '!$K$3:$K$252,0),1)="yco","yco",D84)))</f>
        <v/>
      </c>
      <c r="G84" t="str">
        <f>IFERROR(INDEX('Enter Draw '!$E$3:$H$252,MATCH(SMALL('Enter Draw '!$K$3:$K$252,D84),'Enter Draw '!$K$3:$K$252,0),3),"")</f>
        <v/>
      </c>
      <c r="H84" t="str">
        <f>IFERROR(INDEX('Enter Draw '!$E$3:$H$252,MATCH(SMALL('Enter Draw '!$K$3:$K$252,D84),'Enter Draw '!$K$3:$K$252,0),4),"")</f>
        <v/>
      </c>
      <c r="I84">
        <v>76</v>
      </c>
      <c r="J84" s="1" t="str">
        <f t="shared" si="3"/>
        <v/>
      </c>
      <c r="K84" t="str">
        <f>IFERROR(INDEX('Enter Draw '!$F$3:$H$252,MATCH(SMALL('Enter Draw '!$L$3:$L$252,I84),'Enter Draw '!$L$3:$L$252,0),2),"")</f>
        <v/>
      </c>
      <c r="L84" t="str">
        <f>IFERROR(INDEX('Enter Draw '!$F$3:$H$252,MATCH(SMALL('Enter Draw '!$L$3:$L$252,I84),'Enter Draw '!$L$3:$L$252,0),3),"")</f>
        <v/>
      </c>
      <c r="N84" s="1" t="str">
        <f>IF(O84="","",IF(INDEX('Enter Draw '!$B$3:$H$252,MATCH(SMALL('Enter Draw '!$M$3:$M$252,D84),'Enter Draw '!$M$3:$M$252,0),1)="oco","oco",D84))</f>
        <v/>
      </c>
      <c r="O84" t="str">
        <f>IFERROR(INDEX('Enter Draw '!$A$3:$J$252,MATCH(SMALL('Enter Draw '!$M$3:$M$252,Q84),'Enter Draw '!$M$3:$M$252,0),7),"")</f>
        <v/>
      </c>
      <c r="P84" t="str">
        <f>IFERROR(INDEX('Enter Draw '!$A$3:$H$252,MATCH(SMALL('Enter Draw '!$M$3:$M$252,Q84),'Enter Draw '!$M$3:$M$252,0),8),"")</f>
        <v/>
      </c>
      <c r="Q84">
        <v>70</v>
      </c>
      <c r="S84" s="1" t="str">
        <f t="shared" si="4"/>
        <v/>
      </c>
      <c r="T84" t="str">
        <f>IFERROR(INDEX('Enter Draw '!$A$3:$J$252,MATCH(SMALL('Enter Draw '!$N$3:$N$252,V85),'Enter Draw '!$N$3:$N$252,0),6),"")</f>
        <v/>
      </c>
      <c r="U84" t="str">
        <f>IFERROR(INDEX('Enter Draw '!$A$3:$H$252,MATCH(SMALL('Enter Draw '!$N$3:$N$252,V85),'Enter Draw '!$N$3:$N$252,0),7),"")</f>
        <v/>
      </c>
      <c r="V84">
        <v>70</v>
      </c>
      <c r="X84" s="1" t="str">
        <f t="shared" si="5"/>
        <v/>
      </c>
      <c r="Y84" t="str">
        <f>IFERROR(INDEX('Enter Draw '!$A$3:$J$252,MATCH(SMALL('Enter Draw '!$O$3:$O$252,Q84),'Enter Draw '!$O$3:$O$252,0),7),"")</f>
        <v/>
      </c>
      <c r="Z84" t="str">
        <f>IFERROR(INDEX('Enter Draw '!$A$3:$H$252,MATCH(SMALL('Enter Draw '!$O$3:$O$252,Q84),'Enter Draw '!$O$3:$O$252,0),8),"")</f>
        <v/>
      </c>
    </row>
    <row r="85" spans="1:26">
      <c r="A85" s="1" t="str">
        <f>IF(B85="","",IF(INDEX('Enter Draw '!$C$3:$H$252,MATCH(SMALL('Enter Draw '!$J$3:$J$252,D85),'Enter Draw '!$J$3:$J$252,0),1)="yco","yco",D85))</f>
        <v/>
      </c>
      <c r="B85" t="str">
        <f>IFERROR(INDEX('Enter Draw '!$C$3:$J$252,MATCH(SMALL('Enter Draw '!$J$3:$J$252,D85),'Enter Draw '!$J$3:$J$252,0),5),"")</f>
        <v/>
      </c>
      <c r="C85" t="str">
        <f>IFERROR(INDEX('Enter Draw '!$C$3:$H$252,MATCH(SMALL('Enter Draw '!$J$3:$J$252,D85),'Enter Draw '!$J$3:$J$252,0),6),"")</f>
        <v/>
      </c>
      <c r="F85" s="1" t="str">
        <f>IF(G85="","",IF(INDEX('Enter Draw '!$E$3:$H$252,MATCH(SMALL('Enter Draw '!$K$3:$K$252,D85),'Enter Draw '!$K$3:$K$252,0),1)="co","co",IF(INDEX('Enter Draw '!$E$3:$H$252,MATCH(SMALL('Enter Draw '!$K$3:$K$252,D85),'Enter Draw '!$K$3:$K$252,0),1)="yco","yco",D85)))</f>
        <v/>
      </c>
      <c r="G85" t="str">
        <f>IFERROR(INDEX('Enter Draw '!$E$3:$H$252,MATCH(SMALL('Enter Draw '!$K$3:$K$252,D85),'Enter Draw '!$K$3:$K$252,0),3),"")</f>
        <v/>
      </c>
      <c r="H85" t="str">
        <f>IFERROR(INDEX('Enter Draw '!$E$3:$H$252,MATCH(SMALL('Enter Draw '!$K$3:$K$252,D85),'Enter Draw '!$K$3:$K$252,0),4),"")</f>
        <v/>
      </c>
      <c r="I85">
        <v>77</v>
      </c>
      <c r="J85" s="1" t="str">
        <f t="shared" si="3"/>
        <v/>
      </c>
      <c r="K85" t="str">
        <f>IFERROR(INDEX('Enter Draw '!$F$3:$H$252,MATCH(SMALL('Enter Draw '!$L$3:$L$252,I85),'Enter Draw '!$L$3:$L$252,0),2),"")</f>
        <v/>
      </c>
      <c r="L85" t="str">
        <f>IFERROR(INDEX('Enter Draw '!$F$3:$H$252,MATCH(SMALL('Enter Draw '!$L$3:$L$252,I85),'Enter Draw '!$L$3:$L$252,0),3),"")</f>
        <v/>
      </c>
      <c r="N85" s="1" t="str">
        <f>IF(O85="","",IF(INDEX('Enter Draw '!$B$3:$H$252,MATCH(SMALL('Enter Draw '!$M$3:$M$252,D85),'Enter Draw '!$M$3:$M$252,0),1)="oco","oco",D85))</f>
        <v/>
      </c>
      <c r="O85" t="str">
        <f>IFERROR(INDEX('Enter Draw '!$A$3:$J$252,MATCH(SMALL('Enter Draw '!$M$3:$M$252,Q85),'Enter Draw '!$M$3:$M$252,0),7),"")</f>
        <v/>
      </c>
      <c r="P85" t="str">
        <f>IFERROR(INDEX('Enter Draw '!$A$3:$H$252,MATCH(SMALL('Enter Draw '!$M$3:$M$252,Q85),'Enter Draw '!$M$3:$M$252,0),8),"")</f>
        <v/>
      </c>
      <c r="S85" s="1" t="str">
        <f t="shared" si="4"/>
        <v/>
      </c>
      <c r="T85" t="str">
        <f>IFERROR(INDEX('Enter Draw '!$A$3:$J$252,MATCH(SMALL('Enter Draw '!$N$3:$N$252,V86),'Enter Draw '!$N$3:$N$252,0),6),"")</f>
        <v/>
      </c>
      <c r="U85" t="str">
        <f>IFERROR(INDEX('Enter Draw '!$A$3:$H$252,MATCH(SMALL('Enter Draw '!$N$3:$N$252,V86),'Enter Draw '!$N$3:$N$252,0),7),"")</f>
        <v/>
      </c>
      <c r="X85" s="1" t="str">
        <f t="shared" si="5"/>
        <v/>
      </c>
      <c r="Y85" t="str">
        <f>IFERROR(INDEX('Enter Draw '!$A$3:$J$252,MATCH(SMALL('Enter Draw '!$O$3:$O$252,Q85),'Enter Draw '!$O$3:$O$252,0),7),"")</f>
        <v/>
      </c>
      <c r="Z85" t="str">
        <f>IFERROR(INDEX('Enter Draw '!$A$3:$H$252,MATCH(SMALL('Enter Draw '!$O$3:$O$252,Q85),'Enter Draw '!$O$3:$O$252,0),8),"")</f>
        <v/>
      </c>
    </row>
    <row r="86" spans="1:26">
      <c r="A86" s="1">
        <f>IF(B86="","",IF(INDEX('Enter Draw '!$C$3:$H$252,MATCH(SMALL('Enter Draw '!$J$3:$J$252,D86),'Enter Draw '!$J$3:$J$252,0),1)="yco","yco",D86))</f>
        <v>71</v>
      </c>
      <c r="B86" t="str">
        <f>IFERROR(INDEX('Enter Draw '!$C$3:$J$252,MATCH(SMALL('Enter Draw '!$J$3:$J$252,D86),'Enter Draw '!$J$3:$J$252,0),5),"")</f>
        <v xml:space="preserve">Candace Andersen </v>
      </c>
      <c r="C86" t="str">
        <f>IFERROR(INDEX('Enter Draw '!$C$3:$H$252,MATCH(SMALL('Enter Draw '!$J$3:$J$252,D86),'Enter Draw '!$J$3:$J$252,0),6),"")</f>
        <v>Lulu</v>
      </c>
      <c r="D86">
        <v>71</v>
      </c>
      <c r="F86" s="1" t="str">
        <f>IF(G86="","",IF(INDEX('Enter Draw '!$E$3:$H$252,MATCH(SMALL('Enter Draw '!$K$3:$K$252,D86),'Enter Draw '!$K$3:$K$252,0),1)="co","co",IF(INDEX('Enter Draw '!$E$3:$H$252,MATCH(SMALL('Enter Draw '!$K$3:$K$252,D86),'Enter Draw '!$K$3:$K$252,0),1)="yco","yco",D86)))</f>
        <v/>
      </c>
      <c r="G86" t="str">
        <f>IFERROR(INDEX('Enter Draw '!$E$3:$H$252,MATCH(SMALL('Enter Draw '!$K$3:$K$252,D86),'Enter Draw '!$K$3:$K$252,0),3),"")</f>
        <v/>
      </c>
      <c r="H86" t="str">
        <f>IFERROR(INDEX('Enter Draw '!$E$3:$H$252,MATCH(SMALL('Enter Draw '!$K$3:$K$252,D86),'Enter Draw '!$K$3:$K$252,0),4),"")</f>
        <v/>
      </c>
      <c r="I86">
        <v>78</v>
      </c>
      <c r="J86" s="1" t="str">
        <f t="shared" si="3"/>
        <v/>
      </c>
      <c r="K86" t="str">
        <f>IFERROR(INDEX('Enter Draw '!$F$3:$H$252,MATCH(SMALL('Enter Draw '!$L$3:$L$252,I86),'Enter Draw '!$L$3:$L$252,0),2),"")</f>
        <v/>
      </c>
      <c r="L86" t="str">
        <f>IFERROR(INDEX('Enter Draw '!$F$3:$H$252,MATCH(SMALL('Enter Draw '!$L$3:$L$252,I86),'Enter Draw '!$L$3:$L$252,0),3),"")</f>
        <v/>
      </c>
      <c r="N86" s="1" t="str">
        <f>IF(O86="","",IF(INDEX('Enter Draw '!$B$3:$H$252,MATCH(SMALL('Enter Draw '!$M$3:$M$252,D86),'Enter Draw '!$M$3:$M$252,0),1)="oco","oco",D86))</f>
        <v/>
      </c>
      <c r="O86" t="str">
        <f>IFERROR(INDEX('Enter Draw '!$A$3:$J$252,MATCH(SMALL('Enter Draw '!$M$3:$M$252,Q86),'Enter Draw '!$M$3:$M$252,0),7),"")</f>
        <v/>
      </c>
      <c r="P86" t="str">
        <f>IFERROR(INDEX('Enter Draw '!$A$3:$H$252,MATCH(SMALL('Enter Draw '!$M$3:$M$252,Q86),'Enter Draw '!$M$3:$M$252,0),8),"")</f>
        <v/>
      </c>
      <c r="Q86">
        <v>71</v>
      </c>
      <c r="S86" s="1" t="str">
        <f t="shared" si="4"/>
        <v/>
      </c>
      <c r="T86" t="str">
        <f>IFERROR(INDEX('Enter Draw '!$A$3:$J$252,MATCH(SMALL('Enter Draw '!$N$3:$N$252,V87),'Enter Draw '!$N$3:$N$252,0),6),"")</f>
        <v/>
      </c>
      <c r="U86" t="str">
        <f>IFERROR(INDEX('Enter Draw '!$A$3:$H$252,MATCH(SMALL('Enter Draw '!$N$3:$N$252,V87),'Enter Draw '!$N$3:$N$252,0),7),"")</f>
        <v/>
      </c>
      <c r="V86">
        <v>71</v>
      </c>
      <c r="X86" s="1" t="str">
        <f t="shared" si="5"/>
        <v/>
      </c>
      <c r="Y86" t="str">
        <f>IFERROR(INDEX('Enter Draw '!$A$3:$J$252,MATCH(SMALL('Enter Draw '!$O$3:$O$252,Q86),'Enter Draw '!$O$3:$O$252,0),7),"")</f>
        <v/>
      </c>
      <c r="Z86" t="str">
        <f>IFERROR(INDEX('Enter Draw '!$A$3:$H$252,MATCH(SMALL('Enter Draw '!$O$3:$O$252,Q86),'Enter Draw '!$O$3:$O$252,0),8),"")</f>
        <v/>
      </c>
    </row>
    <row r="87" spans="1:26">
      <c r="A87" s="1">
        <f>IF(B87="","",IF(INDEX('Enter Draw '!$C$3:$H$252,MATCH(SMALL('Enter Draw '!$J$3:$J$252,D87),'Enter Draw '!$J$3:$J$252,0),1)="yco","yco",D87))</f>
        <v>72</v>
      </c>
      <c r="B87" t="str">
        <f>IFERROR(INDEX('Enter Draw '!$C$3:$J$252,MATCH(SMALL('Enter Draw '!$J$3:$J$252,D87),'Enter Draw '!$J$3:$J$252,0),5),"")</f>
        <v xml:space="preserve">Tammy Watson </v>
      </c>
      <c r="C87" t="str">
        <f>IFERROR(INDEX('Enter Draw '!$C$3:$H$252,MATCH(SMALL('Enter Draw '!$J$3:$J$252,D87),'Enter Draw '!$J$3:$J$252,0),6),"")</f>
        <v xml:space="preserve">Holycastsnospots </v>
      </c>
      <c r="D87">
        <v>72</v>
      </c>
      <c r="F87" s="1" t="str">
        <f>IF(G87="","",IF(INDEX('Enter Draw '!$E$3:$H$252,MATCH(SMALL('Enter Draw '!$K$3:$K$252,D87),'Enter Draw '!$K$3:$K$252,0),1)="co","co",IF(INDEX('Enter Draw '!$E$3:$H$252,MATCH(SMALL('Enter Draw '!$K$3:$K$252,D87),'Enter Draw '!$K$3:$K$252,0),1)="yco","yco",D87)))</f>
        <v/>
      </c>
      <c r="G87" t="str">
        <f>IFERROR(INDEX('Enter Draw '!$E$3:$H$252,MATCH(SMALL('Enter Draw '!$K$3:$K$252,D87),'Enter Draw '!$K$3:$K$252,0),3),"")</f>
        <v/>
      </c>
      <c r="H87" t="str">
        <f>IFERROR(INDEX('Enter Draw '!$E$3:$H$252,MATCH(SMALL('Enter Draw '!$K$3:$K$252,D87),'Enter Draw '!$K$3:$K$252,0),4),"")</f>
        <v/>
      </c>
      <c r="I87">
        <v>79</v>
      </c>
      <c r="J87" s="1" t="str">
        <f t="shared" si="3"/>
        <v/>
      </c>
      <c r="K87" t="str">
        <f>IFERROR(INDEX('Enter Draw '!$F$3:$H$252,MATCH(SMALL('Enter Draw '!$L$3:$L$252,I87),'Enter Draw '!$L$3:$L$252,0),2),"")</f>
        <v/>
      </c>
      <c r="L87" t="str">
        <f>IFERROR(INDEX('Enter Draw '!$F$3:$H$252,MATCH(SMALL('Enter Draw '!$L$3:$L$252,I87),'Enter Draw '!$L$3:$L$252,0),3),"")</f>
        <v/>
      </c>
      <c r="N87" s="1" t="str">
        <f>IF(O87="","",IF(INDEX('Enter Draw '!$B$3:$H$252,MATCH(SMALL('Enter Draw '!$M$3:$M$252,D87),'Enter Draw '!$M$3:$M$252,0),1)="oco","oco",D87))</f>
        <v/>
      </c>
      <c r="O87" t="str">
        <f>IFERROR(INDEX('Enter Draw '!$A$3:$J$252,MATCH(SMALL('Enter Draw '!$M$3:$M$252,Q87),'Enter Draw '!$M$3:$M$252,0),7),"")</f>
        <v/>
      </c>
      <c r="P87" t="str">
        <f>IFERROR(INDEX('Enter Draw '!$A$3:$H$252,MATCH(SMALL('Enter Draw '!$M$3:$M$252,Q87),'Enter Draw '!$M$3:$M$252,0),8),"")</f>
        <v/>
      </c>
      <c r="Q87">
        <v>72</v>
      </c>
      <c r="S87" s="1" t="str">
        <f t="shared" si="4"/>
        <v/>
      </c>
      <c r="T87" t="str">
        <f>IFERROR(INDEX('Enter Draw '!$A$3:$J$252,MATCH(SMALL('Enter Draw '!$N$3:$N$252,V88),'Enter Draw '!$N$3:$N$252,0),6),"")</f>
        <v/>
      </c>
      <c r="U87" t="str">
        <f>IFERROR(INDEX('Enter Draw '!$A$3:$H$252,MATCH(SMALL('Enter Draw '!$N$3:$N$252,V88),'Enter Draw '!$N$3:$N$252,0),7),"")</f>
        <v/>
      </c>
      <c r="V87">
        <v>72</v>
      </c>
      <c r="X87" s="1" t="str">
        <f t="shared" si="5"/>
        <v/>
      </c>
      <c r="Y87" t="str">
        <f>IFERROR(INDEX('Enter Draw '!$A$3:$J$252,MATCH(SMALL('Enter Draw '!$O$3:$O$252,Q87),'Enter Draw '!$O$3:$O$252,0),7),"")</f>
        <v/>
      </c>
      <c r="Z87" t="str">
        <f>IFERROR(INDEX('Enter Draw '!$A$3:$H$252,MATCH(SMALL('Enter Draw '!$O$3:$O$252,Q87),'Enter Draw '!$O$3:$O$252,0),8),"")</f>
        <v/>
      </c>
    </row>
    <row r="88" spans="1:26">
      <c r="A88" s="1">
        <f>IF(B88="","",IF(INDEX('Enter Draw '!$C$3:$H$252,MATCH(SMALL('Enter Draw '!$J$3:$J$252,D88),'Enter Draw '!$J$3:$J$252,0),1)="yco","yco",D88))</f>
        <v>73</v>
      </c>
      <c r="B88" t="str">
        <f>IFERROR(INDEX('Enter Draw '!$C$3:$J$252,MATCH(SMALL('Enter Draw '!$J$3:$J$252,D88),'Enter Draw '!$J$3:$J$252,0),5),"")</f>
        <v xml:space="preserve">Mike Boomgarden </v>
      </c>
      <c r="C88" t="str">
        <f>IFERROR(INDEX('Enter Draw '!$C$3:$H$252,MATCH(SMALL('Enter Draw '!$J$3:$J$252,D88),'Enter Draw '!$J$3:$J$252,0),6),"")</f>
        <v xml:space="preserve">Stormie </v>
      </c>
      <c r="D88">
        <v>73</v>
      </c>
      <c r="F88" s="1" t="str">
        <f>IF(G88="","",IF(INDEX('Enter Draw '!$E$3:$H$252,MATCH(SMALL('Enter Draw '!$K$3:$K$252,D88),'Enter Draw '!$K$3:$K$252,0),1)="co","co",IF(INDEX('Enter Draw '!$E$3:$H$252,MATCH(SMALL('Enter Draw '!$K$3:$K$252,D88),'Enter Draw '!$K$3:$K$252,0),1)="yco","yco",D88)))</f>
        <v/>
      </c>
      <c r="G88" t="str">
        <f>IFERROR(INDEX('Enter Draw '!$E$3:$H$252,MATCH(SMALL('Enter Draw '!$K$3:$K$252,D88),'Enter Draw '!$K$3:$K$252,0),3),"")</f>
        <v/>
      </c>
      <c r="H88" t="str">
        <f>IFERROR(INDEX('Enter Draw '!$E$3:$H$252,MATCH(SMALL('Enter Draw '!$K$3:$K$252,D88),'Enter Draw '!$K$3:$K$252,0),4),"")</f>
        <v/>
      </c>
      <c r="I88">
        <v>80</v>
      </c>
      <c r="J88" s="1" t="str">
        <f t="shared" si="3"/>
        <v/>
      </c>
      <c r="K88" t="str">
        <f>IFERROR(INDEX('Enter Draw '!$F$3:$H$252,MATCH(SMALL('Enter Draw '!$L$3:$L$252,I88),'Enter Draw '!$L$3:$L$252,0),2),"")</f>
        <v/>
      </c>
      <c r="L88" t="str">
        <f>IFERROR(INDEX('Enter Draw '!$F$3:$H$252,MATCH(SMALL('Enter Draw '!$L$3:$L$252,I88),'Enter Draw '!$L$3:$L$252,0),3),"")</f>
        <v/>
      </c>
      <c r="N88" s="1" t="str">
        <f>IF(O88="","",IF(INDEX('Enter Draw '!$B$3:$H$252,MATCH(SMALL('Enter Draw '!$M$3:$M$252,D88),'Enter Draw '!$M$3:$M$252,0),1)="oco","oco",D88))</f>
        <v/>
      </c>
      <c r="O88" t="str">
        <f>IFERROR(INDEX('Enter Draw '!$A$3:$J$252,MATCH(SMALL('Enter Draw '!$M$3:$M$252,Q88),'Enter Draw '!$M$3:$M$252,0),7),"")</f>
        <v/>
      </c>
      <c r="P88" t="str">
        <f>IFERROR(INDEX('Enter Draw '!$A$3:$H$252,MATCH(SMALL('Enter Draw '!$M$3:$M$252,Q88),'Enter Draw '!$M$3:$M$252,0),8),"")</f>
        <v/>
      </c>
      <c r="Q88">
        <v>73</v>
      </c>
      <c r="S88" s="1" t="str">
        <f t="shared" si="4"/>
        <v/>
      </c>
      <c r="T88" t="str">
        <f>IFERROR(INDEX('Enter Draw '!$A$3:$J$252,MATCH(SMALL('Enter Draw '!$N$3:$N$252,V89),'Enter Draw '!$N$3:$N$252,0),6),"")</f>
        <v/>
      </c>
      <c r="U88" t="str">
        <f>IFERROR(INDEX('Enter Draw '!$A$3:$H$252,MATCH(SMALL('Enter Draw '!$N$3:$N$252,V89),'Enter Draw '!$N$3:$N$252,0),7),"")</f>
        <v/>
      </c>
      <c r="V88">
        <v>73</v>
      </c>
      <c r="X88" s="1" t="str">
        <f t="shared" si="5"/>
        <v/>
      </c>
      <c r="Y88" t="str">
        <f>IFERROR(INDEX('Enter Draw '!$A$3:$J$252,MATCH(SMALL('Enter Draw '!$O$3:$O$252,Q88),'Enter Draw '!$O$3:$O$252,0),7),"")</f>
        <v/>
      </c>
      <c r="Z88" t="str">
        <f>IFERROR(INDEX('Enter Draw '!$A$3:$H$252,MATCH(SMALL('Enter Draw '!$O$3:$O$252,Q88),'Enter Draw '!$O$3:$O$252,0),8),"")</f>
        <v/>
      </c>
    </row>
    <row r="89" spans="1:26">
      <c r="A89" s="1">
        <f>IF(B89="","",IF(INDEX('Enter Draw '!$C$3:$H$252,MATCH(SMALL('Enter Draw '!$J$3:$J$252,D89),'Enter Draw '!$J$3:$J$252,0),1)="yco","yco",D89))</f>
        <v>74</v>
      </c>
      <c r="B89" t="str">
        <f>IFERROR(INDEX('Enter Draw '!$C$3:$J$252,MATCH(SMALL('Enter Draw '!$J$3:$J$252,D89),'Enter Draw '!$J$3:$J$252,0),5),"")</f>
        <v xml:space="preserve">Natalie Hieronimus </v>
      </c>
      <c r="C89" t="str">
        <f>IFERROR(INDEX('Enter Draw '!$C$3:$H$252,MATCH(SMALL('Enter Draw '!$J$3:$J$252,D89),'Enter Draw '!$J$3:$J$252,0),6),"")</f>
        <v xml:space="preserve">ToEyedCowboy </v>
      </c>
      <c r="D89">
        <v>74</v>
      </c>
      <c r="F89" s="1" t="str">
        <f>IF(G89="","",IF(INDEX('Enter Draw '!$E$3:$H$252,MATCH(SMALL('Enter Draw '!$K$3:$K$252,D89),'Enter Draw '!$K$3:$K$252,0),1)="co","co",IF(INDEX('Enter Draw '!$E$3:$H$252,MATCH(SMALL('Enter Draw '!$K$3:$K$252,D89),'Enter Draw '!$K$3:$K$252,0),1)="yco","yco",D89)))</f>
        <v/>
      </c>
      <c r="G89" t="str">
        <f>IFERROR(INDEX('Enter Draw '!$E$3:$H$252,MATCH(SMALL('Enter Draw '!$K$3:$K$252,D89),'Enter Draw '!$K$3:$K$252,0),3),"")</f>
        <v/>
      </c>
      <c r="H89" t="str">
        <f>IFERROR(INDEX('Enter Draw '!$E$3:$H$252,MATCH(SMALL('Enter Draw '!$K$3:$K$252,D89),'Enter Draw '!$K$3:$K$252,0),4),"")</f>
        <v/>
      </c>
      <c r="J89" s="1" t="str">
        <f t="shared" si="3"/>
        <v/>
      </c>
      <c r="K89" t="str">
        <f>IFERROR(INDEX('Enter Draw '!$F$3:$H$252,MATCH(SMALL('Enter Draw '!$L$3:$L$252,I89),'Enter Draw '!$L$3:$L$252,0),2),"")</f>
        <v/>
      </c>
      <c r="L89" t="str">
        <f>IFERROR(INDEX('Enter Draw '!$F$3:$H$252,MATCH(SMALL('Enter Draw '!$L$3:$L$252,I89),'Enter Draw '!$L$3:$L$252,0),3),"")</f>
        <v/>
      </c>
      <c r="N89" s="1" t="str">
        <f>IF(O89="","",IF(INDEX('Enter Draw '!$B$3:$H$252,MATCH(SMALL('Enter Draw '!$M$3:$M$252,D89),'Enter Draw '!$M$3:$M$252,0),1)="oco","oco",D89))</f>
        <v/>
      </c>
      <c r="O89" t="str">
        <f>IFERROR(INDEX('Enter Draw '!$A$3:$J$252,MATCH(SMALL('Enter Draw '!$M$3:$M$252,Q89),'Enter Draw '!$M$3:$M$252,0),7),"")</f>
        <v/>
      </c>
      <c r="P89" t="str">
        <f>IFERROR(INDEX('Enter Draw '!$A$3:$H$252,MATCH(SMALL('Enter Draw '!$M$3:$M$252,Q89),'Enter Draw '!$M$3:$M$252,0),8),"")</f>
        <v/>
      </c>
      <c r="Q89">
        <v>74</v>
      </c>
      <c r="S89" s="1" t="str">
        <f t="shared" si="4"/>
        <v/>
      </c>
      <c r="T89" t="str">
        <f>IFERROR(INDEX('Enter Draw '!$A$3:$J$252,MATCH(SMALL('Enter Draw '!$N$3:$N$252,V90),'Enter Draw '!$N$3:$N$252,0),6),"")</f>
        <v/>
      </c>
      <c r="U89" t="str">
        <f>IFERROR(INDEX('Enter Draw '!$A$3:$H$252,MATCH(SMALL('Enter Draw '!$N$3:$N$252,V90),'Enter Draw '!$N$3:$N$252,0),7),"")</f>
        <v/>
      </c>
      <c r="V89">
        <v>74</v>
      </c>
      <c r="X89" s="1" t="str">
        <f t="shared" si="5"/>
        <v/>
      </c>
      <c r="Y89" t="str">
        <f>IFERROR(INDEX('Enter Draw '!$A$3:$J$252,MATCH(SMALL('Enter Draw '!$O$3:$O$252,Q89),'Enter Draw '!$O$3:$O$252,0),7),"")</f>
        <v/>
      </c>
      <c r="Z89" t="str">
        <f>IFERROR(INDEX('Enter Draw '!$A$3:$H$252,MATCH(SMALL('Enter Draw '!$O$3:$O$252,Q89),'Enter Draw '!$O$3:$O$252,0),8),"")</f>
        <v/>
      </c>
    </row>
    <row r="90" spans="1:26">
      <c r="A90" s="1">
        <f>IF(B90="","",IF(INDEX('Enter Draw '!$C$3:$H$252,MATCH(SMALL('Enter Draw '!$J$3:$J$252,D90),'Enter Draw '!$J$3:$J$252,0),1)="yco","yco",D90))</f>
        <v>75</v>
      </c>
      <c r="B90" t="str">
        <f>IFERROR(INDEX('Enter Draw '!$C$3:$J$252,MATCH(SMALL('Enter Draw '!$J$3:$J$252,D90),'Enter Draw '!$J$3:$J$252,0),5),"")</f>
        <v xml:space="preserve">Jean Shultz </v>
      </c>
      <c r="C90" t="str">
        <f>IFERROR(INDEX('Enter Draw '!$C$3:$H$252,MATCH(SMALL('Enter Draw '!$J$3:$J$252,D90),'Enter Draw '!$J$3:$J$252,0),6),"")</f>
        <v xml:space="preserve">Bratzilla </v>
      </c>
      <c r="D90">
        <v>75</v>
      </c>
      <c r="F90" s="1" t="str">
        <f>IF(G90="","",IF(INDEX('Enter Draw '!$E$3:$H$252,MATCH(SMALL('Enter Draw '!$K$3:$K$252,D90),'Enter Draw '!$K$3:$K$252,0),1)="co","co",IF(INDEX('Enter Draw '!$E$3:$H$252,MATCH(SMALL('Enter Draw '!$K$3:$K$252,D90),'Enter Draw '!$K$3:$K$252,0),1)="yco","yco",D90)))</f>
        <v/>
      </c>
      <c r="G90" t="str">
        <f>IFERROR(INDEX('Enter Draw '!$E$3:$H$252,MATCH(SMALL('Enter Draw '!$K$3:$K$252,D90),'Enter Draw '!$K$3:$K$252,0),3),"")</f>
        <v/>
      </c>
      <c r="H90" t="str">
        <f>IFERROR(INDEX('Enter Draw '!$E$3:$H$252,MATCH(SMALL('Enter Draw '!$K$3:$K$252,D90),'Enter Draw '!$K$3:$K$252,0),4),"")</f>
        <v/>
      </c>
      <c r="I90">
        <v>81</v>
      </c>
      <c r="J90" s="1" t="str">
        <f t="shared" si="3"/>
        <v/>
      </c>
      <c r="K90" t="str">
        <f>IFERROR(INDEX('Enter Draw '!$F$3:$H$252,MATCH(SMALL('Enter Draw '!$L$3:$L$252,I90),'Enter Draw '!$L$3:$L$252,0),2),"")</f>
        <v/>
      </c>
      <c r="L90" t="str">
        <f>IFERROR(INDEX('Enter Draw '!$F$3:$H$252,MATCH(SMALL('Enter Draw '!$L$3:$L$252,I90),'Enter Draw '!$L$3:$L$252,0),3),"")</f>
        <v/>
      </c>
      <c r="N90" s="1" t="str">
        <f>IF(O90="","",IF(INDEX('Enter Draw '!$B$3:$H$252,MATCH(SMALL('Enter Draw '!$M$3:$M$252,D90),'Enter Draw '!$M$3:$M$252,0),1)="oco","oco",D90))</f>
        <v/>
      </c>
      <c r="O90" t="str">
        <f>IFERROR(INDEX('Enter Draw '!$A$3:$J$252,MATCH(SMALL('Enter Draw '!$M$3:$M$252,Q90),'Enter Draw '!$M$3:$M$252,0),7),"")</f>
        <v/>
      </c>
      <c r="P90" t="str">
        <f>IFERROR(INDEX('Enter Draw '!$A$3:$H$252,MATCH(SMALL('Enter Draw '!$M$3:$M$252,Q90),'Enter Draw '!$M$3:$M$252,0),8),"")</f>
        <v/>
      </c>
      <c r="Q90">
        <v>75</v>
      </c>
      <c r="S90" s="1" t="str">
        <f t="shared" si="4"/>
        <v/>
      </c>
      <c r="T90" t="str">
        <f>IFERROR(INDEX('Enter Draw '!$A$3:$J$252,MATCH(SMALL('Enter Draw '!$N$3:$N$252,V91),'Enter Draw '!$N$3:$N$252,0),6),"")</f>
        <v/>
      </c>
      <c r="U90" t="str">
        <f>IFERROR(INDEX('Enter Draw '!$A$3:$H$252,MATCH(SMALL('Enter Draw '!$N$3:$N$252,V91),'Enter Draw '!$N$3:$N$252,0),7),"")</f>
        <v/>
      </c>
      <c r="V90">
        <v>75</v>
      </c>
      <c r="X90" s="1" t="str">
        <f t="shared" si="5"/>
        <v/>
      </c>
      <c r="Y90" t="str">
        <f>IFERROR(INDEX('Enter Draw '!$A$3:$J$252,MATCH(SMALL('Enter Draw '!$O$3:$O$252,Q90),'Enter Draw '!$O$3:$O$252,0),7),"")</f>
        <v/>
      </c>
      <c r="Z90" t="str">
        <f>IFERROR(INDEX('Enter Draw '!$A$3:$H$252,MATCH(SMALL('Enter Draw '!$O$3:$O$252,Q90),'Enter Draw '!$O$3:$O$252,0),8),"")</f>
        <v/>
      </c>
    </row>
    <row r="91" spans="1:26">
      <c r="A91" s="1" t="str">
        <f>IF(B91="","",IF(INDEX('Enter Draw '!$C$3:$H$252,MATCH(SMALL('Enter Draw '!$J$3:$J$252,D91),'Enter Draw '!$J$3:$J$252,0),1)="yco","yco",D91))</f>
        <v/>
      </c>
      <c r="B91" t="str">
        <f>IFERROR(INDEX('Enter Draw '!$C$3:$J$252,MATCH(SMALL('Enter Draw '!$J$3:$J$252,D91),'Enter Draw '!$J$3:$J$252,0),5),"")</f>
        <v/>
      </c>
      <c r="C91" t="str">
        <f>IFERROR(INDEX('Enter Draw '!$C$3:$H$252,MATCH(SMALL('Enter Draw '!$J$3:$J$252,D91),'Enter Draw '!$J$3:$J$252,0),6),"")</f>
        <v/>
      </c>
      <c r="F91" s="1" t="str">
        <f>IF(G91="","",IF(INDEX('Enter Draw '!$E$3:$H$252,MATCH(SMALL('Enter Draw '!$K$3:$K$252,D91),'Enter Draw '!$K$3:$K$252,0),1)="co","co",IF(INDEX('Enter Draw '!$E$3:$H$252,MATCH(SMALL('Enter Draw '!$K$3:$K$252,D91),'Enter Draw '!$K$3:$K$252,0),1)="yco","yco",D91)))</f>
        <v/>
      </c>
      <c r="G91" t="str">
        <f>IFERROR(INDEX('Enter Draw '!$E$3:$H$252,MATCH(SMALL('Enter Draw '!$K$3:$K$252,D91),'Enter Draw '!$K$3:$K$252,0),3),"")</f>
        <v/>
      </c>
      <c r="H91" t="str">
        <f>IFERROR(INDEX('Enter Draw '!$E$3:$H$252,MATCH(SMALL('Enter Draw '!$K$3:$K$252,D91),'Enter Draw '!$K$3:$K$252,0),4),"")</f>
        <v/>
      </c>
      <c r="I91">
        <v>82</v>
      </c>
      <c r="J91" s="1" t="str">
        <f t="shared" si="3"/>
        <v/>
      </c>
      <c r="K91" t="str">
        <f>IFERROR(INDEX('Enter Draw '!$F$3:$H$252,MATCH(SMALL('Enter Draw '!$L$3:$L$252,I91),'Enter Draw '!$L$3:$L$252,0),2),"")</f>
        <v/>
      </c>
      <c r="L91" t="str">
        <f>IFERROR(INDEX('Enter Draw '!$F$3:$H$252,MATCH(SMALL('Enter Draw '!$L$3:$L$252,I91),'Enter Draw '!$L$3:$L$252,0),3),"")</f>
        <v/>
      </c>
      <c r="N91" s="1" t="str">
        <f>IF(O91="","",IF(INDEX('Enter Draw '!$B$3:$H$252,MATCH(SMALL('Enter Draw '!$M$3:$M$252,D91),'Enter Draw '!$M$3:$M$252,0),1)="oco","oco",D91))</f>
        <v/>
      </c>
      <c r="O91" t="str">
        <f>IFERROR(INDEX('Enter Draw '!$A$3:$J$252,MATCH(SMALL('Enter Draw '!$M$3:$M$252,Q91),'Enter Draw '!$M$3:$M$252,0),7),"")</f>
        <v/>
      </c>
      <c r="P91" t="str">
        <f>IFERROR(INDEX('Enter Draw '!$A$3:$H$252,MATCH(SMALL('Enter Draw '!$M$3:$M$252,Q91),'Enter Draw '!$M$3:$M$252,0),8),"")</f>
        <v/>
      </c>
      <c r="S91" s="1" t="str">
        <f t="shared" si="4"/>
        <v/>
      </c>
      <c r="T91" t="str">
        <f>IFERROR(INDEX('Enter Draw '!$A$3:$J$252,MATCH(SMALL('Enter Draw '!$N$3:$N$252,V92),'Enter Draw '!$N$3:$N$252,0),6),"")</f>
        <v/>
      </c>
      <c r="U91" t="str">
        <f>IFERROR(INDEX('Enter Draw '!$A$3:$H$252,MATCH(SMALL('Enter Draw '!$N$3:$N$252,V92),'Enter Draw '!$N$3:$N$252,0),7),"")</f>
        <v/>
      </c>
      <c r="X91" s="1" t="str">
        <f t="shared" si="5"/>
        <v/>
      </c>
      <c r="Y91" t="str">
        <f>IFERROR(INDEX('Enter Draw '!$A$3:$J$252,MATCH(SMALL('Enter Draw '!$O$3:$O$252,Q91),'Enter Draw '!$O$3:$O$252,0),7),"")</f>
        <v/>
      </c>
      <c r="Z91" t="str">
        <f>IFERROR(INDEX('Enter Draw '!$A$3:$H$252,MATCH(SMALL('Enter Draw '!$O$3:$O$252,Q91),'Enter Draw '!$O$3:$O$252,0),8),"")</f>
        <v/>
      </c>
    </row>
    <row r="92" spans="1:26">
      <c r="A92" s="1">
        <f>IF(B92="","",IF(INDEX('Enter Draw '!$C$3:$H$252,MATCH(SMALL('Enter Draw '!$J$3:$J$252,D92),'Enter Draw '!$J$3:$J$252,0),1)="yco","yco",D92))</f>
        <v>76</v>
      </c>
      <c r="B92" t="str">
        <f>IFERROR(INDEX('Enter Draw '!$C$3:$J$252,MATCH(SMALL('Enter Draw '!$J$3:$J$252,D92),'Enter Draw '!$J$3:$J$252,0),5),"")</f>
        <v xml:space="preserve">Kylie West </v>
      </c>
      <c r="C92" t="str">
        <f>IFERROR(INDEX('Enter Draw '!$C$3:$H$252,MATCH(SMALL('Enter Draw '!$J$3:$J$252,D92),'Enter Draw '!$J$3:$J$252,0),6),"")</f>
        <v xml:space="preserve">JJ hollywood scootter </v>
      </c>
      <c r="D92">
        <v>76</v>
      </c>
      <c r="F92" s="1" t="str">
        <f>IF(G92="","",IF(INDEX('Enter Draw '!$E$3:$H$252,MATCH(SMALL('Enter Draw '!$K$3:$K$252,D92),'Enter Draw '!$K$3:$K$252,0),1)="co","co",IF(INDEX('Enter Draw '!$E$3:$H$252,MATCH(SMALL('Enter Draw '!$K$3:$K$252,D92),'Enter Draw '!$K$3:$K$252,0),1)="yco","yco",D92)))</f>
        <v/>
      </c>
      <c r="G92" t="str">
        <f>IFERROR(INDEX('Enter Draw '!$E$3:$H$252,MATCH(SMALL('Enter Draw '!$K$3:$K$252,D92),'Enter Draw '!$K$3:$K$252,0),3),"")</f>
        <v/>
      </c>
      <c r="H92" t="str">
        <f>IFERROR(INDEX('Enter Draw '!$E$3:$H$252,MATCH(SMALL('Enter Draw '!$K$3:$K$252,D92),'Enter Draw '!$K$3:$K$252,0),4),"")</f>
        <v/>
      </c>
      <c r="I92">
        <v>83</v>
      </c>
      <c r="J92" s="1" t="str">
        <f t="shared" si="3"/>
        <v/>
      </c>
      <c r="K92" t="str">
        <f>IFERROR(INDEX('Enter Draw '!$F$3:$H$252,MATCH(SMALL('Enter Draw '!$L$3:$L$252,I92),'Enter Draw '!$L$3:$L$252,0),2),"")</f>
        <v/>
      </c>
      <c r="L92" t="str">
        <f>IFERROR(INDEX('Enter Draw '!$F$3:$H$252,MATCH(SMALL('Enter Draw '!$L$3:$L$252,I92),'Enter Draw '!$L$3:$L$252,0),3),"")</f>
        <v/>
      </c>
      <c r="N92" s="1" t="str">
        <f>IF(O92="","",IF(INDEX('Enter Draw '!$B$3:$H$252,MATCH(SMALL('Enter Draw '!$M$3:$M$252,D92),'Enter Draw '!$M$3:$M$252,0),1)="oco","oco",D92))</f>
        <v/>
      </c>
      <c r="O92" t="str">
        <f>IFERROR(INDEX('Enter Draw '!$A$3:$J$252,MATCH(SMALL('Enter Draw '!$M$3:$M$252,Q92),'Enter Draw '!$M$3:$M$252,0),7),"")</f>
        <v/>
      </c>
      <c r="P92" t="str">
        <f>IFERROR(INDEX('Enter Draw '!$A$3:$H$252,MATCH(SMALL('Enter Draw '!$M$3:$M$252,Q92),'Enter Draw '!$M$3:$M$252,0),8),"")</f>
        <v/>
      </c>
      <c r="Q92">
        <v>76</v>
      </c>
      <c r="S92" s="1" t="str">
        <f t="shared" si="4"/>
        <v/>
      </c>
      <c r="T92" t="str">
        <f>IFERROR(INDEX('Enter Draw '!$A$3:$J$252,MATCH(SMALL('Enter Draw '!$N$3:$N$252,V93),'Enter Draw '!$N$3:$N$252,0),6),"")</f>
        <v/>
      </c>
      <c r="U92" t="str">
        <f>IFERROR(INDEX('Enter Draw '!$A$3:$H$252,MATCH(SMALL('Enter Draw '!$N$3:$N$252,V93),'Enter Draw '!$N$3:$N$252,0),7),"")</f>
        <v/>
      </c>
      <c r="V92">
        <v>76</v>
      </c>
      <c r="X92" s="1" t="str">
        <f t="shared" si="5"/>
        <v/>
      </c>
      <c r="Y92" t="str">
        <f>IFERROR(INDEX('Enter Draw '!$A$3:$J$252,MATCH(SMALL('Enter Draw '!$O$3:$O$252,Q92),'Enter Draw '!$O$3:$O$252,0),7),"")</f>
        <v/>
      </c>
      <c r="Z92" t="str">
        <f>IFERROR(INDEX('Enter Draw '!$A$3:$H$252,MATCH(SMALL('Enter Draw '!$O$3:$O$252,Q92),'Enter Draw '!$O$3:$O$252,0),8),"")</f>
        <v/>
      </c>
    </row>
    <row r="93" spans="1:26">
      <c r="A93" s="1">
        <f>IF(B93="","",IF(INDEX('Enter Draw '!$C$3:$H$252,MATCH(SMALL('Enter Draw '!$J$3:$J$252,D93),'Enter Draw '!$J$3:$J$252,0),1)="yco","yco",D93))</f>
        <v>77</v>
      </c>
      <c r="B93" t="str">
        <f>IFERROR(INDEX('Enter Draw '!$C$3:$J$252,MATCH(SMALL('Enter Draw '!$J$3:$J$252,D93),'Enter Draw '!$J$3:$J$252,0),5),"")</f>
        <v xml:space="preserve">Hillery Yager </v>
      </c>
      <c r="C93" t="str">
        <f>IFERROR(INDEX('Enter Draw '!$C$3:$H$252,MATCH(SMALL('Enter Draw '!$J$3:$J$252,D93),'Enter Draw '!$J$3:$J$252,0),6),"")</f>
        <v xml:space="preserve">Frenchie </v>
      </c>
      <c r="D93">
        <v>77</v>
      </c>
      <c r="F93" s="1" t="str">
        <f>IF(G93="","",IF(INDEX('Enter Draw '!$E$3:$H$252,MATCH(SMALL('Enter Draw '!$K$3:$K$252,D93),'Enter Draw '!$K$3:$K$252,0),1)="co","co",IF(INDEX('Enter Draw '!$E$3:$H$252,MATCH(SMALL('Enter Draw '!$K$3:$K$252,D93),'Enter Draw '!$K$3:$K$252,0),1)="yco","yco",D93)))</f>
        <v/>
      </c>
      <c r="G93" t="str">
        <f>IFERROR(INDEX('Enter Draw '!$E$3:$H$252,MATCH(SMALL('Enter Draw '!$K$3:$K$252,D93),'Enter Draw '!$K$3:$K$252,0),3),"")</f>
        <v/>
      </c>
      <c r="H93" t="str">
        <f>IFERROR(INDEX('Enter Draw '!$E$3:$H$252,MATCH(SMALL('Enter Draw '!$K$3:$K$252,D93),'Enter Draw '!$K$3:$K$252,0),4),"")</f>
        <v/>
      </c>
      <c r="I93">
        <v>84</v>
      </c>
      <c r="J93" s="1" t="str">
        <f t="shared" si="3"/>
        <v/>
      </c>
      <c r="K93" t="str">
        <f>IFERROR(INDEX('Enter Draw '!$F$3:$H$252,MATCH(SMALL('Enter Draw '!$L$3:$L$252,I93),'Enter Draw '!$L$3:$L$252,0),2),"")</f>
        <v/>
      </c>
      <c r="L93" t="str">
        <f>IFERROR(INDEX('Enter Draw '!$F$3:$H$252,MATCH(SMALL('Enter Draw '!$L$3:$L$252,I93),'Enter Draw '!$L$3:$L$252,0),3),"")</f>
        <v/>
      </c>
      <c r="N93" s="1" t="str">
        <f>IF(O93="","",IF(INDEX('Enter Draw '!$B$3:$H$252,MATCH(SMALL('Enter Draw '!$M$3:$M$252,D93),'Enter Draw '!$M$3:$M$252,0),1)="oco","oco",D93))</f>
        <v/>
      </c>
      <c r="O93" t="str">
        <f>IFERROR(INDEX('Enter Draw '!$A$3:$J$252,MATCH(SMALL('Enter Draw '!$M$3:$M$252,Q93),'Enter Draw '!$M$3:$M$252,0),7),"")</f>
        <v/>
      </c>
      <c r="P93" t="str">
        <f>IFERROR(INDEX('Enter Draw '!$A$3:$H$252,MATCH(SMALL('Enter Draw '!$M$3:$M$252,Q93),'Enter Draw '!$M$3:$M$252,0),8),"")</f>
        <v/>
      </c>
      <c r="Q93">
        <v>77</v>
      </c>
      <c r="S93" s="1" t="str">
        <f t="shared" si="4"/>
        <v/>
      </c>
      <c r="T93" t="str">
        <f>IFERROR(INDEX('Enter Draw '!$A$3:$J$252,MATCH(SMALL('Enter Draw '!$N$3:$N$252,V94),'Enter Draw '!$N$3:$N$252,0),6),"")</f>
        <v/>
      </c>
      <c r="U93" t="str">
        <f>IFERROR(INDEX('Enter Draw '!$A$3:$H$252,MATCH(SMALL('Enter Draw '!$N$3:$N$252,V94),'Enter Draw '!$N$3:$N$252,0),7),"")</f>
        <v/>
      </c>
      <c r="V93">
        <v>77</v>
      </c>
      <c r="X93" s="1" t="str">
        <f t="shared" si="5"/>
        <v/>
      </c>
      <c r="Y93" t="str">
        <f>IFERROR(INDEX('Enter Draw '!$A$3:$J$252,MATCH(SMALL('Enter Draw '!$O$3:$O$252,Q93),'Enter Draw '!$O$3:$O$252,0),7),"")</f>
        <v/>
      </c>
      <c r="Z93" t="str">
        <f>IFERROR(INDEX('Enter Draw '!$A$3:$H$252,MATCH(SMALL('Enter Draw '!$O$3:$O$252,Q93),'Enter Draw '!$O$3:$O$252,0),8),"")</f>
        <v/>
      </c>
    </row>
    <row r="94" spans="1:26">
      <c r="A94" s="1">
        <f>IF(B94="","",IF(INDEX('Enter Draw '!$C$3:$H$252,MATCH(SMALL('Enter Draw '!$J$3:$J$252,D94),'Enter Draw '!$J$3:$J$252,0),1)="yco","yco",D94))</f>
        <v>78</v>
      </c>
      <c r="B94" t="str">
        <f>IFERROR(INDEX('Enter Draw '!$C$3:$J$252,MATCH(SMALL('Enter Draw '!$J$3:$J$252,D94),'Enter Draw '!$J$3:$J$252,0),5),"")</f>
        <v xml:space="preserve">Candice Aamot </v>
      </c>
      <c r="C94" t="str">
        <f>IFERROR(INDEX('Enter Draw '!$C$3:$H$252,MATCH(SMALL('Enter Draw '!$J$3:$J$252,D94),'Enter Draw '!$J$3:$J$252,0),6),"")</f>
        <v xml:space="preserve">Turtle </v>
      </c>
      <c r="D94">
        <v>78</v>
      </c>
      <c r="F94" s="1" t="str">
        <f>IF(G94="","",IF(INDEX('Enter Draw '!$E$3:$H$252,MATCH(SMALL('Enter Draw '!$K$3:$K$252,D94),'Enter Draw '!$K$3:$K$252,0),1)="co","co",IF(INDEX('Enter Draw '!$E$3:$H$252,MATCH(SMALL('Enter Draw '!$K$3:$K$252,D94),'Enter Draw '!$K$3:$K$252,0),1)="yco","yco",D94)))</f>
        <v/>
      </c>
      <c r="G94" t="str">
        <f>IFERROR(INDEX('Enter Draw '!$E$3:$H$252,MATCH(SMALL('Enter Draw '!$K$3:$K$252,D94),'Enter Draw '!$K$3:$K$252,0),3),"")</f>
        <v/>
      </c>
      <c r="H94" t="str">
        <f>IFERROR(INDEX('Enter Draw '!$E$3:$H$252,MATCH(SMALL('Enter Draw '!$K$3:$K$252,D94),'Enter Draw '!$K$3:$K$252,0),4),"")</f>
        <v/>
      </c>
      <c r="I94">
        <v>85</v>
      </c>
      <c r="J94" s="1" t="str">
        <f t="shared" si="3"/>
        <v/>
      </c>
      <c r="K94" t="str">
        <f>IFERROR(INDEX('Enter Draw '!$F$3:$H$252,MATCH(SMALL('Enter Draw '!$L$3:$L$252,I94),'Enter Draw '!$L$3:$L$252,0),2),"")</f>
        <v/>
      </c>
      <c r="L94" t="str">
        <f>IFERROR(INDEX('Enter Draw '!$F$3:$H$252,MATCH(SMALL('Enter Draw '!$L$3:$L$252,I94),'Enter Draw '!$L$3:$L$252,0),3),"")</f>
        <v/>
      </c>
      <c r="N94" s="1" t="str">
        <f>IF(O94="","",IF(INDEX('Enter Draw '!$B$3:$H$252,MATCH(SMALL('Enter Draw '!$M$3:$M$252,D94),'Enter Draw '!$M$3:$M$252,0),1)="oco","oco",D94))</f>
        <v/>
      </c>
      <c r="O94" t="str">
        <f>IFERROR(INDEX('Enter Draw '!$A$3:$J$252,MATCH(SMALL('Enter Draw '!$M$3:$M$252,Q94),'Enter Draw '!$M$3:$M$252,0),7),"")</f>
        <v/>
      </c>
      <c r="P94" t="str">
        <f>IFERROR(INDEX('Enter Draw '!$A$3:$H$252,MATCH(SMALL('Enter Draw '!$M$3:$M$252,Q94),'Enter Draw '!$M$3:$M$252,0),8),"")</f>
        <v/>
      </c>
      <c r="Q94">
        <v>78</v>
      </c>
      <c r="S94" s="1" t="str">
        <f t="shared" si="4"/>
        <v/>
      </c>
      <c r="T94" t="str">
        <f>IFERROR(INDEX('Enter Draw '!$A$3:$J$252,MATCH(SMALL('Enter Draw '!$N$3:$N$252,V95),'Enter Draw '!$N$3:$N$252,0),6),"")</f>
        <v/>
      </c>
      <c r="U94" t="str">
        <f>IFERROR(INDEX('Enter Draw '!$A$3:$H$252,MATCH(SMALL('Enter Draw '!$N$3:$N$252,V95),'Enter Draw '!$N$3:$N$252,0),7),"")</f>
        <v/>
      </c>
      <c r="V94">
        <v>78</v>
      </c>
      <c r="X94" s="1" t="str">
        <f t="shared" si="5"/>
        <v/>
      </c>
      <c r="Y94" t="str">
        <f>IFERROR(INDEX('Enter Draw '!$A$3:$J$252,MATCH(SMALL('Enter Draw '!$O$3:$O$252,Q94),'Enter Draw '!$O$3:$O$252,0),7),"")</f>
        <v/>
      </c>
      <c r="Z94" t="str">
        <f>IFERROR(INDEX('Enter Draw '!$A$3:$H$252,MATCH(SMALL('Enter Draw '!$O$3:$O$252,Q94),'Enter Draw '!$O$3:$O$252,0),8),"")</f>
        <v/>
      </c>
    </row>
    <row r="95" spans="1:26">
      <c r="A95" s="1">
        <f>IF(B95="","",IF(INDEX('Enter Draw '!$C$3:$H$252,MATCH(SMALL('Enter Draw '!$J$3:$J$252,D95),'Enter Draw '!$J$3:$J$252,0),1)="yco","yco",D95))</f>
        <v>79</v>
      </c>
      <c r="B95" t="str">
        <f>IFERROR(INDEX('Enter Draw '!$C$3:$J$252,MATCH(SMALL('Enter Draw '!$J$3:$J$252,D95),'Enter Draw '!$J$3:$J$252,0),5),"")</f>
        <v xml:space="preserve">Gracie Pechous </v>
      </c>
      <c r="C95" t="str">
        <f>IFERROR(INDEX('Enter Draw '!$C$3:$H$252,MATCH(SMALL('Enter Draw '!$J$3:$J$252,D95),'Enter Draw '!$J$3:$J$252,0),6),"")</f>
        <v xml:space="preserve">Tamale </v>
      </c>
      <c r="D95">
        <v>79</v>
      </c>
      <c r="F95" s="1" t="str">
        <f>IF(G95="","",IF(INDEX('Enter Draw '!$E$3:$H$252,MATCH(SMALL('Enter Draw '!$K$3:$K$252,D95),'Enter Draw '!$K$3:$K$252,0),1)="co","co",IF(INDEX('Enter Draw '!$E$3:$H$252,MATCH(SMALL('Enter Draw '!$K$3:$K$252,D95),'Enter Draw '!$K$3:$K$252,0),1)="yco","yco",D95)))</f>
        <v/>
      </c>
      <c r="G95" t="str">
        <f>IFERROR(INDEX('Enter Draw '!$E$3:$H$252,MATCH(SMALL('Enter Draw '!$K$3:$K$252,D95),'Enter Draw '!$K$3:$K$252,0),3),"")</f>
        <v/>
      </c>
      <c r="H95" t="str">
        <f>IFERROR(INDEX('Enter Draw '!$E$3:$H$252,MATCH(SMALL('Enter Draw '!$K$3:$K$252,D95),'Enter Draw '!$K$3:$K$252,0),4),"")</f>
        <v/>
      </c>
      <c r="I95">
        <v>86</v>
      </c>
      <c r="J95" s="1" t="str">
        <f t="shared" si="3"/>
        <v/>
      </c>
      <c r="K95" t="str">
        <f>IFERROR(INDEX('Enter Draw '!$F$3:$H$252,MATCH(SMALL('Enter Draw '!$L$3:$L$252,I95),'Enter Draw '!$L$3:$L$252,0),2),"")</f>
        <v/>
      </c>
      <c r="L95" t="str">
        <f>IFERROR(INDEX('Enter Draw '!$F$3:$H$252,MATCH(SMALL('Enter Draw '!$L$3:$L$252,I95),'Enter Draw '!$L$3:$L$252,0),3),"")</f>
        <v/>
      </c>
      <c r="N95" s="1" t="str">
        <f>IF(O95="","",IF(INDEX('Enter Draw '!$B$3:$H$252,MATCH(SMALL('Enter Draw '!$M$3:$M$252,D95),'Enter Draw '!$M$3:$M$252,0),1)="oco","oco",D95))</f>
        <v/>
      </c>
      <c r="O95" t="str">
        <f>IFERROR(INDEX('Enter Draw '!$A$3:$J$252,MATCH(SMALL('Enter Draw '!$M$3:$M$252,Q95),'Enter Draw '!$M$3:$M$252,0),7),"")</f>
        <v/>
      </c>
      <c r="P95" t="str">
        <f>IFERROR(INDEX('Enter Draw '!$A$3:$H$252,MATCH(SMALL('Enter Draw '!$M$3:$M$252,Q95),'Enter Draw '!$M$3:$M$252,0),8),"")</f>
        <v/>
      </c>
      <c r="Q95">
        <v>79</v>
      </c>
      <c r="S95" s="1" t="str">
        <f t="shared" si="4"/>
        <v/>
      </c>
      <c r="T95" t="str">
        <f>IFERROR(INDEX('Enter Draw '!$A$3:$J$252,MATCH(SMALL('Enter Draw '!$N$3:$N$252,V96),'Enter Draw '!$N$3:$N$252,0),6),"")</f>
        <v/>
      </c>
      <c r="U95" t="str">
        <f>IFERROR(INDEX('Enter Draw '!$A$3:$H$252,MATCH(SMALL('Enter Draw '!$N$3:$N$252,V96),'Enter Draw '!$N$3:$N$252,0),7),"")</f>
        <v/>
      </c>
      <c r="V95">
        <v>79</v>
      </c>
      <c r="X95" s="1" t="str">
        <f t="shared" si="5"/>
        <v/>
      </c>
      <c r="Y95" t="str">
        <f>IFERROR(INDEX('Enter Draw '!$A$3:$J$252,MATCH(SMALL('Enter Draw '!$O$3:$O$252,Q95),'Enter Draw '!$O$3:$O$252,0),7),"")</f>
        <v/>
      </c>
      <c r="Z95" t="str">
        <f>IFERROR(INDEX('Enter Draw '!$A$3:$H$252,MATCH(SMALL('Enter Draw '!$O$3:$O$252,Q95),'Enter Draw '!$O$3:$O$252,0),8),"")</f>
        <v/>
      </c>
    </row>
    <row r="96" spans="1:26">
      <c r="A96" s="1">
        <f>IF(B96="","",IF(INDEX('Enter Draw '!$C$3:$H$252,MATCH(SMALL('Enter Draw '!$J$3:$J$252,D96),'Enter Draw '!$J$3:$J$252,0),1)="yco","yco",D96))</f>
        <v>80</v>
      </c>
      <c r="B96" t="str">
        <f>IFERROR(INDEX('Enter Draw '!$C$3:$J$252,MATCH(SMALL('Enter Draw '!$J$3:$J$252,D96),'Enter Draw '!$J$3:$J$252,0),5),"")</f>
        <v xml:space="preserve">Khloe Speidel </v>
      </c>
      <c r="C96" t="str">
        <f>IFERROR(INDEX('Enter Draw '!$C$3:$H$252,MATCH(SMALL('Enter Draw '!$J$3:$J$252,D96),'Enter Draw '!$J$3:$J$252,0),6),"")</f>
        <v xml:space="preserve">Stevie </v>
      </c>
      <c r="D96">
        <v>80</v>
      </c>
      <c r="F96" s="1" t="str">
        <f>IF(G96="","",IF(INDEX('Enter Draw '!$E$3:$H$252,MATCH(SMALL('Enter Draw '!$K$3:$K$252,D96),'Enter Draw '!$K$3:$K$252,0),1)="co","co",IF(INDEX('Enter Draw '!$E$3:$H$252,MATCH(SMALL('Enter Draw '!$K$3:$K$252,D96),'Enter Draw '!$K$3:$K$252,0),1)="yco","yco",D96)))</f>
        <v/>
      </c>
      <c r="G96" t="str">
        <f>IFERROR(INDEX('Enter Draw '!$E$3:$H$252,MATCH(SMALL('Enter Draw '!$K$3:$K$252,D96),'Enter Draw '!$K$3:$K$252,0),3),"")</f>
        <v/>
      </c>
      <c r="H96" t="str">
        <f>IFERROR(INDEX('Enter Draw '!$E$3:$H$252,MATCH(SMALL('Enter Draw '!$K$3:$K$252,D96),'Enter Draw '!$K$3:$K$252,0),4),"")</f>
        <v/>
      </c>
      <c r="I96">
        <v>87</v>
      </c>
      <c r="J96" s="1" t="str">
        <f t="shared" si="3"/>
        <v/>
      </c>
      <c r="K96" t="str">
        <f>IFERROR(INDEX('Enter Draw '!$F$3:$H$252,MATCH(SMALL('Enter Draw '!$L$3:$L$252,I96),'Enter Draw '!$L$3:$L$252,0),2),"")</f>
        <v/>
      </c>
      <c r="L96" t="str">
        <f>IFERROR(INDEX('Enter Draw '!$F$3:$H$252,MATCH(SMALL('Enter Draw '!$L$3:$L$252,I96),'Enter Draw '!$L$3:$L$252,0),3),"")</f>
        <v/>
      </c>
      <c r="N96" s="1" t="str">
        <f>IF(O96="","",IF(INDEX('Enter Draw '!$B$3:$H$252,MATCH(SMALL('Enter Draw '!$M$3:$M$252,D96),'Enter Draw '!$M$3:$M$252,0),1)="oco","oco",D96))</f>
        <v/>
      </c>
      <c r="O96" t="str">
        <f>IFERROR(INDEX('Enter Draw '!$A$3:$J$252,MATCH(SMALL('Enter Draw '!$M$3:$M$252,Q96),'Enter Draw '!$M$3:$M$252,0),7),"")</f>
        <v/>
      </c>
      <c r="P96" t="str">
        <f>IFERROR(INDEX('Enter Draw '!$A$3:$H$252,MATCH(SMALL('Enter Draw '!$M$3:$M$252,Q96),'Enter Draw '!$M$3:$M$252,0),8),"")</f>
        <v/>
      </c>
      <c r="Q96">
        <v>80</v>
      </c>
      <c r="S96" s="1" t="str">
        <f t="shared" si="4"/>
        <v/>
      </c>
      <c r="T96" t="str">
        <f>IFERROR(INDEX('Enter Draw '!$A$3:$J$252,MATCH(SMALL('Enter Draw '!$N$3:$N$252,V97),'Enter Draw '!$N$3:$N$252,0),6),"")</f>
        <v/>
      </c>
      <c r="U96" t="str">
        <f>IFERROR(INDEX('Enter Draw '!$A$3:$H$252,MATCH(SMALL('Enter Draw '!$N$3:$N$252,V97),'Enter Draw '!$N$3:$N$252,0),7),"")</f>
        <v/>
      </c>
      <c r="V96">
        <v>80</v>
      </c>
      <c r="X96" s="1" t="str">
        <f t="shared" si="5"/>
        <v/>
      </c>
      <c r="Y96" t="str">
        <f>IFERROR(INDEX('Enter Draw '!$A$3:$J$252,MATCH(SMALL('Enter Draw '!$O$3:$O$252,Q96),'Enter Draw '!$O$3:$O$252,0),7),"")</f>
        <v/>
      </c>
      <c r="Z96" t="str">
        <f>IFERROR(INDEX('Enter Draw '!$A$3:$H$252,MATCH(SMALL('Enter Draw '!$O$3:$O$252,Q96),'Enter Draw '!$O$3:$O$252,0),8),"")</f>
        <v/>
      </c>
    </row>
    <row r="97" spans="1:26">
      <c r="A97" s="1" t="str">
        <f>IF(B97="","",IF(INDEX('Enter Draw '!$C$3:$H$252,MATCH(SMALL('Enter Draw '!$J$3:$J$252,D97),'Enter Draw '!$J$3:$J$252,0),1)="yco","yco",D97))</f>
        <v/>
      </c>
      <c r="B97" t="str">
        <f>IFERROR(INDEX('Enter Draw '!$C$3:$J$252,MATCH(SMALL('Enter Draw '!$J$3:$J$252,D97),'Enter Draw '!$J$3:$J$252,0),5),"")</f>
        <v/>
      </c>
      <c r="C97" t="str">
        <f>IFERROR(INDEX('Enter Draw '!$C$3:$H$252,MATCH(SMALL('Enter Draw '!$J$3:$J$252,D97),'Enter Draw '!$J$3:$J$252,0),6),"")</f>
        <v/>
      </c>
      <c r="F97" s="1" t="str">
        <f>IF(G97="","",IF(INDEX('Enter Draw '!$E$3:$H$252,MATCH(SMALL('Enter Draw '!$K$3:$K$252,D97),'Enter Draw '!$K$3:$K$252,0),1)="co","co",IF(INDEX('Enter Draw '!$E$3:$H$252,MATCH(SMALL('Enter Draw '!$K$3:$K$252,D97),'Enter Draw '!$K$3:$K$252,0),1)="yco","yco",D97)))</f>
        <v/>
      </c>
      <c r="G97" t="str">
        <f>IFERROR(INDEX('Enter Draw '!$E$3:$H$252,MATCH(SMALL('Enter Draw '!$K$3:$K$252,D97),'Enter Draw '!$K$3:$K$252,0),3),"")</f>
        <v/>
      </c>
      <c r="H97" t="str">
        <f>IFERROR(INDEX('Enter Draw '!$E$3:$H$252,MATCH(SMALL('Enter Draw '!$K$3:$K$252,D97),'Enter Draw '!$K$3:$K$252,0),4),"")</f>
        <v/>
      </c>
      <c r="I97">
        <v>88</v>
      </c>
      <c r="J97" s="1" t="str">
        <f t="shared" si="3"/>
        <v/>
      </c>
      <c r="K97" t="str">
        <f>IFERROR(INDEX('Enter Draw '!$F$3:$H$252,MATCH(SMALL('Enter Draw '!$L$3:$L$252,I97),'Enter Draw '!$L$3:$L$252,0),2),"")</f>
        <v/>
      </c>
      <c r="L97" t="str">
        <f>IFERROR(INDEX('Enter Draw '!$F$3:$H$252,MATCH(SMALL('Enter Draw '!$L$3:$L$252,I97),'Enter Draw '!$L$3:$L$252,0),3),"")</f>
        <v/>
      </c>
      <c r="N97" s="1" t="str">
        <f>IF(O97="","",IF(INDEX('Enter Draw '!$B$3:$H$252,MATCH(SMALL('Enter Draw '!$M$3:$M$252,D97),'Enter Draw '!$M$3:$M$252,0),1)="oco","oco",D97))</f>
        <v/>
      </c>
      <c r="O97" t="str">
        <f>IFERROR(INDEX('Enter Draw '!$A$3:$J$252,MATCH(SMALL('Enter Draw '!$M$3:$M$252,Q97),'Enter Draw '!$M$3:$M$252,0),7),"")</f>
        <v/>
      </c>
      <c r="P97" t="str">
        <f>IFERROR(INDEX('Enter Draw '!$A$3:$H$252,MATCH(SMALL('Enter Draw '!$M$3:$M$252,Q97),'Enter Draw '!$M$3:$M$252,0),8),"")</f>
        <v/>
      </c>
      <c r="S97" s="1" t="str">
        <f t="shared" si="4"/>
        <v/>
      </c>
      <c r="T97" t="str">
        <f>IFERROR(INDEX('Enter Draw '!$A$3:$J$252,MATCH(SMALL('Enter Draw '!$N$3:$N$252,V98),'Enter Draw '!$N$3:$N$252,0),6),"")</f>
        <v/>
      </c>
      <c r="U97" t="str">
        <f>IFERROR(INDEX('Enter Draw '!$A$3:$H$252,MATCH(SMALL('Enter Draw '!$N$3:$N$252,V98),'Enter Draw '!$N$3:$N$252,0),7),"")</f>
        <v/>
      </c>
      <c r="X97" s="1" t="str">
        <f t="shared" si="5"/>
        <v/>
      </c>
      <c r="Y97" t="str">
        <f>IFERROR(INDEX('Enter Draw '!$A$3:$J$252,MATCH(SMALL('Enter Draw '!$O$3:$O$252,Q97),'Enter Draw '!$O$3:$O$252,0),7),"")</f>
        <v/>
      </c>
      <c r="Z97" t="str">
        <f>IFERROR(INDEX('Enter Draw '!$A$3:$H$252,MATCH(SMALL('Enter Draw '!$O$3:$O$252,Q97),'Enter Draw '!$O$3:$O$252,0),8),"")</f>
        <v/>
      </c>
    </row>
    <row r="98" spans="1:26">
      <c r="A98" s="1">
        <f>IF(B98="","",IF(INDEX('Enter Draw '!$C$3:$H$252,MATCH(SMALL('Enter Draw '!$J$3:$J$252,D98),'Enter Draw '!$J$3:$J$252,0),1)="yco","yco",D98))</f>
        <v>81</v>
      </c>
      <c r="B98" t="str">
        <f>IFERROR(INDEX('Enter Draw '!$C$3:$J$252,MATCH(SMALL('Enter Draw '!$J$3:$J$252,D98),'Enter Draw '!$J$3:$J$252,0),5),"")</f>
        <v xml:space="preserve">Kassydi Anderson </v>
      </c>
      <c r="C98" t="str">
        <f>IFERROR(INDEX('Enter Draw '!$C$3:$H$252,MATCH(SMALL('Enter Draw '!$J$3:$J$252,D98),'Enter Draw '!$J$3:$J$252,0),6),"")</f>
        <v xml:space="preserve">Imaflyinboss </v>
      </c>
      <c r="D98">
        <v>81</v>
      </c>
      <c r="F98" s="1" t="str">
        <f>IF(G98="","",IF(INDEX('Enter Draw '!$E$3:$H$252,MATCH(SMALL('Enter Draw '!$K$3:$K$252,D98),'Enter Draw '!$K$3:$K$252,0),1)="co","co",IF(INDEX('Enter Draw '!$E$3:$H$252,MATCH(SMALL('Enter Draw '!$K$3:$K$252,D98),'Enter Draw '!$K$3:$K$252,0),1)="yco","yco",D98)))</f>
        <v/>
      </c>
      <c r="G98" t="str">
        <f>IFERROR(INDEX('Enter Draw '!$E$3:$H$252,MATCH(SMALL('Enter Draw '!$K$3:$K$252,D98),'Enter Draw '!$K$3:$K$252,0),3),"")</f>
        <v/>
      </c>
      <c r="H98" t="str">
        <f>IFERROR(INDEX('Enter Draw '!$E$3:$H$252,MATCH(SMALL('Enter Draw '!$K$3:$K$252,D98),'Enter Draw '!$K$3:$K$252,0),4),"")</f>
        <v/>
      </c>
      <c r="I98">
        <v>89</v>
      </c>
      <c r="J98" s="1" t="str">
        <f t="shared" si="3"/>
        <v/>
      </c>
      <c r="K98" t="str">
        <f>IFERROR(INDEX('Enter Draw '!$F$3:$H$252,MATCH(SMALL('Enter Draw '!$L$3:$L$252,I98),'Enter Draw '!$L$3:$L$252,0),2),"")</f>
        <v/>
      </c>
      <c r="L98" t="str">
        <f>IFERROR(INDEX('Enter Draw '!$F$3:$H$252,MATCH(SMALL('Enter Draw '!$L$3:$L$252,I98),'Enter Draw '!$L$3:$L$252,0),3),"")</f>
        <v/>
      </c>
      <c r="N98" s="1" t="str">
        <f>IF(O98="","",IF(INDEX('Enter Draw '!$B$3:$H$252,MATCH(SMALL('Enter Draw '!$M$3:$M$252,D98),'Enter Draw '!$M$3:$M$252,0),1)="oco","oco",D98))</f>
        <v/>
      </c>
      <c r="O98" t="str">
        <f>IFERROR(INDEX('Enter Draw '!$A$3:$J$252,MATCH(SMALL('Enter Draw '!$M$3:$M$252,Q98),'Enter Draw '!$M$3:$M$252,0),7),"")</f>
        <v/>
      </c>
      <c r="P98" t="str">
        <f>IFERROR(INDEX('Enter Draw '!$A$3:$H$252,MATCH(SMALL('Enter Draw '!$M$3:$M$252,Q98),'Enter Draw '!$M$3:$M$252,0),8),"")</f>
        <v/>
      </c>
      <c r="Q98">
        <v>81</v>
      </c>
      <c r="S98" s="1" t="str">
        <f t="shared" si="4"/>
        <v/>
      </c>
      <c r="T98" t="str">
        <f>IFERROR(INDEX('Enter Draw '!$A$3:$J$252,MATCH(SMALL('Enter Draw '!$N$3:$N$252,V99),'Enter Draw '!$N$3:$N$252,0),6),"")</f>
        <v/>
      </c>
      <c r="U98" t="str">
        <f>IFERROR(INDEX('Enter Draw '!$A$3:$H$252,MATCH(SMALL('Enter Draw '!$N$3:$N$252,V99),'Enter Draw '!$N$3:$N$252,0),7),"")</f>
        <v/>
      </c>
      <c r="V98">
        <v>81</v>
      </c>
      <c r="X98" s="1" t="str">
        <f t="shared" si="5"/>
        <v/>
      </c>
      <c r="Y98" t="str">
        <f>IFERROR(INDEX('Enter Draw '!$A$3:$J$252,MATCH(SMALL('Enter Draw '!$O$3:$O$252,Q98),'Enter Draw '!$O$3:$O$252,0),7),"")</f>
        <v/>
      </c>
      <c r="Z98" t="str">
        <f>IFERROR(INDEX('Enter Draw '!$A$3:$H$252,MATCH(SMALL('Enter Draw '!$O$3:$O$252,Q98),'Enter Draw '!$O$3:$O$252,0),8),"")</f>
        <v/>
      </c>
    </row>
    <row r="99" spans="1:26">
      <c r="A99" s="1">
        <f>IF(B99="","",IF(INDEX('Enter Draw '!$C$3:$H$252,MATCH(SMALL('Enter Draw '!$J$3:$J$252,D99),'Enter Draw '!$J$3:$J$252,0),1)="yco","yco",D99))</f>
        <v>82</v>
      </c>
      <c r="B99" t="str">
        <f>IFERROR(INDEX('Enter Draw '!$C$3:$J$252,MATCH(SMALL('Enter Draw '!$J$3:$J$252,D99),'Enter Draw '!$J$3:$J$252,0),5),"")</f>
        <v xml:space="preserve">Brooklyn Chapman </v>
      </c>
      <c r="C99" t="str">
        <f>IFERROR(INDEX('Enter Draw '!$C$3:$H$252,MATCH(SMALL('Enter Draw '!$J$3:$J$252,D99),'Enter Draw '!$J$3:$J$252,0),6),"")</f>
        <v xml:space="preserve">Raisin </v>
      </c>
      <c r="D99">
        <v>82</v>
      </c>
      <c r="F99" s="1" t="str">
        <f>IF(G99="","",IF(INDEX('Enter Draw '!$E$3:$H$252,MATCH(SMALL('Enter Draw '!$K$3:$K$252,D99),'Enter Draw '!$K$3:$K$252,0),1)="co","co",IF(INDEX('Enter Draw '!$E$3:$H$252,MATCH(SMALL('Enter Draw '!$K$3:$K$252,D99),'Enter Draw '!$K$3:$K$252,0),1)="yco","yco",D99)))</f>
        <v/>
      </c>
      <c r="G99" t="str">
        <f>IFERROR(INDEX('Enter Draw '!$E$3:$H$252,MATCH(SMALL('Enter Draw '!$K$3:$K$252,D99),'Enter Draw '!$K$3:$K$252,0),3),"")</f>
        <v/>
      </c>
      <c r="H99" t="str">
        <f>IFERROR(INDEX('Enter Draw '!$E$3:$H$252,MATCH(SMALL('Enter Draw '!$K$3:$K$252,D99),'Enter Draw '!$K$3:$K$252,0),4),"")</f>
        <v/>
      </c>
      <c r="I99">
        <v>90</v>
      </c>
      <c r="J99" s="1" t="str">
        <f t="shared" si="3"/>
        <v/>
      </c>
      <c r="K99" t="str">
        <f>IFERROR(INDEX('Enter Draw '!$F$3:$H$252,MATCH(SMALL('Enter Draw '!$L$3:$L$252,I99),'Enter Draw '!$L$3:$L$252,0),2),"")</f>
        <v/>
      </c>
      <c r="L99" t="str">
        <f>IFERROR(INDEX('Enter Draw '!$F$3:$H$252,MATCH(SMALL('Enter Draw '!$L$3:$L$252,I99),'Enter Draw '!$L$3:$L$252,0),3),"")</f>
        <v/>
      </c>
      <c r="N99" s="1" t="str">
        <f>IF(O99="","",IF(INDEX('Enter Draw '!$B$3:$H$252,MATCH(SMALL('Enter Draw '!$M$3:$M$252,D99),'Enter Draw '!$M$3:$M$252,0),1)="oco","oco",D99))</f>
        <v/>
      </c>
      <c r="O99" t="str">
        <f>IFERROR(INDEX('Enter Draw '!$A$3:$J$252,MATCH(SMALL('Enter Draw '!$M$3:$M$252,Q99),'Enter Draw '!$M$3:$M$252,0),7),"")</f>
        <v/>
      </c>
      <c r="P99" t="str">
        <f>IFERROR(INDEX('Enter Draw '!$A$3:$H$252,MATCH(SMALL('Enter Draw '!$M$3:$M$252,Q99),'Enter Draw '!$M$3:$M$252,0),8),"")</f>
        <v/>
      </c>
      <c r="Q99">
        <v>82</v>
      </c>
      <c r="S99" s="1" t="str">
        <f t="shared" si="4"/>
        <v/>
      </c>
      <c r="T99" t="str">
        <f>IFERROR(INDEX('Enter Draw '!$A$3:$J$252,MATCH(SMALL('Enter Draw '!$N$3:$N$252,V100),'Enter Draw '!$N$3:$N$252,0),6),"")</f>
        <v/>
      </c>
      <c r="U99" t="str">
        <f>IFERROR(INDEX('Enter Draw '!$A$3:$H$252,MATCH(SMALL('Enter Draw '!$N$3:$N$252,V100),'Enter Draw '!$N$3:$N$252,0),7),"")</f>
        <v/>
      </c>
      <c r="V99">
        <v>82</v>
      </c>
      <c r="X99" s="1" t="str">
        <f t="shared" si="5"/>
        <v/>
      </c>
      <c r="Y99" t="str">
        <f>IFERROR(INDEX('Enter Draw '!$A$3:$J$252,MATCH(SMALL('Enter Draw '!$O$3:$O$252,Q99),'Enter Draw '!$O$3:$O$252,0),7),"")</f>
        <v/>
      </c>
      <c r="Z99" t="str">
        <f>IFERROR(INDEX('Enter Draw '!$A$3:$H$252,MATCH(SMALL('Enter Draw '!$O$3:$O$252,Q99),'Enter Draw '!$O$3:$O$252,0),8),"")</f>
        <v/>
      </c>
    </row>
    <row r="100" spans="1:26">
      <c r="A100" s="1">
        <f>IF(B100="","",IF(INDEX('Enter Draw '!$C$3:$H$252,MATCH(SMALL('Enter Draw '!$J$3:$J$252,D100),'Enter Draw '!$J$3:$J$252,0),1)="yco","yco",D100))</f>
        <v>83</v>
      </c>
      <c r="B100" t="str">
        <f>IFERROR(INDEX('Enter Draw '!$C$3:$J$252,MATCH(SMALL('Enter Draw '!$J$3:$J$252,D100),'Enter Draw '!$J$3:$J$252,0),5),"")</f>
        <v xml:space="preserve">Cessalie Sternhagen </v>
      </c>
      <c r="C100" t="str">
        <f>IFERROR(INDEX('Enter Draw '!$C$3:$H$252,MATCH(SMALL('Enter Draw '!$J$3:$J$252,D100),'Enter Draw '!$J$3:$J$252,0),6),"")</f>
        <v xml:space="preserve">LonesomeFlickHer </v>
      </c>
      <c r="D100">
        <v>83</v>
      </c>
      <c r="F100" s="1" t="str">
        <f>IF(G100="","",IF(INDEX('Enter Draw '!$E$3:$H$252,MATCH(SMALL('Enter Draw '!$K$3:$K$252,D100),'Enter Draw '!$K$3:$K$252,0),1)="co","co",IF(INDEX('Enter Draw '!$E$3:$H$252,MATCH(SMALL('Enter Draw '!$K$3:$K$252,D100),'Enter Draw '!$K$3:$K$252,0),1)="yco","yco",D100)))</f>
        <v/>
      </c>
      <c r="G100" t="str">
        <f>IFERROR(INDEX('Enter Draw '!$E$3:$H$252,MATCH(SMALL('Enter Draw '!$K$3:$K$252,D100),'Enter Draw '!$K$3:$K$252,0),3),"")</f>
        <v/>
      </c>
      <c r="H100" t="str">
        <f>IFERROR(INDEX('Enter Draw '!$E$3:$H$252,MATCH(SMALL('Enter Draw '!$K$3:$K$252,D100),'Enter Draw '!$K$3:$K$252,0),4),"")</f>
        <v/>
      </c>
      <c r="J100" s="1" t="str">
        <f t="shared" si="3"/>
        <v/>
      </c>
      <c r="K100" t="str">
        <f>IFERROR(INDEX('Enter Draw '!$F$3:$H$252,MATCH(SMALL('Enter Draw '!$L$3:$L$252,I100),'Enter Draw '!$L$3:$L$252,0),2),"")</f>
        <v/>
      </c>
      <c r="L100" t="str">
        <f>IFERROR(INDEX('Enter Draw '!$F$3:$H$252,MATCH(SMALL('Enter Draw '!$L$3:$L$252,I100),'Enter Draw '!$L$3:$L$252,0),3),"")</f>
        <v/>
      </c>
      <c r="N100" s="1" t="str">
        <f>IF(O100="","",IF(INDEX('Enter Draw '!$B$3:$H$252,MATCH(SMALL('Enter Draw '!$M$3:$M$252,D100),'Enter Draw '!$M$3:$M$252,0),1)="oco","oco",D100))</f>
        <v/>
      </c>
      <c r="O100" t="str">
        <f>IFERROR(INDEX('Enter Draw '!$A$3:$J$252,MATCH(SMALL('Enter Draw '!$M$3:$M$252,Q100),'Enter Draw '!$M$3:$M$252,0),7),"")</f>
        <v/>
      </c>
      <c r="P100" t="str">
        <f>IFERROR(INDEX('Enter Draw '!$A$3:$H$252,MATCH(SMALL('Enter Draw '!$M$3:$M$252,Q100),'Enter Draw '!$M$3:$M$252,0),8),"")</f>
        <v/>
      </c>
      <c r="Q100">
        <v>83</v>
      </c>
      <c r="S100" s="1" t="str">
        <f t="shared" si="4"/>
        <v/>
      </c>
      <c r="T100" t="str">
        <f>IFERROR(INDEX('Enter Draw '!$A$3:$J$252,MATCH(SMALL('Enter Draw '!$N$3:$N$252,V101),'Enter Draw '!$N$3:$N$252,0),6),"")</f>
        <v/>
      </c>
      <c r="U100" t="str">
        <f>IFERROR(INDEX('Enter Draw '!$A$3:$H$252,MATCH(SMALL('Enter Draw '!$N$3:$N$252,V101),'Enter Draw '!$N$3:$N$252,0),7),"")</f>
        <v/>
      </c>
      <c r="V100">
        <v>83</v>
      </c>
      <c r="X100" s="1" t="str">
        <f t="shared" si="5"/>
        <v/>
      </c>
      <c r="Y100" t="str">
        <f>IFERROR(INDEX('Enter Draw '!$A$3:$J$252,MATCH(SMALL('Enter Draw '!$O$3:$O$252,Q100),'Enter Draw '!$O$3:$O$252,0),7),"")</f>
        <v/>
      </c>
      <c r="Z100" t="str">
        <f>IFERROR(INDEX('Enter Draw '!$A$3:$H$252,MATCH(SMALL('Enter Draw '!$O$3:$O$252,Q100),'Enter Draw '!$O$3:$O$252,0),8),"")</f>
        <v/>
      </c>
    </row>
    <row r="101" spans="1:26">
      <c r="A101" s="1">
        <f>IF(B101="","",IF(INDEX('Enter Draw '!$C$3:$H$252,MATCH(SMALL('Enter Draw '!$J$3:$J$252,D101),'Enter Draw '!$J$3:$J$252,0),1)="yco","yco",D101))</f>
        <v>84</v>
      </c>
      <c r="B101" t="str">
        <f>IFERROR(INDEX('Enter Draw '!$C$3:$J$252,MATCH(SMALL('Enter Draw '!$J$3:$J$252,D101),'Enter Draw '!$J$3:$J$252,0),5),"")</f>
        <v xml:space="preserve">Jessica Taubert </v>
      </c>
      <c r="C101" t="str">
        <f>IFERROR(INDEX('Enter Draw '!$C$3:$H$252,MATCH(SMALL('Enter Draw '!$J$3:$J$252,D101),'Enter Draw '!$J$3:$J$252,0),6),"")</f>
        <v xml:space="preserve">Jolene </v>
      </c>
      <c r="D101">
        <v>84</v>
      </c>
      <c r="F101" s="1" t="str">
        <f>IF(G101="","",IF(INDEX('Enter Draw '!$E$3:$H$252,MATCH(SMALL('Enter Draw '!$K$3:$K$252,D101),'Enter Draw '!$K$3:$K$252,0),1)="co","co",IF(INDEX('Enter Draw '!$E$3:$H$252,MATCH(SMALL('Enter Draw '!$K$3:$K$252,D101),'Enter Draw '!$K$3:$K$252,0),1)="yco","yco",D101)))</f>
        <v/>
      </c>
      <c r="G101" t="str">
        <f>IFERROR(INDEX('Enter Draw '!$E$3:$H$252,MATCH(SMALL('Enter Draw '!$K$3:$K$252,D101),'Enter Draw '!$K$3:$K$252,0),3),"")</f>
        <v/>
      </c>
      <c r="H101" t="str">
        <f>IFERROR(INDEX('Enter Draw '!$E$3:$H$252,MATCH(SMALL('Enter Draw '!$K$3:$K$252,D101),'Enter Draw '!$K$3:$K$252,0),4),"")</f>
        <v/>
      </c>
      <c r="I101">
        <v>91</v>
      </c>
      <c r="J101" s="1" t="str">
        <f t="shared" si="3"/>
        <v/>
      </c>
      <c r="K101" t="str">
        <f>IFERROR(INDEX('Enter Draw '!$F$3:$H$252,MATCH(SMALL('Enter Draw '!$L$3:$L$252,I101),'Enter Draw '!$L$3:$L$252,0),2),"")</f>
        <v/>
      </c>
      <c r="L101" t="str">
        <f>IFERROR(INDEX('Enter Draw '!$F$3:$H$252,MATCH(SMALL('Enter Draw '!$L$3:$L$252,I101),'Enter Draw '!$L$3:$L$252,0),3),"")</f>
        <v/>
      </c>
      <c r="N101" s="1" t="str">
        <f>IF(O101="","",IF(INDEX('Enter Draw '!$B$3:$H$252,MATCH(SMALL('Enter Draw '!$M$3:$M$252,D101),'Enter Draw '!$M$3:$M$252,0),1)="oco","oco",D101))</f>
        <v/>
      </c>
      <c r="O101" t="str">
        <f>IFERROR(INDEX('Enter Draw '!$A$3:$J$252,MATCH(SMALL('Enter Draw '!$M$3:$M$252,Q101),'Enter Draw '!$M$3:$M$252,0),7),"")</f>
        <v/>
      </c>
      <c r="P101" t="str">
        <f>IFERROR(INDEX('Enter Draw '!$A$3:$H$252,MATCH(SMALL('Enter Draw '!$M$3:$M$252,Q101),'Enter Draw '!$M$3:$M$252,0),8),"")</f>
        <v/>
      </c>
      <c r="Q101">
        <v>84</v>
      </c>
      <c r="S101" s="1" t="str">
        <f t="shared" si="4"/>
        <v/>
      </c>
      <c r="T101" t="str">
        <f>IFERROR(INDEX('Enter Draw '!$A$3:$J$252,MATCH(SMALL('Enter Draw '!$N$3:$N$252,V102),'Enter Draw '!$N$3:$N$252,0),6),"")</f>
        <v/>
      </c>
      <c r="U101" t="str">
        <f>IFERROR(INDEX('Enter Draw '!$A$3:$H$252,MATCH(SMALL('Enter Draw '!$N$3:$N$252,V102),'Enter Draw '!$N$3:$N$252,0),7),"")</f>
        <v/>
      </c>
      <c r="V101">
        <v>84</v>
      </c>
      <c r="X101" s="1" t="str">
        <f t="shared" si="5"/>
        <v/>
      </c>
      <c r="Y101" t="str">
        <f>IFERROR(INDEX('Enter Draw '!$A$3:$J$252,MATCH(SMALL('Enter Draw '!$O$3:$O$252,Q101),'Enter Draw '!$O$3:$O$252,0),7),"")</f>
        <v/>
      </c>
      <c r="Z101" t="str">
        <f>IFERROR(INDEX('Enter Draw '!$A$3:$H$252,MATCH(SMALL('Enter Draw '!$O$3:$O$252,Q101),'Enter Draw '!$O$3:$O$252,0),8),"")</f>
        <v/>
      </c>
    </row>
    <row r="102" spans="1:26">
      <c r="A102" s="1">
        <f>IF(B102="","",IF(INDEX('Enter Draw '!$C$3:$H$252,MATCH(SMALL('Enter Draw '!$J$3:$J$252,D102),'Enter Draw '!$J$3:$J$252,0),1)="yco","yco",D102))</f>
        <v>85</v>
      </c>
      <c r="B102" t="str">
        <f>IFERROR(INDEX('Enter Draw '!$C$3:$J$252,MATCH(SMALL('Enter Draw '!$J$3:$J$252,D102),'Enter Draw '!$J$3:$J$252,0),5),"")</f>
        <v xml:space="preserve">Lindsey Zuelke </v>
      </c>
      <c r="C102" t="str">
        <f>IFERROR(INDEX('Enter Draw '!$C$3:$H$252,MATCH(SMALL('Enter Draw '!$J$3:$J$252,D102),'Enter Draw '!$J$3:$J$252,0),6),"")</f>
        <v xml:space="preserve">McCall </v>
      </c>
      <c r="D102">
        <v>85</v>
      </c>
      <c r="F102" s="1" t="str">
        <f>IF(G102="","",IF(INDEX('Enter Draw '!$E$3:$H$252,MATCH(SMALL('Enter Draw '!$K$3:$K$252,D102),'Enter Draw '!$K$3:$K$252,0),1)="co","co",IF(INDEX('Enter Draw '!$E$3:$H$252,MATCH(SMALL('Enter Draw '!$K$3:$K$252,D102),'Enter Draw '!$K$3:$K$252,0),1)="yco","yco",D102)))</f>
        <v/>
      </c>
      <c r="G102" t="str">
        <f>IFERROR(INDEX('Enter Draw '!$E$3:$H$252,MATCH(SMALL('Enter Draw '!$K$3:$K$252,D102),'Enter Draw '!$K$3:$K$252,0),3),"")</f>
        <v/>
      </c>
      <c r="H102" t="str">
        <f>IFERROR(INDEX('Enter Draw '!$E$3:$H$252,MATCH(SMALL('Enter Draw '!$K$3:$K$252,D102),'Enter Draw '!$K$3:$K$252,0),4),"")</f>
        <v/>
      </c>
      <c r="I102">
        <v>92</v>
      </c>
      <c r="J102" s="1" t="str">
        <f t="shared" si="3"/>
        <v/>
      </c>
      <c r="K102" t="str">
        <f>IFERROR(INDEX('Enter Draw '!$F$3:$H$252,MATCH(SMALL('Enter Draw '!$L$3:$L$252,I102),'Enter Draw '!$L$3:$L$252,0),2),"")</f>
        <v/>
      </c>
      <c r="L102" t="str">
        <f>IFERROR(INDEX('Enter Draw '!$F$3:$H$252,MATCH(SMALL('Enter Draw '!$L$3:$L$252,I102),'Enter Draw '!$L$3:$L$252,0),3),"")</f>
        <v/>
      </c>
      <c r="N102" s="1" t="str">
        <f>IF(O102="","",IF(INDEX('Enter Draw '!$B$3:$H$252,MATCH(SMALL('Enter Draw '!$M$3:$M$252,D102),'Enter Draw '!$M$3:$M$252,0),1)="oco","oco",D102))</f>
        <v/>
      </c>
      <c r="O102" t="str">
        <f>IFERROR(INDEX('Enter Draw '!$A$3:$J$252,MATCH(SMALL('Enter Draw '!$M$3:$M$252,Q102),'Enter Draw '!$M$3:$M$252,0),7),"")</f>
        <v/>
      </c>
      <c r="P102" t="str">
        <f>IFERROR(INDEX('Enter Draw '!$A$3:$H$252,MATCH(SMALL('Enter Draw '!$M$3:$M$252,Q102),'Enter Draw '!$M$3:$M$252,0),8),"")</f>
        <v/>
      </c>
      <c r="Q102">
        <v>85</v>
      </c>
      <c r="S102" s="1" t="str">
        <f t="shared" si="4"/>
        <v/>
      </c>
      <c r="T102" t="str">
        <f>IFERROR(INDEX('Enter Draw '!$A$3:$J$252,MATCH(SMALL('Enter Draw '!$N$3:$N$252,V103),'Enter Draw '!$N$3:$N$252,0),6),"")</f>
        <v/>
      </c>
      <c r="U102" t="str">
        <f>IFERROR(INDEX('Enter Draw '!$A$3:$H$252,MATCH(SMALL('Enter Draw '!$N$3:$N$252,V103),'Enter Draw '!$N$3:$N$252,0),7),"")</f>
        <v/>
      </c>
      <c r="V102">
        <v>85</v>
      </c>
      <c r="X102" s="1" t="str">
        <f t="shared" si="5"/>
        <v/>
      </c>
      <c r="Y102" t="str">
        <f>IFERROR(INDEX('Enter Draw '!$A$3:$J$252,MATCH(SMALL('Enter Draw '!$O$3:$O$252,Q102),'Enter Draw '!$O$3:$O$252,0),7),"")</f>
        <v/>
      </c>
      <c r="Z102" t="str">
        <f>IFERROR(INDEX('Enter Draw '!$A$3:$H$252,MATCH(SMALL('Enter Draw '!$O$3:$O$252,Q102),'Enter Draw '!$O$3:$O$252,0),8),"")</f>
        <v/>
      </c>
    </row>
    <row r="103" spans="1:26">
      <c r="A103" s="1" t="str">
        <f>IF(B103="","",IF(INDEX('Enter Draw '!$C$3:$H$252,MATCH(SMALL('Enter Draw '!$J$3:$J$252,D103),'Enter Draw '!$J$3:$J$252,0),1)="yco","yco",D103))</f>
        <v/>
      </c>
      <c r="B103" t="str">
        <f>IFERROR(INDEX('Enter Draw '!$C$3:$J$252,MATCH(SMALL('Enter Draw '!$J$3:$J$252,D103),'Enter Draw '!$J$3:$J$252,0),5),"")</f>
        <v/>
      </c>
      <c r="C103" t="str">
        <f>IFERROR(INDEX('Enter Draw '!$C$3:$H$252,MATCH(SMALL('Enter Draw '!$J$3:$J$252,D103),'Enter Draw '!$J$3:$J$252,0),6),"")</f>
        <v/>
      </c>
      <c r="F103" s="1" t="str">
        <f>IF(G103="","",IF(INDEX('Enter Draw '!$E$3:$H$252,MATCH(SMALL('Enter Draw '!$K$3:$K$252,D103),'Enter Draw '!$K$3:$K$252,0),1)="co","co",IF(INDEX('Enter Draw '!$E$3:$H$252,MATCH(SMALL('Enter Draw '!$K$3:$K$252,D103),'Enter Draw '!$K$3:$K$252,0),1)="yco","yco",D103)))</f>
        <v/>
      </c>
      <c r="G103" t="str">
        <f>IFERROR(INDEX('Enter Draw '!$E$3:$H$252,MATCH(SMALL('Enter Draw '!$K$3:$K$252,D103),'Enter Draw '!$K$3:$K$252,0),3),"")</f>
        <v/>
      </c>
      <c r="H103" t="str">
        <f>IFERROR(INDEX('Enter Draw '!$E$3:$H$252,MATCH(SMALL('Enter Draw '!$K$3:$K$252,D103),'Enter Draw '!$K$3:$K$252,0),4),"")</f>
        <v/>
      </c>
      <c r="I103">
        <v>93</v>
      </c>
      <c r="J103" s="1" t="str">
        <f t="shared" si="3"/>
        <v/>
      </c>
      <c r="K103" t="str">
        <f>IFERROR(INDEX('Enter Draw '!$F$3:$H$252,MATCH(SMALL('Enter Draw '!$L$3:$L$252,I103),'Enter Draw '!$L$3:$L$252,0),2),"")</f>
        <v/>
      </c>
      <c r="L103" t="str">
        <f>IFERROR(INDEX('Enter Draw '!$F$3:$H$252,MATCH(SMALL('Enter Draw '!$L$3:$L$252,I103),'Enter Draw '!$L$3:$L$252,0),3),"")</f>
        <v/>
      </c>
      <c r="N103" s="1" t="str">
        <f>IF(O103="","",IF(INDEX('Enter Draw '!$B$3:$H$252,MATCH(SMALL('Enter Draw '!$M$3:$M$252,D103),'Enter Draw '!$M$3:$M$252,0),1)="oco","oco",D103))</f>
        <v/>
      </c>
      <c r="O103" t="str">
        <f>IFERROR(INDEX('Enter Draw '!$A$3:$J$252,MATCH(SMALL('Enter Draw '!$M$3:$M$252,Q103),'Enter Draw '!$M$3:$M$252,0),7),"")</f>
        <v/>
      </c>
      <c r="P103" t="str">
        <f>IFERROR(INDEX('Enter Draw '!$A$3:$H$252,MATCH(SMALL('Enter Draw '!$M$3:$M$252,Q103),'Enter Draw '!$M$3:$M$252,0),8),"")</f>
        <v/>
      </c>
      <c r="S103" s="1" t="str">
        <f t="shared" si="4"/>
        <v/>
      </c>
      <c r="T103" t="str">
        <f>IFERROR(INDEX('Enter Draw '!$A$3:$J$252,MATCH(SMALL('Enter Draw '!$N$3:$N$252,V104),'Enter Draw '!$N$3:$N$252,0),6),"")</f>
        <v/>
      </c>
      <c r="U103" t="str">
        <f>IFERROR(INDEX('Enter Draw '!$A$3:$H$252,MATCH(SMALL('Enter Draw '!$N$3:$N$252,V104),'Enter Draw '!$N$3:$N$252,0),7),"")</f>
        <v/>
      </c>
      <c r="X103" s="1" t="str">
        <f t="shared" si="5"/>
        <v/>
      </c>
      <c r="Y103" t="str">
        <f>IFERROR(INDEX('Enter Draw '!$A$3:$J$252,MATCH(SMALL('Enter Draw '!$O$3:$O$252,Q103),'Enter Draw '!$O$3:$O$252,0),7),"")</f>
        <v/>
      </c>
      <c r="Z103" t="str">
        <f>IFERROR(INDEX('Enter Draw '!$A$3:$H$252,MATCH(SMALL('Enter Draw '!$O$3:$O$252,Q103),'Enter Draw '!$O$3:$O$252,0),8),"")</f>
        <v/>
      </c>
    </row>
    <row r="104" spans="1:26">
      <c r="A104" s="1">
        <f>IF(B104="","",IF(INDEX('Enter Draw '!$C$3:$H$252,MATCH(SMALL('Enter Draw '!$J$3:$J$252,D104),'Enter Draw '!$J$3:$J$252,0),1)="yco","yco",D104))</f>
        <v>86</v>
      </c>
      <c r="B104" t="str">
        <f>IFERROR(INDEX('Enter Draw '!$C$3:$J$252,MATCH(SMALL('Enter Draw '!$J$3:$J$252,D104),'Enter Draw '!$J$3:$J$252,0),5),"")</f>
        <v>Lilliya Meek</v>
      </c>
      <c r="C104" t="str">
        <f>IFERROR(INDEX('Enter Draw '!$C$3:$H$252,MATCH(SMALL('Enter Draw '!$J$3:$J$252,D104),'Enter Draw '!$J$3:$J$252,0),6),"")</f>
        <v xml:space="preserve">Lena </v>
      </c>
      <c r="D104">
        <v>86</v>
      </c>
      <c r="F104" s="1" t="str">
        <f>IF(G104="","",IF(INDEX('Enter Draw '!$E$3:$H$252,MATCH(SMALL('Enter Draw '!$K$3:$K$252,D104),'Enter Draw '!$K$3:$K$252,0),1)="co","co",IF(INDEX('Enter Draw '!$E$3:$H$252,MATCH(SMALL('Enter Draw '!$K$3:$K$252,D104),'Enter Draw '!$K$3:$K$252,0),1)="yco","yco",D104)))</f>
        <v/>
      </c>
      <c r="G104" t="str">
        <f>IFERROR(INDEX('Enter Draw '!$E$3:$H$252,MATCH(SMALL('Enter Draw '!$K$3:$K$252,D104),'Enter Draw '!$K$3:$K$252,0),3),"")</f>
        <v/>
      </c>
      <c r="H104" t="str">
        <f>IFERROR(INDEX('Enter Draw '!$E$3:$H$252,MATCH(SMALL('Enter Draw '!$K$3:$K$252,D104),'Enter Draw '!$K$3:$K$252,0),4),"")</f>
        <v/>
      </c>
      <c r="I104">
        <v>94</v>
      </c>
      <c r="J104" s="1" t="str">
        <f t="shared" si="3"/>
        <v/>
      </c>
      <c r="K104" t="str">
        <f>IFERROR(INDEX('Enter Draw '!$F$3:$H$252,MATCH(SMALL('Enter Draw '!$L$3:$L$252,I104),'Enter Draw '!$L$3:$L$252,0),2),"")</f>
        <v/>
      </c>
      <c r="L104" t="str">
        <f>IFERROR(INDEX('Enter Draw '!$F$3:$H$252,MATCH(SMALL('Enter Draw '!$L$3:$L$252,I104),'Enter Draw '!$L$3:$L$252,0),3),"")</f>
        <v/>
      </c>
      <c r="N104" s="1" t="str">
        <f>IF(O104="","",IF(INDEX('Enter Draw '!$B$3:$H$252,MATCH(SMALL('Enter Draw '!$M$3:$M$252,D104),'Enter Draw '!$M$3:$M$252,0),1)="oco","oco",D104))</f>
        <v/>
      </c>
      <c r="O104" t="str">
        <f>IFERROR(INDEX('Enter Draw '!$A$3:$J$252,MATCH(SMALL('Enter Draw '!$M$3:$M$252,Q104),'Enter Draw '!$M$3:$M$252,0),7),"")</f>
        <v/>
      </c>
      <c r="P104" t="str">
        <f>IFERROR(INDEX('Enter Draw '!$A$3:$H$252,MATCH(SMALL('Enter Draw '!$M$3:$M$252,Q104),'Enter Draw '!$M$3:$M$252,0),8),"")</f>
        <v/>
      </c>
      <c r="Q104">
        <v>86</v>
      </c>
      <c r="S104" s="1" t="str">
        <f t="shared" si="4"/>
        <v/>
      </c>
      <c r="T104" t="str">
        <f>IFERROR(INDEX('Enter Draw '!$A$3:$J$252,MATCH(SMALL('Enter Draw '!$N$3:$N$252,V105),'Enter Draw '!$N$3:$N$252,0),6),"")</f>
        <v/>
      </c>
      <c r="U104" t="str">
        <f>IFERROR(INDEX('Enter Draw '!$A$3:$H$252,MATCH(SMALL('Enter Draw '!$N$3:$N$252,V105),'Enter Draw '!$N$3:$N$252,0),7),"")</f>
        <v/>
      </c>
      <c r="V104">
        <v>86</v>
      </c>
      <c r="X104" s="1" t="str">
        <f t="shared" si="5"/>
        <v/>
      </c>
      <c r="Y104" t="str">
        <f>IFERROR(INDEX('Enter Draw '!$A$3:$J$252,MATCH(SMALL('Enter Draw '!$O$3:$O$252,Q104),'Enter Draw '!$O$3:$O$252,0),7),"")</f>
        <v/>
      </c>
      <c r="Z104" t="str">
        <f>IFERROR(INDEX('Enter Draw '!$A$3:$H$252,MATCH(SMALL('Enter Draw '!$O$3:$O$252,Q104),'Enter Draw '!$O$3:$O$252,0),8),"")</f>
        <v/>
      </c>
    </row>
    <row r="105" spans="1:26">
      <c r="A105" s="1">
        <f>IF(B105="","",IF(INDEX('Enter Draw '!$C$3:$H$252,MATCH(SMALL('Enter Draw '!$J$3:$J$252,D105),'Enter Draw '!$J$3:$J$252,0),1)="yco","yco",D105))</f>
        <v>87</v>
      </c>
      <c r="B105" t="str">
        <f>IFERROR(INDEX('Enter Draw '!$C$3:$J$252,MATCH(SMALL('Enter Draw '!$J$3:$J$252,D105),'Enter Draw '!$J$3:$J$252,0),5),"")</f>
        <v xml:space="preserve">Kynlee Speidel </v>
      </c>
      <c r="C105" t="str">
        <f>IFERROR(INDEX('Enter Draw '!$C$3:$H$252,MATCH(SMALL('Enter Draw '!$J$3:$J$252,D105),'Enter Draw '!$J$3:$J$252,0),6),"")</f>
        <v xml:space="preserve">Jalandy </v>
      </c>
      <c r="D105">
        <v>87</v>
      </c>
      <c r="F105" s="1" t="str">
        <f>IF(G105="","",IF(INDEX('Enter Draw '!$E$3:$H$252,MATCH(SMALL('Enter Draw '!$K$3:$K$252,D105),'Enter Draw '!$K$3:$K$252,0),1)="co","co",IF(INDEX('Enter Draw '!$E$3:$H$252,MATCH(SMALL('Enter Draw '!$K$3:$K$252,D105),'Enter Draw '!$K$3:$K$252,0),1)="yco","yco",D105)))</f>
        <v/>
      </c>
      <c r="G105" t="str">
        <f>IFERROR(INDEX('Enter Draw '!$E$3:$H$252,MATCH(SMALL('Enter Draw '!$K$3:$K$252,D105),'Enter Draw '!$K$3:$K$252,0),3),"")</f>
        <v/>
      </c>
      <c r="H105" t="str">
        <f>IFERROR(INDEX('Enter Draw '!$E$3:$H$252,MATCH(SMALL('Enter Draw '!$K$3:$K$252,D105),'Enter Draw '!$K$3:$K$252,0),4),"")</f>
        <v/>
      </c>
      <c r="I105">
        <v>95</v>
      </c>
      <c r="J105" s="1" t="str">
        <f t="shared" si="3"/>
        <v/>
      </c>
      <c r="K105" t="str">
        <f>IFERROR(INDEX('Enter Draw '!$F$3:$H$252,MATCH(SMALL('Enter Draw '!$L$3:$L$252,I105),'Enter Draw '!$L$3:$L$252,0),2),"")</f>
        <v/>
      </c>
      <c r="L105" t="str">
        <f>IFERROR(INDEX('Enter Draw '!$F$3:$H$252,MATCH(SMALL('Enter Draw '!$L$3:$L$252,I105),'Enter Draw '!$L$3:$L$252,0),3),"")</f>
        <v/>
      </c>
      <c r="N105" s="1" t="str">
        <f>IF(O105="","",IF(INDEX('Enter Draw '!$B$3:$H$252,MATCH(SMALL('Enter Draw '!$M$3:$M$252,D105),'Enter Draw '!$M$3:$M$252,0),1)="oco","oco",D105))</f>
        <v/>
      </c>
      <c r="O105" t="str">
        <f>IFERROR(INDEX('Enter Draw '!$A$3:$J$252,MATCH(SMALL('Enter Draw '!$M$3:$M$252,Q105),'Enter Draw '!$M$3:$M$252,0),7),"")</f>
        <v/>
      </c>
      <c r="P105" t="str">
        <f>IFERROR(INDEX('Enter Draw '!$A$3:$H$252,MATCH(SMALL('Enter Draw '!$M$3:$M$252,Q105),'Enter Draw '!$M$3:$M$252,0),8),"")</f>
        <v/>
      </c>
      <c r="Q105">
        <v>87</v>
      </c>
      <c r="S105" s="1" t="str">
        <f t="shared" si="4"/>
        <v/>
      </c>
      <c r="T105" t="str">
        <f>IFERROR(INDEX('Enter Draw '!$A$3:$J$252,MATCH(SMALL('Enter Draw '!$N$3:$N$252,V106),'Enter Draw '!$N$3:$N$252,0),6),"")</f>
        <v/>
      </c>
      <c r="U105" t="str">
        <f>IFERROR(INDEX('Enter Draw '!$A$3:$H$252,MATCH(SMALL('Enter Draw '!$N$3:$N$252,V106),'Enter Draw '!$N$3:$N$252,0),7),"")</f>
        <v/>
      </c>
      <c r="V105">
        <v>87</v>
      </c>
      <c r="X105" s="1" t="str">
        <f t="shared" si="5"/>
        <v/>
      </c>
      <c r="Y105" t="str">
        <f>IFERROR(INDEX('Enter Draw '!$A$3:$J$252,MATCH(SMALL('Enter Draw '!$O$3:$O$252,Q105),'Enter Draw '!$O$3:$O$252,0),7),"")</f>
        <v/>
      </c>
      <c r="Z105" t="str">
        <f>IFERROR(INDEX('Enter Draw '!$A$3:$H$252,MATCH(SMALL('Enter Draw '!$O$3:$O$252,Q105),'Enter Draw '!$O$3:$O$252,0),8),"")</f>
        <v/>
      </c>
    </row>
    <row r="106" spans="1:26">
      <c r="A106" s="1">
        <f>IF(B106="","",IF(INDEX('Enter Draw '!$C$3:$H$252,MATCH(SMALL('Enter Draw '!$J$3:$J$252,D106),'Enter Draw '!$J$3:$J$252,0),1)="yco","yco",D106))</f>
        <v>88</v>
      </c>
      <c r="B106" t="str">
        <f>IFERROR(INDEX('Enter Draw '!$C$3:$J$252,MATCH(SMALL('Enter Draw '!$J$3:$J$252,D106),'Enter Draw '!$J$3:$J$252,0),5),"")</f>
        <v xml:space="preserve">Summer Beeson </v>
      </c>
      <c r="C106" t="str">
        <f>IFERROR(INDEX('Enter Draw '!$C$3:$H$252,MATCH(SMALL('Enter Draw '!$J$3:$J$252,D106),'Enter Draw '!$J$3:$J$252,0),6),"")</f>
        <v xml:space="preserve">Miss Sassy </v>
      </c>
      <c r="D106">
        <v>88</v>
      </c>
      <c r="F106" s="1" t="str">
        <f>IF(G106="","",IF(INDEX('Enter Draw '!$E$3:$H$252,MATCH(SMALL('Enter Draw '!$K$3:$K$252,D106),'Enter Draw '!$K$3:$K$252,0),1)="co","co",IF(INDEX('Enter Draw '!$E$3:$H$252,MATCH(SMALL('Enter Draw '!$K$3:$K$252,D106),'Enter Draw '!$K$3:$K$252,0),1)="yco","yco",D106)))</f>
        <v/>
      </c>
      <c r="G106" t="str">
        <f>IFERROR(INDEX('Enter Draw '!$E$3:$H$252,MATCH(SMALL('Enter Draw '!$K$3:$K$252,D106),'Enter Draw '!$K$3:$K$252,0),3),"")</f>
        <v/>
      </c>
      <c r="H106" t="str">
        <f>IFERROR(INDEX('Enter Draw '!$E$3:$H$252,MATCH(SMALL('Enter Draw '!$K$3:$K$252,D106),'Enter Draw '!$K$3:$K$252,0),4),"")</f>
        <v/>
      </c>
      <c r="I106">
        <v>96</v>
      </c>
      <c r="J106" s="1" t="str">
        <f t="shared" si="3"/>
        <v/>
      </c>
      <c r="K106" t="str">
        <f>IFERROR(INDEX('Enter Draw '!$F$3:$H$252,MATCH(SMALL('Enter Draw '!$L$3:$L$252,I106),'Enter Draw '!$L$3:$L$252,0),2),"")</f>
        <v/>
      </c>
      <c r="L106" t="str">
        <f>IFERROR(INDEX('Enter Draw '!$F$3:$H$252,MATCH(SMALL('Enter Draw '!$L$3:$L$252,I106),'Enter Draw '!$L$3:$L$252,0),3),"")</f>
        <v/>
      </c>
      <c r="N106" s="1" t="str">
        <f>IF(O106="","",IF(INDEX('Enter Draw '!$B$3:$H$252,MATCH(SMALL('Enter Draw '!$M$3:$M$252,D106),'Enter Draw '!$M$3:$M$252,0),1)="oco","oco",D106))</f>
        <v/>
      </c>
      <c r="O106" t="str">
        <f>IFERROR(INDEX('Enter Draw '!$A$3:$J$252,MATCH(SMALL('Enter Draw '!$M$3:$M$252,Q106),'Enter Draw '!$M$3:$M$252,0),7),"")</f>
        <v/>
      </c>
      <c r="P106" t="str">
        <f>IFERROR(INDEX('Enter Draw '!$A$3:$H$252,MATCH(SMALL('Enter Draw '!$M$3:$M$252,Q106),'Enter Draw '!$M$3:$M$252,0),8),"")</f>
        <v/>
      </c>
      <c r="Q106">
        <v>88</v>
      </c>
      <c r="S106" s="1" t="str">
        <f t="shared" si="4"/>
        <v/>
      </c>
      <c r="T106" t="str">
        <f>IFERROR(INDEX('Enter Draw '!$A$3:$J$252,MATCH(SMALL('Enter Draw '!$N$3:$N$252,V107),'Enter Draw '!$N$3:$N$252,0),6),"")</f>
        <v/>
      </c>
      <c r="U106" t="str">
        <f>IFERROR(INDEX('Enter Draw '!$A$3:$H$252,MATCH(SMALL('Enter Draw '!$N$3:$N$252,V107),'Enter Draw '!$N$3:$N$252,0),7),"")</f>
        <v/>
      </c>
      <c r="V106">
        <v>88</v>
      </c>
      <c r="X106" s="1" t="str">
        <f t="shared" si="5"/>
        <v/>
      </c>
      <c r="Y106" t="str">
        <f>IFERROR(INDEX('Enter Draw '!$A$3:$J$252,MATCH(SMALL('Enter Draw '!$O$3:$O$252,Q106),'Enter Draw '!$O$3:$O$252,0),7),"")</f>
        <v/>
      </c>
      <c r="Z106" t="str">
        <f>IFERROR(INDEX('Enter Draw '!$A$3:$H$252,MATCH(SMALL('Enter Draw '!$O$3:$O$252,Q106),'Enter Draw '!$O$3:$O$252,0),8),"")</f>
        <v/>
      </c>
    </row>
    <row r="107" spans="1:26">
      <c r="A107" s="1">
        <f>IF(B107="","",IF(INDEX('Enter Draw '!$C$3:$H$252,MATCH(SMALL('Enter Draw '!$J$3:$J$252,D107),'Enter Draw '!$J$3:$J$252,0),1)="yco","yco",D107))</f>
        <v>89</v>
      </c>
      <c r="B107" t="str">
        <f>IFERROR(INDEX('Enter Draw '!$C$3:$J$252,MATCH(SMALL('Enter Draw '!$J$3:$J$252,D107),'Enter Draw '!$J$3:$J$252,0),5),"")</f>
        <v xml:space="preserve">Joni Boekelheide </v>
      </c>
      <c r="C107" t="str">
        <f>IFERROR(INDEX('Enter Draw '!$C$3:$H$252,MATCH(SMALL('Enter Draw '!$J$3:$J$252,D107),'Enter Draw '!$J$3:$J$252,0),6),"")</f>
        <v xml:space="preserve">Jet </v>
      </c>
      <c r="D107">
        <v>89</v>
      </c>
      <c r="F107" s="1" t="str">
        <f>IF(G107="","",IF(INDEX('Enter Draw '!$E$3:$H$252,MATCH(SMALL('Enter Draw '!$K$3:$K$252,D107),'Enter Draw '!$K$3:$K$252,0),1)="co","co",IF(INDEX('Enter Draw '!$E$3:$H$252,MATCH(SMALL('Enter Draw '!$K$3:$K$252,D107),'Enter Draw '!$K$3:$K$252,0),1)="yco","yco",D107)))</f>
        <v/>
      </c>
      <c r="G107" t="str">
        <f>IFERROR(INDEX('Enter Draw '!$E$3:$H$252,MATCH(SMALL('Enter Draw '!$K$3:$K$252,D107),'Enter Draw '!$K$3:$K$252,0),3),"")</f>
        <v/>
      </c>
      <c r="H107" t="str">
        <f>IFERROR(INDEX('Enter Draw '!$E$3:$H$252,MATCH(SMALL('Enter Draw '!$K$3:$K$252,D107),'Enter Draw '!$K$3:$K$252,0),4),"")</f>
        <v/>
      </c>
      <c r="I107">
        <v>97</v>
      </c>
      <c r="J107" s="1" t="str">
        <f t="shared" si="3"/>
        <v/>
      </c>
      <c r="K107" t="str">
        <f>IFERROR(INDEX('Enter Draw '!$F$3:$H$252,MATCH(SMALL('Enter Draw '!$L$3:$L$252,I107),'Enter Draw '!$L$3:$L$252,0),2),"")</f>
        <v/>
      </c>
      <c r="L107" t="str">
        <f>IFERROR(INDEX('Enter Draw '!$F$3:$H$252,MATCH(SMALL('Enter Draw '!$L$3:$L$252,I107),'Enter Draw '!$L$3:$L$252,0),3),"")</f>
        <v/>
      </c>
      <c r="N107" s="1" t="str">
        <f>IF(O107="","",IF(INDEX('Enter Draw '!$B$3:$H$252,MATCH(SMALL('Enter Draw '!$M$3:$M$252,D107),'Enter Draw '!$M$3:$M$252,0),1)="oco","oco",D107))</f>
        <v/>
      </c>
      <c r="O107" t="str">
        <f>IFERROR(INDEX('Enter Draw '!$A$3:$J$252,MATCH(SMALL('Enter Draw '!$M$3:$M$252,Q107),'Enter Draw '!$M$3:$M$252,0),7),"")</f>
        <v/>
      </c>
      <c r="P107" t="str">
        <f>IFERROR(INDEX('Enter Draw '!$A$3:$H$252,MATCH(SMALL('Enter Draw '!$M$3:$M$252,Q107),'Enter Draw '!$M$3:$M$252,0),8),"")</f>
        <v/>
      </c>
      <c r="Q107">
        <v>89</v>
      </c>
      <c r="S107" s="1" t="str">
        <f t="shared" si="4"/>
        <v/>
      </c>
      <c r="T107" t="str">
        <f>IFERROR(INDEX('Enter Draw '!$A$3:$J$252,MATCH(SMALL('Enter Draw '!$N$3:$N$252,V108),'Enter Draw '!$N$3:$N$252,0),6),"")</f>
        <v/>
      </c>
      <c r="U107" t="str">
        <f>IFERROR(INDEX('Enter Draw '!$A$3:$H$252,MATCH(SMALL('Enter Draw '!$N$3:$N$252,V108),'Enter Draw '!$N$3:$N$252,0),7),"")</f>
        <v/>
      </c>
      <c r="V107">
        <v>89</v>
      </c>
      <c r="X107" s="1" t="str">
        <f t="shared" si="5"/>
        <v/>
      </c>
      <c r="Y107" t="str">
        <f>IFERROR(INDEX('Enter Draw '!$A$3:$J$252,MATCH(SMALL('Enter Draw '!$O$3:$O$252,Q107),'Enter Draw '!$O$3:$O$252,0),7),"")</f>
        <v/>
      </c>
      <c r="Z107" t="str">
        <f>IFERROR(INDEX('Enter Draw '!$A$3:$H$252,MATCH(SMALL('Enter Draw '!$O$3:$O$252,Q107),'Enter Draw '!$O$3:$O$252,0),8),"")</f>
        <v/>
      </c>
    </row>
    <row r="108" spans="1:26">
      <c r="A108" s="1">
        <f>IF(B108="","",IF(INDEX('Enter Draw '!$C$3:$H$252,MATCH(SMALL('Enter Draw '!$J$3:$J$252,D108),'Enter Draw '!$J$3:$J$252,0),1)="yco","yco",D108))</f>
        <v>90</v>
      </c>
      <c r="B108" t="str">
        <f>IFERROR(INDEX('Enter Draw '!$C$3:$J$252,MATCH(SMALL('Enter Draw '!$J$3:$J$252,D108),'Enter Draw '!$J$3:$J$252,0),5),"")</f>
        <v xml:space="preserve">Rochelle Chapman </v>
      </c>
      <c r="C108" t="str">
        <f>IFERROR(INDEX('Enter Draw '!$C$3:$H$252,MATCH(SMALL('Enter Draw '!$J$3:$J$252,D108),'Enter Draw '!$J$3:$J$252,0),6),"")</f>
        <v xml:space="preserve">Lucky </v>
      </c>
      <c r="D108">
        <v>90</v>
      </c>
      <c r="F108" s="1" t="str">
        <f>IF(G108="","",IF(INDEX('Enter Draw '!$E$3:$H$252,MATCH(SMALL('Enter Draw '!$K$3:$K$252,D108),'Enter Draw '!$K$3:$K$252,0),1)="co","co",IF(INDEX('Enter Draw '!$E$3:$H$252,MATCH(SMALL('Enter Draw '!$K$3:$K$252,D108),'Enter Draw '!$K$3:$K$252,0),1)="yco","yco",D108)))</f>
        <v/>
      </c>
      <c r="G108" t="str">
        <f>IFERROR(INDEX('Enter Draw '!$E$3:$H$252,MATCH(SMALL('Enter Draw '!$K$3:$K$252,D108),'Enter Draw '!$K$3:$K$252,0),3),"")</f>
        <v/>
      </c>
      <c r="H108" t="str">
        <f>IFERROR(INDEX('Enter Draw '!$E$3:$H$252,MATCH(SMALL('Enter Draw '!$K$3:$K$252,D108),'Enter Draw '!$K$3:$K$252,0),4),"")</f>
        <v/>
      </c>
      <c r="I108">
        <v>98</v>
      </c>
      <c r="J108" s="1" t="str">
        <f t="shared" si="3"/>
        <v/>
      </c>
      <c r="K108" t="str">
        <f>IFERROR(INDEX('Enter Draw '!$F$3:$H$252,MATCH(SMALL('Enter Draw '!$L$3:$L$252,I108),'Enter Draw '!$L$3:$L$252,0),2),"")</f>
        <v/>
      </c>
      <c r="L108" t="str">
        <f>IFERROR(INDEX('Enter Draw '!$F$3:$H$252,MATCH(SMALL('Enter Draw '!$L$3:$L$252,I108),'Enter Draw '!$L$3:$L$252,0),3),"")</f>
        <v/>
      </c>
      <c r="N108" s="1" t="str">
        <f>IF(O108="","",IF(INDEX('Enter Draw '!$B$3:$H$252,MATCH(SMALL('Enter Draw '!$M$3:$M$252,D108),'Enter Draw '!$M$3:$M$252,0),1)="oco","oco",D108))</f>
        <v/>
      </c>
      <c r="O108" t="str">
        <f>IFERROR(INDEX('Enter Draw '!$A$3:$J$252,MATCH(SMALL('Enter Draw '!$M$3:$M$252,Q108),'Enter Draw '!$M$3:$M$252,0),7),"")</f>
        <v/>
      </c>
      <c r="P108" t="str">
        <f>IFERROR(INDEX('Enter Draw '!$A$3:$H$252,MATCH(SMALL('Enter Draw '!$M$3:$M$252,Q108),'Enter Draw '!$M$3:$M$252,0),8),"")</f>
        <v/>
      </c>
      <c r="Q108">
        <v>90</v>
      </c>
      <c r="S108" s="1" t="str">
        <f t="shared" si="4"/>
        <v/>
      </c>
      <c r="T108" t="str">
        <f>IFERROR(INDEX('Enter Draw '!$A$3:$J$252,MATCH(SMALL('Enter Draw '!$N$3:$N$252,V109),'Enter Draw '!$N$3:$N$252,0),6),"")</f>
        <v/>
      </c>
      <c r="U108" t="str">
        <f>IFERROR(INDEX('Enter Draw '!$A$3:$H$252,MATCH(SMALL('Enter Draw '!$N$3:$N$252,V109),'Enter Draw '!$N$3:$N$252,0),7),"")</f>
        <v/>
      </c>
      <c r="V108">
        <v>90</v>
      </c>
      <c r="X108" s="1" t="str">
        <f t="shared" si="5"/>
        <v/>
      </c>
      <c r="Y108" t="str">
        <f>IFERROR(INDEX('Enter Draw '!$A$3:$J$252,MATCH(SMALL('Enter Draw '!$O$3:$O$252,Q108),'Enter Draw '!$O$3:$O$252,0),7),"")</f>
        <v/>
      </c>
      <c r="Z108" t="str">
        <f>IFERROR(INDEX('Enter Draw '!$A$3:$H$252,MATCH(SMALL('Enter Draw '!$O$3:$O$252,Q108),'Enter Draw '!$O$3:$O$252,0),8),"")</f>
        <v/>
      </c>
    </row>
    <row r="109" spans="1:26">
      <c r="A109" s="1" t="str">
        <f>IF(B109="","",IF(INDEX('Enter Draw '!$C$3:$H$252,MATCH(SMALL('Enter Draw '!$J$3:$J$252,D109),'Enter Draw '!$J$3:$J$252,0),1)="yco","yco",D109))</f>
        <v/>
      </c>
      <c r="B109" t="str">
        <f>IFERROR(INDEX('Enter Draw '!$C$3:$J$252,MATCH(SMALL('Enter Draw '!$J$3:$J$252,D109),'Enter Draw '!$J$3:$J$252,0),5),"")</f>
        <v/>
      </c>
      <c r="C109" t="str">
        <f>IFERROR(INDEX('Enter Draw '!$C$3:$H$252,MATCH(SMALL('Enter Draw '!$J$3:$J$252,D109),'Enter Draw '!$J$3:$J$252,0),6),"")</f>
        <v/>
      </c>
      <c r="F109" s="1" t="str">
        <f>IF(G109="","",IF(INDEX('Enter Draw '!$E$3:$H$252,MATCH(SMALL('Enter Draw '!$K$3:$K$252,D109),'Enter Draw '!$K$3:$K$252,0),1)="co","co",IF(INDEX('Enter Draw '!$E$3:$H$252,MATCH(SMALL('Enter Draw '!$K$3:$K$252,D109),'Enter Draw '!$K$3:$K$252,0),1)="yco","yco",D109)))</f>
        <v/>
      </c>
      <c r="G109" t="str">
        <f>IFERROR(INDEX('Enter Draw '!$E$3:$H$252,MATCH(SMALL('Enter Draw '!$K$3:$K$252,D109),'Enter Draw '!$K$3:$K$252,0),3),"")</f>
        <v/>
      </c>
      <c r="H109" t="str">
        <f>IFERROR(INDEX('Enter Draw '!$E$3:$H$252,MATCH(SMALL('Enter Draw '!$K$3:$K$252,D109),'Enter Draw '!$K$3:$K$252,0),4),"")</f>
        <v/>
      </c>
      <c r="I109">
        <v>99</v>
      </c>
      <c r="J109" s="1" t="str">
        <f t="shared" si="3"/>
        <v/>
      </c>
      <c r="K109" t="str">
        <f>IFERROR(INDEX('Enter Draw '!$F$3:$H$252,MATCH(SMALL('Enter Draw '!$L$3:$L$252,I109),'Enter Draw '!$L$3:$L$252,0),2),"")</f>
        <v/>
      </c>
      <c r="L109" t="str">
        <f>IFERROR(INDEX('Enter Draw '!$F$3:$H$252,MATCH(SMALL('Enter Draw '!$L$3:$L$252,I109),'Enter Draw '!$L$3:$L$252,0),3),"")</f>
        <v/>
      </c>
      <c r="N109" s="1" t="str">
        <f>IF(O109="","",IF(INDEX('Enter Draw '!$B$3:$H$252,MATCH(SMALL('Enter Draw '!$M$3:$M$252,D109),'Enter Draw '!$M$3:$M$252,0),1)="oco","oco",D109))</f>
        <v/>
      </c>
      <c r="O109" t="str">
        <f>IFERROR(INDEX('Enter Draw '!$A$3:$J$252,MATCH(SMALL('Enter Draw '!$M$3:$M$252,Q109),'Enter Draw '!$M$3:$M$252,0),7),"")</f>
        <v/>
      </c>
      <c r="P109" t="str">
        <f>IFERROR(INDEX('Enter Draw '!$A$3:$H$252,MATCH(SMALL('Enter Draw '!$M$3:$M$252,Q109),'Enter Draw '!$M$3:$M$252,0),8),"")</f>
        <v/>
      </c>
      <c r="S109" s="1" t="str">
        <f t="shared" si="4"/>
        <v/>
      </c>
      <c r="T109" t="str">
        <f>IFERROR(INDEX('Enter Draw '!$A$3:$J$252,MATCH(SMALL('Enter Draw '!$N$3:$N$252,V110),'Enter Draw '!$N$3:$N$252,0),6),"")</f>
        <v/>
      </c>
      <c r="U109" t="str">
        <f>IFERROR(INDEX('Enter Draw '!$A$3:$H$252,MATCH(SMALL('Enter Draw '!$N$3:$N$252,V110),'Enter Draw '!$N$3:$N$252,0),7),"")</f>
        <v/>
      </c>
      <c r="X109" s="1" t="str">
        <f t="shared" si="5"/>
        <v/>
      </c>
      <c r="Y109" t="str">
        <f>IFERROR(INDEX('Enter Draw '!$A$3:$J$252,MATCH(SMALL('Enter Draw '!$O$3:$O$252,Q109),'Enter Draw '!$O$3:$O$252,0),7),"")</f>
        <v/>
      </c>
      <c r="Z109" t="str">
        <f>IFERROR(INDEX('Enter Draw '!$A$3:$H$252,MATCH(SMALL('Enter Draw '!$O$3:$O$252,Q109),'Enter Draw '!$O$3:$O$252,0),8),"")</f>
        <v/>
      </c>
    </row>
    <row r="110" spans="1:26">
      <c r="A110" s="1">
        <f>IF(B110="","",IF(INDEX('Enter Draw '!$C$3:$H$252,MATCH(SMALL('Enter Draw '!$J$3:$J$252,D110),'Enter Draw '!$J$3:$J$252,0),1)="yco","yco",D110))</f>
        <v>91</v>
      </c>
      <c r="B110" t="str">
        <f>IFERROR(INDEX('Enter Draw '!$C$3:$J$252,MATCH(SMALL('Enter Draw '!$J$3:$J$252,D110),'Enter Draw '!$J$3:$J$252,0),5),"")</f>
        <v xml:space="preserve">Carrie Dieters </v>
      </c>
      <c r="C110" t="str">
        <f>IFERROR(INDEX('Enter Draw '!$C$3:$H$252,MATCH(SMALL('Enter Draw '!$J$3:$J$252,D110),'Enter Draw '!$J$3:$J$252,0),6),"")</f>
        <v xml:space="preserve">Jasper </v>
      </c>
      <c r="D110">
        <v>91</v>
      </c>
      <c r="F110" s="1" t="str">
        <f>IF(G110="","",IF(INDEX('Enter Draw '!$E$3:$H$252,MATCH(SMALL('Enter Draw '!$K$3:$K$252,D110),'Enter Draw '!$K$3:$K$252,0),1)="co","co",IF(INDEX('Enter Draw '!$E$3:$H$252,MATCH(SMALL('Enter Draw '!$K$3:$K$252,D110),'Enter Draw '!$K$3:$K$252,0),1)="yco","yco",D110)))</f>
        <v/>
      </c>
      <c r="G110" t="str">
        <f>IFERROR(INDEX('Enter Draw '!$E$3:$H$252,MATCH(SMALL('Enter Draw '!$K$3:$K$252,D110),'Enter Draw '!$K$3:$K$252,0),3),"")</f>
        <v/>
      </c>
      <c r="H110" t="str">
        <f>IFERROR(INDEX('Enter Draw '!$E$3:$H$252,MATCH(SMALL('Enter Draw '!$K$3:$K$252,D110),'Enter Draw '!$K$3:$K$252,0),4),"")</f>
        <v/>
      </c>
      <c r="I110">
        <v>100</v>
      </c>
      <c r="J110" s="1" t="str">
        <f t="shared" si="3"/>
        <v/>
      </c>
      <c r="K110" t="str">
        <f>IFERROR(INDEX('Enter Draw '!$F$3:$H$252,MATCH(SMALL('Enter Draw '!$L$3:$L$252,I110),'Enter Draw '!$L$3:$L$252,0),2),"")</f>
        <v/>
      </c>
      <c r="L110" t="str">
        <f>IFERROR(INDEX('Enter Draw '!$F$3:$H$252,MATCH(SMALL('Enter Draw '!$L$3:$L$252,I110),'Enter Draw '!$L$3:$L$252,0),3),"")</f>
        <v/>
      </c>
      <c r="N110" s="1" t="str">
        <f>IF(O110="","",IF(INDEX('Enter Draw '!$B$3:$H$252,MATCH(SMALL('Enter Draw '!$M$3:$M$252,D110),'Enter Draw '!$M$3:$M$252,0),1)="oco","oco",D110))</f>
        <v/>
      </c>
      <c r="O110" t="str">
        <f>IFERROR(INDEX('Enter Draw '!$A$3:$J$252,MATCH(SMALL('Enter Draw '!$M$3:$M$252,Q110),'Enter Draw '!$M$3:$M$252,0),7),"")</f>
        <v/>
      </c>
      <c r="P110" t="str">
        <f>IFERROR(INDEX('Enter Draw '!$A$3:$H$252,MATCH(SMALL('Enter Draw '!$M$3:$M$252,Q110),'Enter Draw '!$M$3:$M$252,0),8),"")</f>
        <v/>
      </c>
      <c r="Q110">
        <v>91</v>
      </c>
      <c r="S110" s="1" t="str">
        <f t="shared" si="4"/>
        <v/>
      </c>
      <c r="T110" t="str">
        <f>IFERROR(INDEX('Enter Draw '!$A$3:$J$252,MATCH(SMALL('Enter Draw '!$N$3:$N$252,V111),'Enter Draw '!$N$3:$N$252,0),6),"")</f>
        <v/>
      </c>
      <c r="U110" t="str">
        <f>IFERROR(INDEX('Enter Draw '!$A$3:$H$252,MATCH(SMALL('Enter Draw '!$N$3:$N$252,V111),'Enter Draw '!$N$3:$N$252,0),7),"")</f>
        <v/>
      </c>
      <c r="V110">
        <v>91</v>
      </c>
      <c r="X110" s="1" t="str">
        <f t="shared" si="5"/>
        <v/>
      </c>
      <c r="Y110" t="str">
        <f>IFERROR(INDEX('Enter Draw '!$A$3:$J$252,MATCH(SMALL('Enter Draw '!$O$3:$O$252,Q110),'Enter Draw '!$O$3:$O$252,0),7),"")</f>
        <v/>
      </c>
      <c r="Z110" t="str">
        <f>IFERROR(INDEX('Enter Draw '!$A$3:$H$252,MATCH(SMALL('Enter Draw '!$O$3:$O$252,Q110),'Enter Draw '!$O$3:$O$252,0),8),"")</f>
        <v/>
      </c>
    </row>
    <row r="111" spans="1:26">
      <c r="A111" s="1">
        <f>IF(B111="","",IF(INDEX('Enter Draw '!$C$3:$H$252,MATCH(SMALL('Enter Draw '!$J$3:$J$252,D111),'Enter Draw '!$J$3:$J$252,0),1)="yco","yco",D111))</f>
        <v>92</v>
      </c>
      <c r="B111" t="str">
        <f>IFERROR(INDEX('Enter Draw '!$C$3:$J$252,MATCH(SMALL('Enter Draw '!$J$3:$J$252,D111),'Enter Draw '!$J$3:$J$252,0),5),"")</f>
        <v xml:space="preserve">Sandy Highland </v>
      </c>
      <c r="C111" t="str">
        <f>IFERROR(INDEX('Enter Draw '!$C$3:$H$252,MATCH(SMALL('Enter Draw '!$J$3:$J$252,D111),'Enter Draw '!$J$3:$J$252,0),6),"")</f>
        <v xml:space="preserve">Beer Ticket </v>
      </c>
      <c r="D111">
        <v>92</v>
      </c>
      <c r="F111" s="1" t="str">
        <f>IF(G111="","",IF(INDEX('Enter Draw '!$E$3:$H$252,MATCH(SMALL('Enter Draw '!$K$3:$K$252,D111),'Enter Draw '!$K$3:$K$252,0),1)="co","co",IF(INDEX('Enter Draw '!$E$3:$H$252,MATCH(SMALL('Enter Draw '!$K$3:$K$252,D111),'Enter Draw '!$K$3:$K$252,0),1)="yco","yco",D111)))</f>
        <v/>
      </c>
      <c r="G111" t="str">
        <f>IFERROR(INDEX('Enter Draw '!$E$3:$H$252,MATCH(SMALL('Enter Draw '!$K$3:$K$252,D111),'Enter Draw '!$K$3:$K$252,0),3),"")</f>
        <v/>
      </c>
      <c r="H111" t="str">
        <f>IFERROR(INDEX('Enter Draw '!$E$3:$H$252,MATCH(SMALL('Enter Draw '!$K$3:$K$252,D111),'Enter Draw '!$K$3:$K$252,0),4),"")</f>
        <v/>
      </c>
      <c r="J111" s="1" t="str">
        <f t="shared" si="3"/>
        <v/>
      </c>
      <c r="K111" t="str">
        <f>IFERROR(INDEX('Enter Draw '!$F$3:$H$252,MATCH(SMALL('Enter Draw '!$L$3:$L$252,I111),'Enter Draw '!$L$3:$L$252,0),2),"")</f>
        <v/>
      </c>
      <c r="L111" t="str">
        <f>IFERROR(INDEX('Enter Draw '!$F$3:$H$252,MATCH(SMALL('Enter Draw '!$L$3:$L$252,I111),'Enter Draw '!$L$3:$L$252,0),3),"")</f>
        <v/>
      </c>
      <c r="N111" s="1" t="str">
        <f>IF(O111="","",IF(INDEX('Enter Draw '!$B$3:$H$252,MATCH(SMALL('Enter Draw '!$M$3:$M$252,D111),'Enter Draw '!$M$3:$M$252,0),1)="oco","oco",D111))</f>
        <v/>
      </c>
      <c r="O111" t="str">
        <f>IFERROR(INDEX('Enter Draw '!$A$3:$J$252,MATCH(SMALL('Enter Draw '!$M$3:$M$252,Q111),'Enter Draw '!$M$3:$M$252,0),7),"")</f>
        <v/>
      </c>
      <c r="P111" t="str">
        <f>IFERROR(INDEX('Enter Draw '!$A$3:$H$252,MATCH(SMALL('Enter Draw '!$M$3:$M$252,Q111),'Enter Draw '!$M$3:$M$252,0),8),"")</f>
        <v/>
      </c>
      <c r="Q111">
        <v>92</v>
      </c>
      <c r="S111" s="1" t="str">
        <f t="shared" si="4"/>
        <v/>
      </c>
      <c r="T111" t="str">
        <f>IFERROR(INDEX('Enter Draw '!$A$3:$J$252,MATCH(SMALL('Enter Draw '!$N$3:$N$252,V112),'Enter Draw '!$N$3:$N$252,0),6),"")</f>
        <v/>
      </c>
      <c r="U111" t="str">
        <f>IFERROR(INDEX('Enter Draw '!$A$3:$H$252,MATCH(SMALL('Enter Draw '!$N$3:$N$252,V112),'Enter Draw '!$N$3:$N$252,0),7),"")</f>
        <v/>
      </c>
      <c r="V111">
        <v>92</v>
      </c>
      <c r="X111" s="1" t="str">
        <f t="shared" si="5"/>
        <v/>
      </c>
      <c r="Y111" t="str">
        <f>IFERROR(INDEX('Enter Draw '!$A$3:$J$252,MATCH(SMALL('Enter Draw '!$O$3:$O$252,Q111),'Enter Draw '!$O$3:$O$252,0),7),"")</f>
        <v/>
      </c>
      <c r="Z111" t="str">
        <f>IFERROR(INDEX('Enter Draw '!$A$3:$H$252,MATCH(SMALL('Enter Draw '!$O$3:$O$252,Q111),'Enter Draw '!$O$3:$O$252,0),8),"")</f>
        <v/>
      </c>
    </row>
    <row r="112" spans="1:26">
      <c r="A112" s="1">
        <f>IF(B112="","",IF(INDEX('Enter Draw '!$C$3:$H$252,MATCH(SMALL('Enter Draw '!$J$3:$J$252,D112),'Enter Draw '!$J$3:$J$252,0),1)="yco","yco",D112))</f>
        <v>93</v>
      </c>
      <c r="B112" t="str">
        <f>IFERROR(INDEX('Enter Draw '!$C$3:$J$252,MATCH(SMALL('Enter Draw '!$J$3:$J$252,D112),'Enter Draw '!$J$3:$J$252,0),5),"")</f>
        <v xml:space="preserve">Taylor Hoxeng </v>
      </c>
      <c r="C112" t="str">
        <f>IFERROR(INDEX('Enter Draw '!$C$3:$H$252,MATCH(SMALL('Enter Draw '!$J$3:$J$252,D112),'Enter Draw '!$J$3:$J$252,0),6),"")</f>
        <v xml:space="preserve">Jewels Texas Cutter </v>
      </c>
      <c r="D112">
        <v>93</v>
      </c>
      <c r="F112" s="1" t="str">
        <f>IF(G112="","",IF(INDEX('Enter Draw '!$E$3:$H$252,MATCH(SMALL('Enter Draw '!$K$3:$K$252,D112),'Enter Draw '!$K$3:$K$252,0),1)="co","co",IF(INDEX('Enter Draw '!$E$3:$H$252,MATCH(SMALL('Enter Draw '!$K$3:$K$252,D112),'Enter Draw '!$K$3:$K$252,0),1)="yco","yco",D112)))</f>
        <v/>
      </c>
      <c r="G112" t="str">
        <f>IFERROR(INDEX('Enter Draw '!$E$3:$H$252,MATCH(SMALL('Enter Draw '!$K$3:$K$252,D112),'Enter Draw '!$K$3:$K$252,0),3),"")</f>
        <v/>
      </c>
      <c r="H112" t="str">
        <f>IFERROR(INDEX('Enter Draw '!$E$3:$H$252,MATCH(SMALL('Enter Draw '!$K$3:$K$252,D112),'Enter Draw '!$K$3:$K$252,0),4),"")</f>
        <v/>
      </c>
      <c r="I112">
        <v>101</v>
      </c>
      <c r="J112" s="1" t="str">
        <f t="shared" si="3"/>
        <v/>
      </c>
      <c r="K112" t="str">
        <f>IFERROR(INDEX('Enter Draw '!$F$3:$H$252,MATCH(SMALL('Enter Draw '!$L$3:$L$252,I112),'Enter Draw '!$L$3:$L$252,0),2),"")</f>
        <v/>
      </c>
      <c r="L112" t="str">
        <f>IFERROR(INDEX('Enter Draw '!$F$3:$H$252,MATCH(SMALL('Enter Draw '!$L$3:$L$252,I112),'Enter Draw '!$L$3:$L$252,0),3),"")</f>
        <v/>
      </c>
      <c r="N112" s="1" t="str">
        <f>IF(O112="","",IF(INDEX('Enter Draw '!$B$3:$H$252,MATCH(SMALL('Enter Draw '!$M$3:$M$252,D112),'Enter Draw '!$M$3:$M$252,0),1)="oco","oco",D112))</f>
        <v/>
      </c>
      <c r="O112" t="str">
        <f>IFERROR(INDEX('Enter Draw '!$A$3:$J$252,MATCH(SMALL('Enter Draw '!$M$3:$M$252,Q112),'Enter Draw '!$M$3:$M$252,0),7),"")</f>
        <v/>
      </c>
      <c r="P112" t="str">
        <f>IFERROR(INDEX('Enter Draw '!$A$3:$H$252,MATCH(SMALL('Enter Draw '!$M$3:$M$252,Q112),'Enter Draw '!$M$3:$M$252,0),8),"")</f>
        <v/>
      </c>
      <c r="Q112">
        <v>93</v>
      </c>
      <c r="S112" s="1" t="str">
        <f t="shared" si="4"/>
        <v/>
      </c>
      <c r="T112" t="str">
        <f>IFERROR(INDEX('Enter Draw '!$A$3:$J$252,MATCH(SMALL('Enter Draw '!$N$3:$N$252,V113),'Enter Draw '!$N$3:$N$252,0),6),"")</f>
        <v/>
      </c>
      <c r="U112" t="str">
        <f>IFERROR(INDEX('Enter Draw '!$A$3:$H$252,MATCH(SMALL('Enter Draw '!$N$3:$N$252,V113),'Enter Draw '!$N$3:$N$252,0),7),"")</f>
        <v/>
      </c>
      <c r="V112">
        <v>93</v>
      </c>
      <c r="X112" s="1" t="str">
        <f t="shared" si="5"/>
        <v/>
      </c>
      <c r="Y112" t="str">
        <f>IFERROR(INDEX('Enter Draw '!$A$3:$J$252,MATCH(SMALL('Enter Draw '!$O$3:$O$252,Q112),'Enter Draw '!$O$3:$O$252,0),7),"")</f>
        <v/>
      </c>
      <c r="Z112" t="str">
        <f>IFERROR(INDEX('Enter Draw '!$A$3:$H$252,MATCH(SMALL('Enter Draw '!$O$3:$O$252,Q112),'Enter Draw '!$O$3:$O$252,0),8),"")</f>
        <v/>
      </c>
    </row>
    <row r="113" spans="1:26">
      <c r="A113" s="1">
        <f>IF(B113="","",IF(INDEX('Enter Draw '!$C$3:$H$252,MATCH(SMALL('Enter Draw '!$J$3:$J$252,D113),'Enter Draw '!$J$3:$J$252,0),1)="yco","yco",D113))</f>
        <v>94</v>
      </c>
      <c r="B113" t="str">
        <f>IFERROR(INDEX('Enter Draw '!$C$3:$J$252,MATCH(SMALL('Enter Draw '!$J$3:$J$252,D113),'Enter Draw '!$J$3:$J$252,0),5),"")</f>
        <v xml:space="preserve">Brooke Knoll </v>
      </c>
      <c r="C113" t="str">
        <f>IFERROR(INDEX('Enter Draw '!$C$3:$H$252,MATCH(SMALL('Enter Draw '!$J$3:$J$252,D113),'Enter Draw '!$J$3:$J$252,0),6),"")</f>
        <v xml:space="preserve">Cash </v>
      </c>
      <c r="D113">
        <v>94</v>
      </c>
      <c r="F113" s="1" t="str">
        <f>IF(G113="","",IF(INDEX('Enter Draw '!$E$3:$H$252,MATCH(SMALL('Enter Draw '!$K$3:$K$252,D113),'Enter Draw '!$K$3:$K$252,0),1)="co","co",IF(INDEX('Enter Draw '!$E$3:$H$252,MATCH(SMALL('Enter Draw '!$K$3:$K$252,D113),'Enter Draw '!$K$3:$K$252,0),1)="yco","yco",D113)))</f>
        <v/>
      </c>
      <c r="G113" t="str">
        <f>IFERROR(INDEX('Enter Draw '!$E$3:$H$252,MATCH(SMALL('Enter Draw '!$K$3:$K$252,D113),'Enter Draw '!$K$3:$K$252,0),3),"")</f>
        <v/>
      </c>
      <c r="H113" t="str">
        <f>IFERROR(INDEX('Enter Draw '!$E$3:$H$252,MATCH(SMALL('Enter Draw '!$K$3:$K$252,D113),'Enter Draw '!$K$3:$K$252,0),4),"")</f>
        <v/>
      </c>
      <c r="I113">
        <v>102</v>
      </c>
      <c r="J113" s="1" t="str">
        <f t="shared" si="3"/>
        <v/>
      </c>
      <c r="K113" t="str">
        <f>IFERROR(INDEX('Enter Draw '!$F$3:$H$252,MATCH(SMALL('Enter Draw '!$L$3:$L$252,I113),'Enter Draw '!$L$3:$L$252,0),2),"")</f>
        <v/>
      </c>
      <c r="L113" t="str">
        <f>IFERROR(INDEX('Enter Draw '!$F$3:$H$252,MATCH(SMALL('Enter Draw '!$L$3:$L$252,I113),'Enter Draw '!$L$3:$L$252,0),3),"")</f>
        <v/>
      </c>
      <c r="N113" s="1" t="str">
        <f>IF(O113="","",IF(INDEX('Enter Draw '!$B$3:$H$252,MATCH(SMALL('Enter Draw '!$M$3:$M$252,D113),'Enter Draw '!$M$3:$M$252,0),1)="oco","oco",D113))</f>
        <v/>
      </c>
      <c r="O113" t="str">
        <f>IFERROR(INDEX('Enter Draw '!$A$3:$J$252,MATCH(SMALL('Enter Draw '!$M$3:$M$252,Q113),'Enter Draw '!$M$3:$M$252,0),7),"")</f>
        <v/>
      </c>
      <c r="P113" t="str">
        <f>IFERROR(INDEX('Enter Draw '!$A$3:$H$252,MATCH(SMALL('Enter Draw '!$M$3:$M$252,Q113),'Enter Draw '!$M$3:$M$252,0),8),"")</f>
        <v/>
      </c>
      <c r="Q113">
        <v>94</v>
      </c>
      <c r="S113" s="1" t="str">
        <f t="shared" si="4"/>
        <v/>
      </c>
      <c r="T113" t="str">
        <f>IFERROR(INDEX('Enter Draw '!$A$3:$J$252,MATCH(SMALL('Enter Draw '!$N$3:$N$252,V114),'Enter Draw '!$N$3:$N$252,0),6),"")</f>
        <v/>
      </c>
      <c r="U113" t="str">
        <f>IFERROR(INDEX('Enter Draw '!$A$3:$H$252,MATCH(SMALL('Enter Draw '!$N$3:$N$252,V114),'Enter Draw '!$N$3:$N$252,0),7),"")</f>
        <v/>
      </c>
      <c r="V113">
        <v>94</v>
      </c>
      <c r="X113" s="1" t="str">
        <f t="shared" si="5"/>
        <v/>
      </c>
      <c r="Y113" t="str">
        <f>IFERROR(INDEX('Enter Draw '!$A$3:$J$252,MATCH(SMALL('Enter Draw '!$O$3:$O$252,Q113),'Enter Draw '!$O$3:$O$252,0),7),"")</f>
        <v/>
      </c>
      <c r="Z113" t="str">
        <f>IFERROR(INDEX('Enter Draw '!$A$3:$H$252,MATCH(SMALL('Enter Draw '!$O$3:$O$252,Q113),'Enter Draw '!$O$3:$O$252,0),8),"")</f>
        <v/>
      </c>
    </row>
    <row r="114" spans="1:26">
      <c r="A114" s="1">
        <f>IF(B114="","",IF(INDEX('Enter Draw '!$C$3:$H$252,MATCH(SMALL('Enter Draw '!$J$3:$J$252,D114),'Enter Draw '!$J$3:$J$252,0),1)="yco","yco",D114))</f>
        <v>95</v>
      </c>
      <c r="B114" t="str">
        <f>IFERROR(INDEX('Enter Draw '!$C$3:$J$252,MATCH(SMALL('Enter Draw '!$J$3:$J$252,D114),'Enter Draw '!$J$3:$J$252,0),5),"")</f>
        <v xml:space="preserve">Tera Moody </v>
      </c>
      <c r="C114" t="str">
        <f>IFERROR(INDEX('Enter Draw '!$C$3:$H$252,MATCH(SMALL('Enter Draw '!$J$3:$J$252,D114),'Enter Draw '!$J$3:$J$252,0),6),"")</f>
        <v xml:space="preserve">Tarzan </v>
      </c>
      <c r="D114">
        <v>95</v>
      </c>
      <c r="F114" s="1" t="str">
        <f>IF(G114="","",IF(INDEX('Enter Draw '!$E$3:$H$252,MATCH(SMALL('Enter Draw '!$K$3:$K$252,D114),'Enter Draw '!$K$3:$K$252,0),1)="co","co",IF(INDEX('Enter Draw '!$E$3:$H$252,MATCH(SMALL('Enter Draw '!$K$3:$K$252,D114),'Enter Draw '!$K$3:$K$252,0),1)="yco","yco",D114)))</f>
        <v/>
      </c>
      <c r="G114" t="str">
        <f>IFERROR(INDEX('Enter Draw '!$E$3:$H$252,MATCH(SMALL('Enter Draw '!$K$3:$K$252,D114),'Enter Draw '!$K$3:$K$252,0),3),"")</f>
        <v/>
      </c>
      <c r="H114" t="str">
        <f>IFERROR(INDEX('Enter Draw '!$E$3:$H$252,MATCH(SMALL('Enter Draw '!$K$3:$K$252,D114),'Enter Draw '!$K$3:$K$252,0),4),"")</f>
        <v/>
      </c>
      <c r="I114">
        <v>103</v>
      </c>
      <c r="J114" s="1" t="str">
        <f t="shared" si="3"/>
        <v/>
      </c>
      <c r="K114" t="str">
        <f>IFERROR(INDEX('Enter Draw '!$F$3:$H$252,MATCH(SMALL('Enter Draw '!$L$3:$L$252,I114),'Enter Draw '!$L$3:$L$252,0),2),"")</f>
        <v/>
      </c>
      <c r="L114" t="str">
        <f>IFERROR(INDEX('Enter Draw '!$F$3:$H$252,MATCH(SMALL('Enter Draw '!$L$3:$L$252,I114),'Enter Draw '!$L$3:$L$252,0),3),"")</f>
        <v/>
      </c>
      <c r="N114" s="1" t="str">
        <f>IF(O114="","",IF(INDEX('Enter Draw '!$B$3:$H$252,MATCH(SMALL('Enter Draw '!$M$3:$M$252,D114),'Enter Draw '!$M$3:$M$252,0),1)="oco","oco",D114))</f>
        <v/>
      </c>
      <c r="O114" t="str">
        <f>IFERROR(INDEX('Enter Draw '!$A$3:$J$252,MATCH(SMALL('Enter Draw '!$M$3:$M$252,Q114),'Enter Draw '!$M$3:$M$252,0),7),"")</f>
        <v/>
      </c>
      <c r="P114" t="str">
        <f>IFERROR(INDEX('Enter Draw '!$A$3:$H$252,MATCH(SMALL('Enter Draw '!$M$3:$M$252,Q114),'Enter Draw '!$M$3:$M$252,0),8),"")</f>
        <v/>
      </c>
      <c r="Q114">
        <v>95</v>
      </c>
      <c r="S114" s="1" t="str">
        <f t="shared" si="4"/>
        <v/>
      </c>
      <c r="T114" t="str">
        <f>IFERROR(INDEX('Enter Draw '!$A$3:$J$252,MATCH(SMALL('Enter Draw '!$N$3:$N$252,V115),'Enter Draw '!$N$3:$N$252,0),6),"")</f>
        <v/>
      </c>
      <c r="U114" t="str">
        <f>IFERROR(INDEX('Enter Draw '!$A$3:$H$252,MATCH(SMALL('Enter Draw '!$N$3:$N$252,V115),'Enter Draw '!$N$3:$N$252,0),7),"")</f>
        <v/>
      </c>
      <c r="V114">
        <v>95</v>
      </c>
      <c r="X114" s="1" t="str">
        <f t="shared" si="5"/>
        <v/>
      </c>
      <c r="Y114" t="str">
        <f>IFERROR(INDEX('Enter Draw '!$A$3:$J$252,MATCH(SMALL('Enter Draw '!$O$3:$O$252,Q114),'Enter Draw '!$O$3:$O$252,0),7),"")</f>
        <v/>
      </c>
      <c r="Z114" t="str">
        <f>IFERROR(INDEX('Enter Draw '!$A$3:$H$252,MATCH(SMALL('Enter Draw '!$O$3:$O$252,Q114),'Enter Draw '!$O$3:$O$252,0),8),"")</f>
        <v/>
      </c>
    </row>
    <row r="115" spans="1:26">
      <c r="A115" s="1" t="str">
        <f>IF(B115="","",IF(INDEX('Enter Draw '!$C$3:$H$252,MATCH(SMALL('Enter Draw '!$J$3:$J$252,D115),'Enter Draw '!$J$3:$J$252,0),1)="yco","yco",D115))</f>
        <v/>
      </c>
      <c r="B115" t="str">
        <f>IFERROR(INDEX('Enter Draw '!$C$3:$J$252,MATCH(SMALL('Enter Draw '!$J$3:$J$252,D115),'Enter Draw '!$J$3:$J$252,0),5),"")</f>
        <v/>
      </c>
      <c r="C115" t="str">
        <f>IFERROR(INDEX('Enter Draw '!$C$3:$H$252,MATCH(SMALL('Enter Draw '!$J$3:$J$252,D115),'Enter Draw '!$J$3:$J$252,0),6),"")</f>
        <v/>
      </c>
      <c r="F115" s="1" t="str">
        <f>IF(G115="","",IF(INDEX('Enter Draw '!$E$3:$H$252,MATCH(SMALL('Enter Draw '!$K$3:$K$252,D115),'Enter Draw '!$K$3:$K$252,0),1)="co","co",IF(INDEX('Enter Draw '!$E$3:$H$252,MATCH(SMALL('Enter Draw '!$K$3:$K$252,D115),'Enter Draw '!$K$3:$K$252,0),1)="yco","yco",D115)))</f>
        <v/>
      </c>
      <c r="G115" t="str">
        <f>IFERROR(INDEX('Enter Draw '!$E$3:$H$252,MATCH(SMALL('Enter Draw '!$K$3:$K$252,D115),'Enter Draw '!$K$3:$K$252,0),3),"")</f>
        <v/>
      </c>
      <c r="H115" t="str">
        <f>IFERROR(INDEX('Enter Draw '!$E$3:$H$252,MATCH(SMALL('Enter Draw '!$K$3:$K$252,D115),'Enter Draw '!$K$3:$K$252,0),4),"")</f>
        <v/>
      </c>
      <c r="I115">
        <v>104</v>
      </c>
      <c r="J115" s="1" t="str">
        <f t="shared" si="3"/>
        <v/>
      </c>
      <c r="K115" t="str">
        <f>IFERROR(INDEX('Enter Draw '!$F$3:$H$252,MATCH(SMALL('Enter Draw '!$L$3:$L$252,I115),'Enter Draw '!$L$3:$L$252,0),2),"")</f>
        <v/>
      </c>
      <c r="L115" t="str">
        <f>IFERROR(INDEX('Enter Draw '!$F$3:$H$252,MATCH(SMALL('Enter Draw '!$L$3:$L$252,I115),'Enter Draw '!$L$3:$L$252,0),3),"")</f>
        <v/>
      </c>
      <c r="N115" s="1" t="str">
        <f>IF(O115="","",IF(INDEX('Enter Draw '!$B$3:$H$252,MATCH(SMALL('Enter Draw '!$M$3:$M$252,D115),'Enter Draw '!$M$3:$M$252,0),1)="oco","oco",D115))</f>
        <v/>
      </c>
      <c r="O115" t="str">
        <f>IFERROR(INDEX('Enter Draw '!$A$3:$J$252,MATCH(SMALL('Enter Draw '!$M$3:$M$252,Q115),'Enter Draw '!$M$3:$M$252,0),7),"")</f>
        <v/>
      </c>
      <c r="P115" t="str">
        <f>IFERROR(INDEX('Enter Draw '!$A$3:$H$252,MATCH(SMALL('Enter Draw '!$M$3:$M$252,Q115),'Enter Draw '!$M$3:$M$252,0),8),"")</f>
        <v/>
      </c>
      <c r="S115" s="1" t="str">
        <f t="shared" si="4"/>
        <v/>
      </c>
      <c r="T115" t="str">
        <f>IFERROR(INDEX('Enter Draw '!$A$3:$J$252,MATCH(SMALL('Enter Draw '!$N$3:$N$252,V116),'Enter Draw '!$N$3:$N$252,0),6),"")</f>
        <v/>
      </c>
      <c r="U115" t="str">
        <f>IFERROR(INDEX('Enter Draw '!$A$3:$H$252,MATCH(SMALL('Enter Draw '!$N$3:$N$252,V116),'Enter Draw '!$N$3:$N$252,0),7),"")</f>
        <v/>
      </c>
      <c r="X115" s="1" t="str">
        <f t="shared" si="5"/>
        <v/>
      </c>
      <c r="Y115" t="str">
        <f>IFERROR(INDEX('Enter Draw '!$A$3:$J$252,MATCH(SMALL('Enter Draw '!$O$3:$O$252,Q115),'Enter Draw '!$O$3:$O$252,0),7),"")</f>
        <v/>
      </c>
      <c r="Z115" t="str">
        <f>IFERROR(INDEX('Enter Draw '!$A$3:$H$252,MATCH(SMALL('Enter Draw '!$O$3:$O$252,Q115),'Enter Draw '!$O$3:$O$252,0),8),"")</f>
        <v/>
      </c>
    </row>
    <row r="116" spans="1:26">
      <c r="A116" s="1">
        <f>IF(B116="","",IF(INDEX('Enter Draw '!$C$3:$H$252,MATCH(SMALL('Enter Draw '!$J$3:$J$252,D116),'Enter Draw '!$J$3:$J$252,0),1)="yco","yco",D116))</f>
        <v>96</v>
      </c>
      <c r="B116" t="str">
        <f>IFERROR(INDEX('Enter Draw '!$C$3:$J$252,MATCH(SMALL('Enter Draw '!$J$3:$J$252,D116),'Enter Draw '!$J$3:$J$252,0),5),"")</f>
        <v xml:space="preserve">Debbie McCutcheon </v>
      </c>
      <c r="C116" t="str">
        <f>IFERROR(INDEX('Enter Draw '!$C$3:$H$252,MATCH(SMALL('Enter Draw '!$J$3:$J$252,D116),'Enter Draw '!$J$3:$J$252,0),6),"")</f>
        <v xml:space="preserve">MCL French Royal </v>
      </c>
      <c r="D116">
        <v>96</v>
      </c>
      <c r="F116" s="1" t="str">
        <f>IF(G116="","",IF(INDEX('Enter Draw '!$E$3:$H$252,MATCH(SMALL('Enter Draw '!$K$3:$K$252,D116),'Enter Draw '!$K$3:$K$252,0),1)="co","co",IF(INDEX('Enter Draw '!$E$3:$H$252,MATCH(SMALL('Enter Draw '!$K$3:$K$252,D116),'Enter Draw '!$K$3:$K$252,0),1)="yco","yco",D116)))</f>
        <v/>
      </c>
      <c r="G116" t="str">
        <f>IFERROR(INDEX('Enter Draw '!$E$3:$H$252,MATCH(SMALL('Enter Draw '!$K$3:$K$252,D116),'Enter Draw '!$K$3:$K$252,0),3),"")</f>
        <v/>
      </c>
      <c r="H116" t="str">
        <f>IFERROR(INDEX('Enter Draw '!$E$3:$H$252,MATCH(SMALL('Enter Draw '!$K$3:$K$252,D116),'Enter Draw '!$K$3:$K$252,0),4),"")</f>
        <v/>
      </c>
      <c r="I116">
        <v>105</v>
      </c>
      <c r="J116" s="1" t="str">
        <f t="shared" si="3"/>
        <v/>
      </c>
      <c r="K116" t="str">
        <f>IFERROR(INDEX('Enter Draw '!$F$3:$H$252,MATCH(SMALL('Enter Draw '!$L$3:$L$252,I116),'Enter Draw '!$L$3:$L$252,0),2),"")</f>
        <v/>
      </c>
      <c r="L116" t="str">
        <f>IFERROR(INDEX('Enter Draw '!$F$3:$H$252,MATCH(SMALL('Enter Draw '!$L$3:$L$252,I116),'Enter Draw '!$L$3:$L$252,0),3),"")</f>
        <v/>
      </c>
      <c r="N116" s="1" t="str">
        <f>IF(O116="","",IF(INDEX('Enter Draw '!$B$3:$H$252,MATCH(SMALL('Enter Draw '!$M$3:$M$252,D116),'Enter Draw '!$M$3:$M$252,0),1)="oco","oco",D116))</f>
        <v/>
      </c>
      <c r="O116" t="str">
        <f>IFERROR(INDEX('Enter Draw '!$A$3:$J$252,MATCH(SMALL('Enter Draw '!$M$3:$M$252,Q116),'Enter Draw '!$M$3:$M$252,0),7),"")</f>
        <v/>
      </c>
      <c r="P116" t="str">
        <f>IFERROR(INDEX('Enter Draw '!$A$3:$H$252,MATCH(SMALL('Enter Draw '!$M$3:$M$252,Q116),'Enter Draw '!$M$3:$M$252,0),8),"")</f>
        <v/>
      </c>
      <c r="Q116">
        <v>96</v>
      </c>
      <c r="S116" s="1" t="str">
        <f t="shared" si="4"/>
        <v/>
      </c>
      <c r="T116" t="str">
        <f>IFERROR(INDEX('Enter Draw '!$A$3:$J$252,MATCH(SMALL('Enter Draw '!$N$3:$N$252,V117),'Enter Draw '!$N$3:$N$252,0),6),"")</f>
        <v/>
      </c>
      <c r="U116" t="str">
        <f>IFERROR(INDEX('Enter Draw '!$A$3:$H$252,MATCH(SMALL('Enter Draw '!$N$3:$N$252,V117),'Enter Draw '!$N$3:$N$252,0),7),"")</f>
        <v/>
      </c>
      <c r="V116">
        <v>96</v>
      </c>
      <c r="X116" s="1" t="str">
        <f t="shared" si="5"/>
        <v/>
      </c>
      <c r="Y116" t="str">
        <f>IFERROR(INDEX('Enter Draw '!$A$3:$J$252,MATCH(SMALL('Enter Draw '!$O$3:$O$252,Q116),'Enter Draw '!$O$3:$O$252,0),7),"")</f>
        <v/>
      </c>
      <c r="Z116" t="str">
        <f>IFERROR(INDEX('Enter Draw '!$A$3:$H$252,MATCH(SMALL('Enter Draw '!$O$3:$O$252,Q116),'Enter Draw '!$O$3:$O$252,0),8),"")</f>
        <v/>
      </c>
    </row>
    <row r="117" spans="1:26">
      <c r="A117" s="1">
        <f>IF(B117="","",IF(INDEX('Enter Draw '!$C$3:$H$252,MATCH(SMALL('Enter Draw '!$J$3:$J$252,D117),'Enter Draw '!$J$3:$J$252,0),1)="yco","yco",D117))</f>
        <v>97</v>
      </c>
      <c r="B117" t="str">
        <f>IFERROR(INDEX('Enter Draw '!$C$3:$J$252,MATCH(SMALL('Enter Draw '!$J$3:$J$252,D117),'Enter Draw '!$J$3:$J$252,0),5),"")</f>
        <v xml:space="preserve">Jodi  Nelson </v>
      </c>
      <c r="C117" t="str">
        <f>IFERROR(INDEX('Enter Draw '!$C$3:$H$252,MATCH(SMALL('Enter Draw '!$J$3:$J$252,D117),'Enter Draw '!$J$3:$J$252,0),6),"")</f>
        <v xml:space="preserve">Ava </v>
      </c>
      <c r="D117">
        <v>97</v>
      </c>
      <c r="F117" s="1" t="str">
        <f>IF(G117="","",IF(INDEX('Enter Draw '!$E$3:$H$252,MATCH(SMALL('Enter Draw '!$K$3:$K$252,D117),'Enter Draw '!$K$3:$K$252,0),1)="co","co",IF(INDEX('Enter Draw '!$E$3:$H$252,MATCH(SMALL('Enter Draw '!$K$3:$K$252,D117),'Enter Draw '!$K$3:$K$252,0),1)="yco","yco",D117)))</f>
        <v/>
      </c>
      <c r="G117" t="str">
        <f>IFERROR(INDEX('Enter Draw '!$E$3:$H$252,MATCH(SMALL('Enter Draw '!$K$3:$K$252,D117),'Enter Draw '!$K$3:$K$252,0),3),"")</f>
        <v/>
      </c>
      <c r="H117" t="str">
        <f>IFERROR(INDEX('Enter Draw '!$E$3:$H$252,MATCH(SMALL('Enter Draw '!$K$3:$K$252,D117),'Enter Draw '!$K$3:$K$252,0),4),"")</f>
        <v/>
      </c>
      <c r="I117">
        <v>106</v>
      </c>
      <c r="J117" s="1" t="str">
        <f t="shared" si="3"/>
        <v/>
      </c>
      <c r="K117" t="str">
        <f>IFERROR(INDEX('Enter Draw '!$F$3:$H$252,MATCH(SMALL('Enter Draw '!$L$3:$L$252,I117),'Enter Draw '!$L$3:$L$252,0),2),"")</f>
        <v/>
      </c>
      <c r="L117" t="str">
        <f>IFERROR(INDEX('Enter Draw '!$F$3:$H$252,MATCH(SMALL('Enter Draw '!$L$3:$L$252,I117),'Enter Draw '!$L$3:$L$252,0),3),"")</f>
        <v/>
      </c>
      <c r="N117" s="1" t="str">
        <f>IF(O117="","",IF(INDEX('Enter Draw '!$B$3:$H$252,MATCH(SMALL('Enter Draw '!$M$3:$M$252,D117),'Enter Draw '!$M$3:$M$252,0),1)="oco","oco",D117))</f>
        <v/>
      </c>
      <c r="O117" t="str">
        <f>IFERROR(INDEX('Enter Draw '!$A$3:$J$252,MATCH(SMALL('Enter Draw '!$M$3:$M$252,Q117),'Enter Draw '!$M$3:$M$252,0),7),"")</f>
        <v/>
      </c>
      <c r="P117" t="str">
        <f>IFERROR(INDEX('Enter Draw '!$A$3:$H$252,MATCH(SMALL('Enter Draw '!$M$3:$M$252,Q117),'Enter Draw '!$M$3:$M$252,0),8),"")</f>
        <v/>
      </c>
      <c r="Q117">
        <v>97</v>
      </c>
      <c r="S117" s="1" t="str">
        <f t="shared" si="4"/>
        <v/>
      </c>
      <c r="T117" t="str">
        <f>IFERROR(INDEX('Enter Draw '!$A$3:$J$252,MATCH(SMALL('Enter Draw '!$N$3:$N$252,V118),'Enter Draw '!$N$3:$N$252,0),6),"")</f>
        <v/>
      </c>
      <c r="U117" t="str">
        <f>IFERROR(INDEX('Enter Draw '!$A$3:$H$252,MATCH(SMALL('Enter Draw '!$N$3:$N$252,V118),'Enter Draw '!$N$3:$N$252,0),7),"")</f>
        <v/>
      </c>
      <c r="V117">
        <v>97</v>
      </c>
      <c r="X117" s="1" t="str">
        <f t="shared" si="5"/>
        <v/>
      </c>
      <c r="Y117" t="str">
        <f>IFERROR(INDEX('Enter Draw '!$A$3:$J$252,MATCH(SMALL('Enter Draw '!$O$3:$O$252,Q117),'Enter Draw '!$O$3:$O$252,0),7),"")</f>
        <v/>
      </c>
      <c r="Z117" t="str">
        <f>IFERROR(INDEX('Enter Draw '!$A$3:$H$252,MATCH(SMALL('Enter Draw '!$O$3:$O$252,Q117),'Enter Draw '!$O$3:$O$252,0),8),"")</f>
        <v/>
      </c>
    </row>
    <row r="118" spans="1:26">
      <c r="A118" s="1">
        <f>IF(B118="","",IF(INDEX('Enter Draw '!$C$3:$H$252,MATCH(SMALL('Enter Draw '!$J$3:$J$252,D118),'Enter Draw '!$J$3:$J$252,0),1)="yco","yco",D118))</f>
        <v>98</v>
      </c>
      <c r="B118" t="str">
        <f>IFERROR(INDEX('Enter Draw '!$C$3:$J$252,MATCH(SMALL('Enter Draw '!$J$3:$J$252,D118),'Enter Draw '!$J$3:$J$252,0),5),"")</f>
        <v xml:space="preserve">Carlee Nelson </v>
      </c>
      <c r="C118" t="str">
        <f>IFERROR(INDEX('Enter Draw '!$C$3:$H$252,MATCH(SMALL('Enter Draw '!$J$3:$J$252,D118),'Enter Draw '!$J$3:$J$252,0),6),"")</f>
        <v>Lucy</v>
      </c>
      <c r="D118">
        <v>98</v>
      </c>
      <c r="F118" s="1" t="str">
        <f>IF(G118="","",IF(INDEX('Enter Draw '!$E$3:$H$252,MATCH(SMALL('Enter Draw '!$K$3:$K$252,D118),'Enter Draw '!$K$3:$K$252,0),1)="co","co",IF(INDEX('Enter Draw '!$E$3:$H$252,MATCH(SMALL('Enter Draw '!$K$3:$K$252,D118),'Enter Draw '!$K$3:$K$252,0),1)="yco","yco",D118)))</f>
        <v/>
      </c>
      <c r="G118" t="str">
        <f>IFERROR(INDEX('Enter Draw '!$E$3:$H$252,MATCH(SMALL('Enter Draw '!$K$3:$K$252,D118),'Enter Draw '!$K$3:$K$252,0),3),"")</f>
        <v/>
      </c>
      <c r="H118" t="str">
        <f>IFERROR(INDEX('Enter Draw '!$E$3:$H$252,MATCH(SMALL('Enter Draw '!$K$3:$K$252,D118),'Enter Draw '!$K$3:$K$252,0),4),"")</f>
        <v/>
      </c>
      <c r="I118">
        <v>107</v>
      </c>
      <c r="J118" s="1" t="str">
        <f t="shared" si="3"/>
        <v/>
      </c>
      <c r="K118" t="str">
        <f>IFERROR(INDEX('Enter Draw '!$F$3:$H$252,MATCH(SMALL('Enter Draw '!$L$3:$L$252,I118),'Enter Draw '!$L$3:$L$252,0),2),"")</f>
        <v/>
      </c>
      <c r="L118" t="str">
        <f>IFERROR(INDEX('Enter Draw '!$F$3:$H$252,MATCH(SMALL('Enter Draw '!$L$3:$L$252,I118),'Enter Draw '!$L$3:$L$252,0),3),"")</f>
        <v/>
      </c>
      <c r="N118" s="1" t="str">
        <f>IF(O118="","",IF(INDEX('Enter Draw '!$B$3:$H$252,MATCH(SMALL('Enter Draw '!$M$3:$M$252,D118),'Enter Draw '!$M$3:$M$252,0),1)="oco","oco",D118))</f>
        <v/>
      </c>
      <c r="O118" t="str">
        <f>IFERROR(INDEX('Enter Draw '!$A$3:$J$252,MATCH(SMALL('Enter Draw '!$M$3:$M$252,Q118),'Enter Draw '!$M$3:$M$252,0),7),"")</f>
        <v/>
      </c>
      <c r="P118" t="str">
        <f>IFERROR(INDEX('Enter Draw '!$A$3:$H$252,MATCH(SMALL('Enter Draw '!$M$3:$M$252,Q118),'Enter Draw '!$M$3:$M$252,0),8),"")</f>
        <v/>
      </c>
      <c r="Q118">
        <v>98</v>
      </c>
      <c r="S118" s="1" t="str">
        <f t="shared" si="4"/>
        <v/>
      </c>
      <c r="T118" t="str">
        <f>IFERROR(INDEX('Enter Draw '!$A$3:$J$252,MATCH(SMALL('Enter Draw '!$N$3:$N$252,V119),'Enter Draw '!$N$3:$N$252,0),6),"")</f>
        <v/>
      </c>
      <c r="U118" t="str">
        <f>IFERROR(INDEX('Enter Draw '!$A$3:$H$252,MATCH(SMALL('Enter Draw '!$N$3:$N$252,V119),'Enter Draw '!$N$3:$N$252,0),7),"")</f>
        <v/>
      </c>
      <c r="V118">
        <v>98</v>
      </c>
      <c r="X118" s="1" t="str">
        <f t="shared" si="5"/>
        <v/>
      </c>
      <c r="Y118" t="str">
        <f>IFERROR(INDEX('Enter Draw '!$A$3:$J$252,MATCH(SMALL('Enter Draw '!$O$3:$O$252,Q118),'Enter Draw '!$O$3:$O$252,0),7),"")</f>
        <v/>
      </c>
      <c r="Z118" t="str">
        <f>IFERROR(INDEX('Enter Draw '!$A$3:$H$252,MATCH(SMALL('Enter Draw '!$O$3:$O$252,Q118),'Enter Draw '!$O$3:$O$252,0),8),"")</f>
        <v/>
      </c>
    </row>
    <row r="119" spans="1:26">
      <c r="A119" s="1">
        <f>IF(B119="","",IF(INDEX('Enter Draw '!$C$3:$H$252,MATCH(SMALL('Enter Draw '!$J$3:$J$252,D119),'Enter Draw '!$J$3:$J$252,0),1)="yco","yco",D119))</f>
        <v>99</v>
      </c>
      <c r="B119" t="str">
        <f>IFERROR(INDEX('Enter Draw '!$C$3:$J$252,MATCH(SMALL('Enter Draw '!$J$3:$J$252,D119),'Enter Draw '!$J$3:$J$252,0),5),"")</f>
        <v xml:space="preserve">Ally Pauley </v>
      </c>
      <c r="C119" t="str">
        <f>IFERROR(INDEX('Enter Draw '!$C$3:$H$252,MATCH(SMALL('Enter Draw '!$J$3:$J$252,D119),'Enter Draw '!$J$3:$J$252,0),6),"")</f>
        <v xml:space="preserve">Rocket </v>
      </c>
      <c r="D119">
        <v>99</v>
      </c>
      <c r="F119" s="1" t="str">
        <f>IF(G119="","",IF(INDEX('Enter Draw '!$E$3:$H$252,MATCH(SMALL('Enter Draw '!$K$3:$K$252,D119),'Enter Draw '!$K$3:$K$252,0),1)="co","co",IF(INDEX('Enter Draw '!$E$3:$H$252,MATCH(SMALL('Enter Draw '!$K$3:$K$252,D119),'Enter Draw '!$K$3:$K$252,0),1)="yco","yco",D119)))</f>
        <v/>
      </c>
      <c r="G119" t="str">
        <f>IFERROR(INDEX('Enter Draw '!$E$3:$H$252,MATCH(SMALL('Enter Draw '!$K$3:$K$252,D119),'Enter Draw '!$K$3:$K$252,0),3),"")</f>
        <v/>
      </c>
      <c r="H119" t="str">
        <f>IFERROR(INDEX('Enter Draw '!$E$3:$H$252,MATCH(SMALL('Enter Draw '!$K$3:$K$252,D119),'Enter Draw '!$K$3:$K$252,0),4),"")</f>
        <v/>
      </c>
      <c r="I119">
        <v>108</v>
      </c>
      <c r="J119" s="1" t="str">
        <f t="shared" si="3"/>
        <v/>
      </c>
      <c r="K119" t="str">
        <f>IFERROR(INDEX('Enter Draw '!$F$3:$H$252,MATCH(SMALL('Enter Draw '!$L$3:$L$252,I119),'Enter Draw '!$L$3:$L$252,0),2),"")</f>
        <v/>
      </c>
      <c r="L119" t="str">
        <f>IFERROR(INDEX('Enter Draw '!$F$3:$H$252,MATCH(SMALL('Enter Draw '!$L$3:$L$252,I119),'Enter Draw '!$L$3:$L$252,0),3),"")</f>
        <v/>
      </c>
      <c r="N119" s="1" t="str">
        <f>IF(O119="","",IF(INDEX('Enter Draw '!$B$3:$H$252,MATCH(SMALL('Enter Draw '!$M$3:$M$252,D119),'Enter Draw '!$M$3:$M$252,0),1)="oco","oco",D119))</f>
        <v/>
      </c>
      <c r="O119" t="str">
        <f>IFERROR(INDEX('Enter Draw '!$A$3:$J$252,MATCH(SMALL('Enter Draw '!$M$3:$M$252,Q119),'Enter Draw '!$M$3:$M$252,0),7),"")</f>
        <v/>
      </c>
      <c r="P119" t="str">
        <f>IFERROR(INDEX('Enter Draw '!$A$3:$H$252,MATCH(SMALL('Enter Draw '!$M$3:$M$252,Q119),'Enter Draw '!$M$3:$M$252,0),8),"")</f>
        <v/>
      </c>
      <c r="Q119">
        <v>99</v>
      </c>
      <c r="S119" s="1" t="str">
        <f t="shared" si="4"/>
        <v/>
      </c>
      <c r="T119" t="str">
        <f>IFERROR(INDEX('Enter Draw '!$A$3:$J$252,MATCH(SMALL('Enter Draw '!$N$3:$N$252,V120),'Enter Draw '!$N$3:$N$252,0),6),"")</f>
        <v/>
      </c>
      <c r="U119" t="str">
        <f>IFERROR(INDEX('Enter Draw '!$A$3:$H$252,MATCH(SMALL('Enter Draw '!$N$3:$N$252,V120),'Enter Draw '!$N$3:$N$252,0),7),"")</f>
        <v/>
      </c>
      <c r="V119">
        <v>99</v>
      </c>
      <c r="X119" s="1" t="str">
        <f t="shared" si="5"/>
        <v/>
      </c>
      <c r="Y119" t="str">
        <f>IFERROR(INDEX('Enter Draw '!$A$3:$J$252,MATCH(SMALL('Enter Draw '!$O$3:$O$252,Q119),'Enter Draw '!$O$3:$O$252,0),7),"")</f>
        <v/>
      </c>
      <c r="Z119" t="str">
        <f>IFERROR(INDEX('Enter Draw '!$A$3:$H$252,MATCH(SMALL('Enter Draw '!$O$3:$O$252,Q119),'Enter Draw '!$O$3:$O$252,0),8),"")</f>
        <v/>
      </c>
    </row>
    <row r="120" spans="1:26">
      <c r="A120" s="1">
        <f>IF(B120="","",IF(INDEX('Enter Draw '!$C$3:$H$252,MATCH(SMALL('Enter Draw '!$J$3:$J$252,D120),'Enter Draw '!$J$3:$J$252,0),1)="yco","yco",D120))</f>
        <v>100</v>
      </c>
      <c r="B120" t="str">
        <f>IFERROR(INDEX('Enter Draw '!$C$3:$J$252,MATCH(SMALL('Enter Draw '!$J$3:$J$252,D120),'Enter Draw '!$J$3:$J$252,0),5),"")</f>
        <v xml:space="preserve">Lexy Leischner </v>
      </c>
      <c r="C120" t="str">
        <f>IFERROR(INDEX('Enter Draw '!$C$3:$H$252,MATCH(SMALL('Enter Draw '!$J$3:$J$252,D120),'Enter Draw '!$J$3:$J$252,0),6),"")</f>
        <v xml:space="preserve">Playboy </v>
      </c>
      <c r="D120">
        <v>100</v>
      </c>
      <c r="F120" s="1" t="str">
        <f>IF(G120="","",IF(INDEX('Enter Draw '!$E$3:$H$252,MATCH(SMALL('Enter Draw '!$K$3:$K$252,D120),'Enter Draw '!$K$3:$K$252,0),1)="co","co",IF(INDEX('Enter Draw '!$E$3:$H$252,MATCH(SMALL('Enter Draw '!$K$3:$K$252,D120),'Enter Draw '!$K$3:$K$252,0),1)="yco","yco",D120)))</f>
        <v/>
      </c>
      <c r="G120" t="str">
        <f>IFERROR(INDEX('Enter Draw '!$E$3:$H$252,MATCH(SMALL('Enter Draw '!$K$3:$K$252,D120),'Enter Draw '!$K$3:$K$252,0),3),"")</f>
        <v/>
      </c>
      <c r="H120" t="str">
        <f>IFERROR(INDEX('Enter Draw '!$E$3:$H$252,MATCH(SMALL('Enter Draw '!$K$3:$K$252,D120),'Enter Draw '!$K$3:$K$252,0),4),"")</f>
        <v/>
      </c>
      <c r="I120">
        <v>109</v>
      </c>
      <c r="J120" s="1" t="str">
        <f t="shared" si="3"/>
        <v/>
      </c>
      <c r="K120" t="str">
        <f>IFERROR(INDEX('Enter Draw '!$F$3:$H$252,MATCH(SMALL('Enter Draw '!$L$3:$L$252,I120),'Enter Draw '!$L$3:$L$252,0),2),"")</f>
        <v/>
      </c>
      <c r="L120" t="str">
        <f>IFERROR(INDEX('Enter Draw '!$F$3:$H$252,MATCH(SMALL('Enter Draw '!$L$3:$L$252,I120),'Enter Draw '!$L$3:$L$252,0),3),"")</f>
        <v/>
      </c>
      <c r="N120" s="1" t="str">
        <f>IF(O120="","",IF(INDEX('Enter Draw '!$B$3:$H$252,MATCH(SMALL('Enter Draw '!$M$3:$M$252,D120),'Enter Draw '!$M$3:$M$252,0),1)="oco","oco",D120))</f>
        <v/>
      </c>
      <c r="O120" t="str">
        <f>IFERROR(INDEX('Enter Draw '!$A$3:$J$252,MATCH(SMALL('Enter Draw '!$M$3:$M$252,Q120),'Enter Draw '!$M$3:$M$252,0),7),"")</f>
        <v/>
      </c>
      <c r="P120" t="str">
        <f>IFERROR(INDEX('Enter Draw '!$A$3:$H$252,MATCH(SMALL('Enter Draw '!$M$3:$M$252,Q120),'Enter Draw '!$M$3:$M$252,0),8),"")</f>
        <v/>
      </c>
      <c r="Q120">
        <v>100</v>
      </c>
      <c r="S120" s="1" t="str">
        <f t="shared" si="4"/>
        <v/>
      </c>
      <c r="T120" t="str">
        <f>IFERROR(INDEX('Enter Draw '!$A$3:$J$252,MATCH(SMALL('Enter Draw '!$N$3:$N$252,V121),'Enter Draw '!$N$3:$N$252,0),6),"")</f>
        <v/>
      </c>
      <c r="U120" t="str">
        <f>IFERROR(INDEX('Enter Draw '!$A$3:$H$252,MATCH(SMALL('Enter Draw '!$N$3:$N$252,V121),'Enter Draw '!$N$3:$N$252,0),7),"")</f>
        <v/>
      </c>
      <c r="V120">
        <v>100</v>
      </c>
      <c r="X120" s="1" t="str">
        <f t="shared" si="5"/>
        <v/>
      </c>
      <c r="Y120" t="str">
        <f>IFERROR(INDEX('Enter Draw '!$A$3:$J$252,MATCH(SMALL('Enter Draw '!$O$3:$O$252,Q120),'Enter Draw '!$O$3:$O$252,0),7),"")</f>
        <v/>
      </c>
      <c r="Z120" t="str">
        <f>IFERROR(INDEX('Enter Draw '!$A$3:$H$252,MATCH(SMALL('Enter Draw '!$O$3:$O$252,Q120),'Enter Draw '!$O$3:$O$252,0),8),"")</f>
        <v/>
      </c>
    </row>
    <row r="121" spans="1:26">
      <c r="A121" s="1" t="str">
        <f>IF(B121="","",IF(INDEX('Enter Draw '!$C$3:$H$252,MATCH(SMALL('Enter Draw '!$J$3:$J$252,D121),'Enter Draw '!$J$3:$J$252,0),1)="yco","yco",D121))</f>
        <v/>
      </c>
      <c r="B121" t="str">
        <f>IFERROR(INDEX('Enter Draw '!$C$3:$J$252,MATCH(SMALL('Enter Draw '!$J$3:$J$252,D121),'Enter Draw '!$J$3:$J$252,0),5),"")</f>
        <v/>
      </c>
      <c r="C121" t="str">
        <f>IFERROR(INDEX('Enter Draw '!$C$3:$H$252,MATCH(SMALL('Enter Draw '!$J$3:$J$252,D121),'Enter Draw '!$J$3:$J$252,0),6),"")</f>
        <v/>
      </c>
      <c r="F121" s="1" t="str">
        <f>IF(G121="","",IF(INDEX('Enter Draw '!$E$3:$H$252,MATCH(SMALL('Enter Draw '!$K$3:$K$252,D121),'Enter Draw '!$K$3:$K$252,0),1)="co","co",IF(INDEX('Enter Draw '!$E$3:$H$252,MATCH(SMALL('Enter Draw '!$K$3:$K$252,D121),'Enter Draw '!$K$3:$K$252,0),1)="yco","yco",D121)))</f>
        <v/>
      </c>
      <c r="G121" t="str">
        <f>IFERROR(INDEX('Enter Draw '!$E$3:$H$252,MATCH(SMALL('Enter Draw '!$K$3:$K$252,D121),'Enter Draw '!$K$3:$K$252,0),3),"")</f>
        <v/>
      </c>
      <c r="H121" t="str">
        <f>IFERROR(INDEX('Enter Draw '!$E$3:$H$252,MATCH(SMALL('Enter Draw '!$K$3:$K$252,D121),'Enter Draw '!$K$3:$K$252,0),4),"")</f>
        <v/>
      </c>
      <c r="I121">
        <v>110</v>
      </c>
      <c r="J121" s="1" t="str">
        <f t="shared" si="3"/>
        <v/>
      </c>
      <c r="K121" t="str">
        <f>IFERROR(INDEX('Enter Draw '!$F$3:$H$252,MATCH(SMALL('Enter Draw '!$L$3:$L$252,I121),'Enter Draw '!$L$3:$L$252,0),2),"")</f>
        <v/>
      </c>
      <c r="L121" t="str">
        <f>IFERROR(INDEX('Enter Draw '!$F$3:$H$252,MATCH(SMALL('Enter Draw '!$L$3:$L$252,I121),'Enter Draw '!$L$3:$L$252,0),3),"")</f>
        <v/>
      </c>
      <c r="N121" s="1" t="str">
        <f>IF(O121="","",IF(INDEX('Enter Draw '!$B$3:$H$252,MATCH(SMALL('Enter Draw '!$M$3:$M$252,D121),'Enter Draw '!$M$3:$M$252,0),1)="oco","oco",D121))</f>
        <v/>
      </c>
      <c r="O121" t="str">
        <f>IFERROR(INDEX('Enter Draw '!$A$3:$J$252,MATCH(SMALL('Enter Draw '!$M$3:$M$252,Q121),'Enter Draw '!$M$3:$M$252,0),7),"")</f>
        <v/>
      </c>
      <c r="P121" t="str">
        <f>IFERROR(INDEX('Enter Draw '!$A$3:$H$252,MATCH(SMALL('Enter Draw '!$M$3:$M$252,Q121),'Enter Draw '!$M$3:$M$252,0),8),"")</f>
        <v/>
      </c>
      <c r="S121" s="1" t="str">
        <f t="shared" si="4"/>
        <v/>
      </c>
      <c r="T121" t="str">
        <f>IFERROR(INDEX('Enter Draw '!$A$3:$J$252,MATCH(SMALL('Enter Draw '!$N$3:$N$252,V122),'Enter Draw '!$N$3:$N$252,0),6),"")</f>
        <v/>
      </c>
      <c r="U121" t="str">
        <f>IFERROR(INDEX('Enter Draw '!$A$3:$H$252,MATCH(SMALL('Enter Draw '!$N$3:$N$252,V122),'Enter Draw '!$N$3:$N$252,0),7),"")</f>
        <v/>
      </c>
      <c r="X121" s="1" t="str">
        <f t="shared" si="5"/>
        <v/>
      </c>
      <c r="Y121" t="str">
        <f>IFERROR(INDEX('Enter Draw '!$A$3:$J$252,MATCH(SMALL('Enter Draw '!$O$3:$O$252,Q121),'Enter Draw '!$O$3:$O$252,0),7),"")</f>
        <v/>
      </c>
      <c r="Z121" t="str">
        <f>IFERROR(INDEX('Enter Draw '!$A$3:$H$252,MATCH(SMALL('Enter Draw '!$O$3:$O$252,Q121),'Enter Draw '!$O$3:$O$252,0),8),"")</f>
        <v/>
      </c>
    </row>
    <row r="122" spans="1:26">
      <c r="A122" s="1">
        <f>IF(B122="","",IF(INDEX('Enter Draw '!$C$3:$H$252,MATCH(SMALL('Enter Draw '!$J$3:$J$252,D122),'Enter Draw '!$J$3:$J$252,0),1)="yco","yco",D122))</f>
        <v>101</v>
      </c>
      <c r="B122" t="str">
        <f>IFERROR(INDEX('Enter Draw '!$C$3:$J$252,MATCH(SMALL('Enter Draw '!$J$3:$J$252,D122),'Enter Draw '!$J$3:$J$252,0),5),"")</f>
        <v xml:space="preserve">Mike Boomgarden </v>
      </c>
      <c r="C122" t="str">
        <f>IFERROR(INDEX('Enter Draw '!$C$3:$H$252,MATCH(SMALL('Enter Draw '!$J$3:$J$252,D122),'Enter Draw '!$J$3:$J$252,0),6),"")</f>
        <v xml:space="preserve">Peanut </v>
      </c>
      <c r="D122">
        <v>101</v>
      </c>
      <c r="F122" s="1" t="str">
        <f>IF(G122="","",IF(INDEX('Enter Draw '!$E$3:$H$252,MATCH(SMALL('Enter Draw '!$K$3:$K$252,D122),'Enter Draw '!$K$3:$K$252,0),1)="co","co",IF(INDEX('Enter Draw '!$E$3:$H$252,MATCH(SMALL('Enter Draw '!$K$3:$K$252,D122),'Enter Draw '!$K$3:$K$252,0),1)="yco","yco",D122)))</f>
        <v/>
      </c>
      <c r="G122" t="str">
        <f>IFERROR(INDEX('Enter Draw '!$E$3:$H$252,MATCH(SMALL('Enter Draw '!$K$3:$K$252,D122),'Enter Draw '!$K$3:$K$252,0),3),"")</f>
        <v/>
      </c>
      <c r="H122" t="str">
        <f>IFERROR(INDEX('Enter Draw '!$E$3:$H$252,MATCH(SMALL('Enter Draw '!$K$3:$K$252,D122),'Enter Draw '!$K$3:$K$252,0),4),"")</f>
        <v/>
      </c>
      <c r="J122" s="1" t="str">
        <f t="shared" si="3"/>
        <v/>
      </c>
      <c r="K122" t="str">
        <f>IFERROR(INDEX('Enter Draw '!$F$3:$H$252,MATCH(SMALL('Enter Draw '!$L$3:$L$252,I122),'Enter Draw '!$L$3:$L$252,0),2),"")</f>
        <v/>
      </c>
      <c r="L122" t="str">
        <f>IFERROR(INDEX('Enter Draw '!$F$3:$H$252,MATCH(SMALL('Enter Draw '!$L$3:$L$252,I122),'Enter Draw '!$L$3:$L$252,0),3),"")</f>
        <v/>
      </c>
      <c r="N122" s="1" t="str">
        <f>IF(O122="","",IF(INDEX('Enter Draw '!$B$3:$H$252,MATCH(SMALL('Enter Draw '!$M$3:$M$252,D122),'Enter Draw '!$M$3:$M$252,0),1)="oco","oco",D122))</f>
        <v/>
      </c>
      <c r="O122" t="str">
        <f>IFERROR(INDEX('Enter Draw '!$A$3:$J$252,MATCH(SMALL('Enter Draw '!$M$3:$M$252,Q122),'Enter Draw '!$M$3:$M$252,0),7),"")</f>
        <v/>
      </c>
      <c r="P122" t="str">
        <f>IFERROR(INDEX('Enter Draw '!$A$3:$H$252,MATCH(SMALL('Enter Draw '!$M$3:$M$252,Q122),'Enter Draw '!$M$3:$M$252,0),8),"")</f>
        <v/>
      </c>
      <c r="Q122">
        <v>101</v>
      </c>
      <c r="S122" s="1" t="str">
        <f t="shared" si="4"/>
        <v/>
      </c>
      <c r="T122" t="str">
        <f>IFERROR(INDEX('Enter Draw '!$A$3:$J$252,MATCH(SMALL('Enter Draw '!$N$3:$N$252,V123),'Enter Draw '!$N$3:$N$252,0),6),"")</f>
        <v/>
      </c>
      <c r="U122" t="str">
        <f>IFERROR(INDEX('Enter Draw '!$A$3:$H$252,MATCH(SMALL('Enter Draw '!$N$3:$N$252,V123),'Enter Draw '!$N$3:$N$252,0),7),"")</f>
        <v/>
      </c>
      <c r="V122">
        <v>101</v>
      </c>
      <c r="X122" s="1" t="str">
        <f t="shared" si="5"/>
        <v/>
      </c>
      <c r="Y122" t="str">
        <f>IFERROR(INDEX('Enter Draw '!$A$3:$J$252,MATCH(SMALL('Enter Draw '!$O$3:$O$252,Q122),'Enter Draw '!$O$3:$O$252,0),7),"")</f>
        <v/>
      </c>
      <c r="Z122" t="str">
        <f>IFERROR(INDEX('Enter Draw '!$A$3:$H$252,MATCH(SMALL('Enter Draw '!$O$3:$O$252,Q122),'Enter Draw '!$O$3:$O$252,0),8),"")</f>
        <v/>
      </c>
    </row>
    <row r="123" spans="1:26">
      <c r="A123" s="1">
        <f>IF(B123="","",IF(INDEX('Enter Draw '!$C$3:$H$252,MATCH(SMALL('Enter Draw '!$J$3:$J$252,D123),'Enter Draw '!$J$3:$J$252,0),1)="yco","yco",D123))</f>
        <v>102</v>
      </c>
      <c r="B123" t="str">
        <f>IFERROR(INDEX('Enter Draw '!$C$3:$J$252,MATCH(SMALL('Enter Draw '!$J$3:$J$252,D123),'Enter Draw '!$J$3:$J$252,0),5),"")</f>
        <v xml:space="preserve">Hillery Yager </v>
      </c>
      <c r="C123" t="str">
        <f>IFERROR(INDEX('Enter Draw '!$C$3:$H$252,MATCH(SMALL('Enter Draw '!$J$3:$J$252,D123),'Enter Draw '!$J$3:$J$252,0),6),"")</f>
        <v xml:space="preserve">Dorris </v>
      </c>
      <c r="D123">
        <v>102</v>
      </c>
      <c r="F123" s="1" t="str">
        <f>IF(G123="","",IF(INDEX('Enter Draw '!$E$3:$H$252,MATCH(SMALL('Enter Draw '!$K$3:$K$252,D123),'Enter Draw '!$K$3:$K$252,0),1)="co","co",IF(INDEX('Enter Draw '!$E$3:$H$252,MATCH(SMALL('Enter Draw '!$K$3:$K$252,D123),'Enter Draw '!$K$3:$K$252,0),1)="yco","yco",D123)))</f>
        <v/>
      </c>
      <c r="G123" t="str">
        <f>IFERROR(INDEX('Enter Draw '!$E$3:$H$252,MATCH(SMALL('Enter Draw '!$K$3:$K$252,D123),'Enter Draw '!$K$3:$K$252,0),3),"")</f>
        <v/>
      </c>
      <c r="H123" t="str">
        <f>IFERROR(INDEX('Enter Draw '!$E$3:$H$252,MATCH(SMALL('Enter Draw '!$K$3:$K$252,D123),'Enter Draw '!$K$3:$K$252,0),4),"")</f>
        <v/>
      </c>
      <c r="I123">
        <v>111</v>
      </c>
      <c r="J123" s="1" t="str">
        <f t="shared" si="3"/>
        <v/>
      </c>
      <c r="K123" t="str">
        <f>IFERROR(INDEX('Enter Draw '!$F$3:$H$252,MATCH(SMALL('Enter Draw '!$L$3:$L$252,I123),'Enter Draw '!$L$3:$L$252,0),2),"")</f>
        <v/>
      </c>
      <c r="L123" t="str">
        <f>IFERROR(INDEX('Enter Draw '!$F$3:$H$252,MATCH(SMALL('Enter Draw '!$L$3:$L$252,I123),'Enter Draw '!$L$3:$L$252,0),3),"")</f>
        <v/>
      </c>
      <c r="N123" s="1" t="str">
        <f>IF(O123="","",IF(INDEX('Enter Draw '!$B$3:$H$252,MATCH(SMALL('Enter Draw '!$M$3:$M$252,D123),'Enter Draw '!$M$3:$M$252,0),1)="oco","oco",D123))</f>
        <v/>
      </c>
      <c r="O123" t="str">
        <f>IFERROR(INDEX('Enter Draw '!$A$3:$J$252,MATCH(SMALL('Enter Draw '!$M$3:$M$252,Q123),'Enter Draw '!$M$3:$M$252,0),7),"")</f>
        <v/>
      </c>
      <c r="P123" t="str">
        <f>IFERROR(INDEX('Enter Draw '!$A$3:$H$252,MATCH(SMALL('Enter Draw '!$M$3:$M$252,Q123),'Enter Draw '!$M$3:$M$252,0),8),"")</f>
        <v/>
      </c>
      <c r="Q123">
        <v>102</v>
      </c>
      <c r="S123" s="1" t="str">
        <f t="shared" si="4"/>
        <v/>
      </c>
      <c r="T123" t="str">
        <f>IFERROR(INDEX('Enter Draw '!$A$3:$J$252,MATCH(SMALL('Enter Draw '!$N$3:$N$252,V124),'Enter Draw '!$N$3:$N$252,0),6),"")</f>
        <v/>
      </c>
      <c r="U123" t="str">
        <f>IFERROR(INDEX('Enter Draw '!$A$3:$H$252,MATCH(SMALL('Enter Draw '!$N$3:$N$252,V124),'Enter Draw '!$N$3:$N$252,0),7),"")</f>
        <v/>
      </c>
      <c r="V123">
        <v>102</v>
      </c>
      <c r="X123" s="1" t="str">
        <f t="shared" si="5"/>
        <v/>
      </c>
      <c r="Y123" t="str">
        <f>IFERROR(INDEX('Enter Draw '!$A$3:$J$252,MATCH(SMALL('Enter Draw '!$O$3:$O$252,Q123),'Enter Draw '!$O$3:$O$252,0),7),"")</f>
        <v/>
      </c>
      <c r="Z123" t="str">
        <f>IFERROR(INDEX('Enter Draw '!$A$3:$H$252,MATCH(SMALL('Enter Draw '!$O$3:$O$252,Q123),'Enter Draw '!$O$3:$O$252,0),8),"")</f>
        <v/>
      </c>
    </row>
    <row r="124" spans="1:26">
      <c r="A124" s="1">
        <f>IF(B124="","",IF(INDEX('Enter Draw '!$C$3:$H$252,MATCH(SMALL('Enter Draw '!$J$3:$J$252,D124),'Enter Draw '!$J$3:$J$252,0),1)="yco","yco",D124))</f>
        <v>103</v>
      </c>
      <c r="B124" t="str">
        <f>IFERROR(INDEX('Enter Draw '!$C$3:$J$252,MATCH(SMALL('Enter Draw '!$J$3:$J$252,D124),'Enter Draw '!$J$3:$J$252,0),5),"")</f>
        <v xml:space="preserve">Kara Martin </v>
      </c>
      <c r="C124" t="str">
        <f>IFERROR(INDEX('Enter Draw '!$C$3:$H$252,MATCH(SMALL('Enter Draw '!$J$3:$J$252,D124),'Enter Draw '!$J$3:$J$252,0),6),"")</f>
        <v xml:space="preserve">TQH Smart Ransom </v>
      </c>
      <c r="D124">
        <v>103</v>
      </c>
      <c r="F124" s="1" t="str">
        <f>IF(G124="","",IF(INDEX('Enter Draw '!$E$3:$H$252,MATCH(SMALL('Enter Draw '!$K$3:$K$252,D124),'Enter Draw '!$K$3:$K$252,0),1)="co","co",IF(INDEX('Enter Draw '!$E$3:$H$252,MATCH(SMALL('Enter Draw '!$K$3:$K$252,D124),'Enter Draw '!$K$3:$K$252,0),1)="yco","yco",D124)))</f>
        <v/>
      </c>
      <c r="G124" t="str">
        <f>IFERROR(INDEX('Enter Draw '!$E$3:$H$252,MATCH(SMALL('Enter Draw '!$K$3:$K$252,D124),'Enter Draw '!$K$3:$K$252,0),3),"")</f>
        <v/>
      </c>
      <c r="H124" t="str">
        <f>IFERROR(INDEX('Enter Draw '!$E$3:$H$252,MATCH(SMALL('Enter Draw '!$K$3:$K$252,D124),'Enter Draw '!$K$3:$K$252,0),4),"")</f>
        <v/>
      </c>
      <c r="I124">
        <v>112</v>
      </c>
      <c r="J124" s="1" t="str">
        <f t="shared" si="3"/>
        <v/>
      </c>
      <c r="K124" t="str">
        <f>IFERROR(INDEX('Enter Draw '!$F$3:$H$252,MATCH(SMALL('Enter Draw '!$L$3:$L$252,I124),'Enter Draw '!$L$3:$L$252,0),2),"")</f>
        <v/>
      </c>
      <c r="L124" t="str">
        <f>IFERROR(INDEX('Enter Draw '!$F$3:$H$252,MATCH(SMALL('Enter Draw '!$L$3:$L$252,I124),'Enter Draw '!$L$3:$L$252,0),3),"")</f>
        <v/>
      </c>
      <c r="N124" s="1" t="str">
        <f>IF(O124="","",IF(INDEX('Enter Draw '!$B$3:$H$252,MATCH(SMALL('Enter Draw '!$M$3:$M$252,D124),'Enter Draw '!$M$3:$M$252,0),1)="oco","oco",D124))</f>
        <v/>
      </c>
      <c r="O124" t="str">
        <f>IFERROR(INDEX('Enter Draw '!$A$3:$J$252,MATCH(SMALL('Enter Draw '!$M$3:$M$252,Q124),'Enter Draw '!$M$3:$M$252,0),7),"")</f>
        <v/>
      </c>
      <c r="P124" t="str">
        <f>IFERROR(INDEX('Enter Draw '!$A$3:$H$252,MATCH(SMALL('Enter Draw '!$M$3:$M$252,Q124),'Enter Draw '!$M$3:$M$252,0),8),"")</f>
        <v/>
      </c>
      <c r="Q124">
        <v>103</v>
      </c>
      <c r="S124" s="1" t="str">
        <f t="shared" si="4"/>
        <v/>
      </c>
      <c r="T124" t="str">
        <f>IFERROR(INDEX('Enter Draw '!$A$3:$J$252,MATCH(SMALL('Enter Draw '!$N$3:$N$252,V125),'Enter Draw '!$N$3:$N$252,0),6),"")</f>
        <v/>
      </c>
      <c r="U124" t="str">
        <f>IFERROR(INDEX('Enter Draw '!$A$3:$H$252,MATCH(SMALL('Enter Draw '!$N$3:$N$252,V125),'Enter Draw '!$N$3:$N$252,0),7),"")</f>
        <v/>
      </c>
      <c r="V124">
        <v>103</v>
      </c>
      <c r="X124" s="1" t="str">
        <f t="shared" si="5"/>
        <v/>
      </c>
      <c r="Y124" t="str">
        <f>IFERROR(INDEX('Enter Draw '!$A$3:$J$252,MATCH(SMALL('Enter Draw '!$O$3:$O$252,Q124),'Enter Draw '!$O$3:$O$252,0),7),"")</f>
        <v/>
      </c>
      <c r="Z124" t="str">
        <f>IFERROR(INDEX('Enter Draw '!$A$3:$H$252,MATCH(SMALL('Enter Draw '!$O$3:$O$252,Q124),'Enter Draw '!$O$3:$O$252,0),8),"")</f>
        <v/>
      </c>
    </row>
    <row r="125" spans="1:26">
      <c r="A125" s="1">
        <f>IF(B125="","",IF(INDEX('Enter Draw '!$C$3:$H$252,MATCH(SMALL('Enter Draw '!$J$3:$J$252,D125),'Enter Draw '!$J$3:$J$252,0),1)="yco","yco",D125))</f>
        <v>104</v>
      </c>
      <c r="B125" t="str">
        <f>IFERROR(INDEX('Enter Draw '!$C$3:$J$252,MATCH(SMALL('Enter Draw '!$J$3:$J$252,D125),'Enter Draw '!$J$3:$J$252,0),5),"")</f>
        <v>Amy Schimke</v>
      </c>
      <c r="C125" t="str">
        <f>IFERROR(INDEX('Enter Draw '!$C$3:$H$252,MATCH(SMALL('Enter Draw '!$J$3:$J$252,D125),'Enter Draw '!$J$3:$J$252,0),6),"")</f>
        <v>Marti</v>
      </c>
      <c r="D125">
        <v>104</v>
      </c>
      <c r="F125" s="1" t="str">
        <f>IF(G125="","",IF(INDEX('Enter Draw '!$E$3:$H$252,MATCH(SMALL('Enter Draw '!$K$3:$K$252,D125),'Enter Draw '!$K$3:$K$252,0),1)="co","co",IF(INDEX('Enter Draw '!$E$3:$H$252,MATCH(SMALL('Enter Draw '!$K$3:$K$252,D125),'Enter Draw '!$K$3:$K$252,0),1)="yco","yco",D125)))</f>
        <v/>
      </c>
      <c r="G125" t="str">
        <f>IFERROR(INDEX('Enter Draw '!$E$3:$H$252,MATCH(SMALL('Enter Draw '!$K$3:$K$252,D125),'Enter Draw '!$K$3:$K$252,0),3),"")</f>
        <v/>
      </c>
      <c r="H125" t="str">
        <f>IFERROR(INDEX('Enter Draw '!$E$3:$H$252,MATCH(SMALL('Enter Draw '!$K$3:$K$252,D125),'Enter Draw '!$K$3:$K$252,0),4),"")</f>
        <v/>
      </c>
      <c r="I125">
        <v>113</v>
      </c>
      <c r="J125" s="1" t="str">
        <f t="shared" si="3"/>
        <v/>
      </c>
      <c r="K125" t="str">
        <f>IFERROR(INDEX('Enter Draw '!$F$3:$H$252,MATCH(SMALL('Enter Draw '!$L$3:$L$252,I125),'Enter Draw '!$L$3:$L$252,0),2),"")</f>
        <v/>
      </c>
      <c r="L125" t="str">
        <f>IFERROR(INDEX('Enter Draw '!$F$3:$H$252,MATCH(SMALL('Enter Draw '!$L$3:$L$252,I125),'Enter Draw '!$L$3:$L$252,0),3),"")</f>
        <v/>
      </c>
      <c r="N125" s="1" t="str">
        <f>IF(O125="","",IF(INDEX('Enter Draw '!$B$3:$H$252,MATCH(SMALL('Enter Draw '!$M$3:$M$252,D125),'Enter Draw '!$M$3:$M$252,0),1)="oco","oco",D125))</f>
        <v/>
      </c>
      <c r="O125" t="str">
        <f>IFERROR(INDEX('Enter Draw '!$A$3:$J$252,MATCH(SMALL('Enter Draw '!$M$3:$M$252,Q125),'Enter Draw '!$M$3:$M$252,0),7),"")</f>
        <v/>
      </c>
      <c r="P125" t="str">
        <f>IFERROR(INDEX('Enter Draw '!$A$3:$H$252,MATCH(SMALL('Enter Draw '!$M$3:$M$252,Q125),'Enter Draw '!$M$3:$M$252,0),8),"")</f>
        <v/>
      </c>
      <c r="Q125">
        <v>104</v>
      </c>
      <c r="S125" s="1" t="str">
        <f t="shared" si="4"/>
        <v/>
      </c>
      <c r="T125" t="str">
        <f>IFERROR(INDEX('Enter Draw '!$A$3:$J$252,MATCH(SMALL('Enter Draw '!$N$3:$N$252,V126),'Enter Draw '!$N$3:$N$252,0),6),"")</f>
        <v/>
      </c>
      <c r="U125" t="str">
        <f>IFERROR(INDEX('Enter Draw '!$A$3:$H$252,MATCH(SMALL('Enter Draw '!$N$3:$N$252,V126),'Enter Draw '!$N$3:$N$252,0),7),"")</f>
        <v/>
      </c>
      <c r="V125">
        <v>104</v>
      </c>
      <c r="X125" s="1" t="str">
        <f t="shared" si="5"/>
        <v/>
      </c>
      <c r="Y125" t="str">
        <f>IFERROR(INDEX('Enter Draw '!$A$3:$J$252,MATCH(SMALL('Enter Draw '!$O$3:$O$252,Q125),'Enter Draw '!$O$3:$O$252,0),7),"")</f>
        <v/>
      </c>
      <c r="Z125" t="str">
        <f>IFERROR(INDEX('Enter Draw '!$A$3:$H$252,MATCH(SMALL('Enter Draw '!$O$3:$O$252,Q125),'Enter Draw '!$O$3:$O$252,0),8),"")</f>
        <v/>
      </c>
    </row>
    <row r="126" spans="1:26">
      <c r="A126" s="1">
        <f>IF(B126="","",IF(INDEX('Enter Draw '!$C$3:$H$252,MATCH(SMALL('Enter Draw '!$J$3:$J$252,D126),'Enter Draw '!$J$3:$J$252,0),1)="yco","yco",D126))</f>
        <v>105</v>
      </c>
      <c r="B126" t="str">
        <f>IFERROR(INDEX('Enter Draw '!$C$3:$J$252,MATCH(SMALL('Enter Draw '!$J$3:$J$252,D126),'Enter Draw '!$J$3:$J$252,0),5),"")</f>
        <v xml:space="preserve">Melissa Maxwell </v>
      </c>
      <c r="C126" t="str">
        <f>IFERROR(INDEX('Enter Draw '!$C$3:$H$252,MATCH(SMALL('Enter Draw '!$J$3:$J$252,D126),'Enter Draw '!$J$3:$J$252,0),6),"")</f>
        <v xml:space="preserve">Tex </v>
      </c>
      <c r="D126">
        <v>105</v>
      </c>
      <c r="F126" s="1" t="str">
        <f>IF(G126="","",IF(INDEX('Enter Draw '!$E$3:$H$252,MATCH(SMALL('Enter Draw '!$K$3:$K$252,D126),'Enter Draw '!$K$3:$K$252,0),1)="co","co",IF(INDEX('Enter Draw '!$E$3:$H$252,MATCH(SMALL('Enter Draw '!$K$3:$K$252,D126),'Enter Draw '!$K$3:$K$252,0),1)="yco","yco",D126)))</f>
        <v/>
      </c>
      <c r="G126" t="str">
        <f>IFERROR(INDEX('Enter Draw '!$E$3:$H$252,MATCH(SMALL('Enter Draw '!$K$3:$K$252,D126),'Enter Draw '!$K$3:$K$252,0),3),"")</f>
        <v/>
      </c>
      <c r="H126" t="str">
        <f>IFERROR(INDEX('Enter Draw '!$E$3:$H$252,MATCH(SMALL('Enter Draw '!$K$3:$K$252,D126),'Enter Draw '!$K$3:$K$252,0),4),"")</f>
        <v/>
      </c>
      <c r="I126">
        <v>114</v>
      </c>
      <c r="J126" s="1" t="str">
        <f t="shared" si="3"/>
        <v/>
      </c>
      <c r="K126" t="str">
        <f>IFERROR(INDEX('Enter Draw '!$F$3:$H$252,MATCH(SMALL('Enter Draw '!$L$3:$L$252,I126),'Enter Draw '!$L$3:$L$252,0),2),"")</f>
        <v/>
      </c>
      <c r="L126" t="str">
        <f>IFERROR(INDEX('Enter Draw '!$F$3:$H$252,MATCH(SMALL('Enter Draw '!$L$3:$L$252,I126),'Enter Draw '!$L$3:$L$252,0),3),"")</f>
        <v/>
      </c>
      <c r="N126" s="1" t="str">
        <f>IF(O126="","",IF(INDEX('Enter Draw '!$B$3:$H$252,MATCH(SMALL('Enter Draw '!$M$3:$M$252,D126),'Enter Draw '!$M$3:$M$252,0),1)="oco","oco",D126))</f>
        <v/>
      </c>
      <c r="O126" t="str">
        <f>IFERROR(INDEX('Enter Draw '!$A$3:$J$252,MATCH(SMALL('Enter Draw '!$M$3:$M$252,Q126),'Enter Draw '!$M$3:$M$252,0),7),"")</f>
        <v/>
      </c>
      <c r="P126" t="str">
        <f>IFERROR(INDEX('Enter Draw '!$A$3:$H$252,MATCH(SMALL('Enter Draw '!$M$3:$M$252,Q126),'Enter Draw '!$M$3:$M$252,0),8),"")</f>
        <v/>
      </c>
      <c r="Q126">
        <v>105</v>
      </c>
      <c r="S126" s="1" t="str">
        <f t="shared" si="4"/>
        <v/>
      </c>
      <c r="T126" t="str">
        <f>IFERROR(INDEX('Enter Draw '!$A$3:$J$252,MATCH(SMALL('Enter Draw '!$N$3:$N$252,V127),'Enter Draw '!$N$3:$N$252,0),6),"")</f>
        <v/>
      </c>
      <c r="U126" t="str">
        <f>IFERROR(INDEX('Enter Draw '!$A$3:$H$252,MATCH(SMALL('Enter Draw '!$N$3:$N$252,V127),'Enter Draw '!$N$3:$N$252,0),7),"")</f>
        <v/>
      </c>
      <c r="V126">
        <v>105</v>
      </c>
      <c r="X126" s="1" t="str">
        <f t="shared" si="5"/>
        <v/>
      </c>
      <c r="Y126" t="str">
        <f>IFERROR(INDEX('Enter Draw '!$A$3:$J$252,MATCH(SMALL('Enter Draw '!$O$3:$O$252,Q126),'Enter Draw '!$O$3:$O$252,0),7),"")</f>
        <v/>
      </c>
      <c r="Z126" t="str">
        <f>IFERROR(INDEX('Enter Draw '!$A$3:$H$252,MATCH(SMALL('Enter Draw '!$O$3:$O$252,Q126),'Enter Draw '!$O$3:$O$252,0),8),"")</f>
        <v/>
      </c>
    </row>
    <row r="127" spans="1:26">
      <c r="A127" s="1" t="str">
        <f>IF(B127="","",IF(INDEX('Enter Draw '!$C$3:$H$252,MATCH(SMALL('Enter Draw '!$J$3:$J$252,D127),'Enter Draw '!$J$3:$J$252,0),1)="yco","yco",D127))</f>
        <v/>
      </c>
      <c r="B127" t="str">
        <f>IFERROR(INDEX('Enter Draw '!$C$3:$J$252,MATCH(SMALL('Enter Draw '!$J$3:$J$252,D127),'Enter Draw '!$J$3:$J$252,0),5),"")</f>
        <v/>
      </c>
      <c r="C127" t="str">
        <f>IFERROR(INDEX('Enter Draw '!$C$3:$H$252,MATCH(SMALL('Enter Draw '!$J$3:$J$252,D127),'Enter Draw '!$J$3:$J$252,0),6),"")</f>
        <v/>
      </c>
      <c r="F127" s="1" t="str">
        <f>IF(G127="","",IF(INDEX('Enter Draw '!$E$3:$H$252,MATCH(SMALL('Enter Draw '!$K$3:$K$252,D127),'Enter Draw '!$K$3:$K$252,0),1)="co","co",IF(INDEX('Enter Draw '!$E$3:$H$252,MATCH(SMALL('Enter Draw '!$K$3:$K$252,D127),'Enter Draw '!$K$3:$K$252,0),1)="yco","yco",D127)))</f>
        <v/>
      </c>
      <c r="G127" t="str">
        <f>IFERROR(INDEX('Enter Draw '!$E$3:$H$252,MATCH(SMALL('Enter Draw '!$K$3:$K$252,D127),'Enter Draw '!$K$3:$K$252,0),3),"")</f>
        <v/>
      </c>
      <c r="H127" t="str">
        <f>IFERROR(INDEX('Enter Draw '!$E$3:$H$252,MATCH(SMALL('Enter Draw '!$K$3:$K$252,D127),'Enter Draw '!$K$3:$K$252,0),4),"")</f>
        <v/>
      </c>
      <c r="I127">
        <v>115</v>
      </c>
      <c r="J127" s="1" t="str">
        <f t="shared" si="3"/>
        <v/>
      </c>
      <c r="K127" t="str">
        <f>IFERROR(INDEX('Enter Draw '!$F$3:$H$252,MATCH(SMALL('Enter Draw '!$L$3:$L$252,I127),'Enter Draw '!$L$3:$L$252,0),2),"")</f>
        <v/>
      </c>
      <c r="L127" t="str">
        <f>IFERROR(INDEX('Enter Draw '!$F$3:$H$252,MATCH(SMALL('Enter Draw '!$L$3:$L$252,I127),'Enter Draw '!$L$3:$L$252,0),3),"")</f>
        <v/>
      </c>
      <c r="N127" s="1" t="str">
        <f>IF(O127="","",IF(INDEX('Enter Draw '!$B$3:$H$252,MATCH(SMALL('Enter Draw '!$M$3:$M$252,D127),'Enter Draw '!$M$3:$M$252,0),1)="oco","oco",D127))</f>
        <v/>
      </c>
      <c r="O127" t="str">
        <f>IFERROR(INDEX('Enter Draw '!$A$3:$J$252,MATCH(SMALL('Enter Draw '!$M$3:$M$252,Q127),'Enter Draw '!$M$3:$M$252,0),7),"")</f>
        <v/>
      </c>
      <c r="P127" t="str">
        <f>IFERROR(INDEX('Enter Draw '!$A$3:$H$252,MATCH(SMALL('Enter Draw '!$M$3:$M$252,Q127),'Enter Draw '!$M$3:$M$252,0),8),"")</f>
        <v/>
      </c>
      <c r="S127" s="1" t="str">
        <f t="shared" si="4"/>
        <v/>
      </c>
      <c r="T127" t="str">
        <f>IFERROR(INDEX('Enter Draw '!$A$3:$J$252,MATCH(SMALL('Enter Draw '!$N$3:$N$252,V128),'Enter Draw '!$N$3:$N$252,0),6),"")</f>
        <v/>
      </c>
      <c r="U127" t="str">
        <f>IFERROR(INDEX('Enter Draw '!$A$3:$H$252,MATCH(SMALL('Enter Draw '!$N$3:$N$252,V128),'Enter Draw '!$N$3:$N$252,0),7),"")</f>
        <v/>
      </c>
      <c r="X127" s="1" t="str">
        <f t="shared" si="5"/>
        <v/>
      </c>
      <c r="Y127" t="str">
        <f>IFERROR(INDEX('Enter Draw '!$A$3:$J$252,MATCH(SMALL('Enter Draw '!$O$3:$O$252,Q127),'Enter Draw '!$O$3:$O$252,0),7),"")</f>
        <v/>
      </c>
      <c r="Z127" t="str">
        <f>IFERROR(INDEX('Enter Draw '!$A$3:$H$252,MATCH(SMALL('Enter Draw '!$O$3:$O$252,Q127),'Enter Draw '!$O$3:$O$252,0),8),"")</f>
        <v/>
      </c>
    </row>
    <row r="128" spans="1:26">
      <c r="A128" s="1">
        <f>IF(B128="","",IF(INDEX('Enter Draw '!$C$3:$H$252,MATCH(SMALL('Enter Draw '!$J$3:$J$252,D128),'Enter Draw '!$J$3:$J$252,0),1)="yco","yco",D128))</f>
        <v>106</v>
      </c>
      <c r="B128" t="str">
        <f>IFERROR(INDEX('Enter Draw '!$C$3:$J$252,MATCH(SMALL('Enter Draw '!$J$3:$J$252,D128),'Enter Draw '!$J$3:$J$252,0),5),"")</f>
        <v xml:space="preserve">Ava Nelson </v>
      </c>
      <c r="C128" t="str">
        <f>IFERROR(INDEX('Enter Draw '!$C$3:$H$252,MATCH(SMALL('Enter Draw '!$J$3:$J$252,D128),'Enter Draw '!$J$3:$J$252,0),6),"")</f>
        <v xml:space="preserve">May </v>
      </c>
      <c r="D128">
        <v>106</v>
      </c>
      <c r="F128" s="1" t="str">
        <f>IF(G128="","",IF(INDEX('Enter Draw '!$E$3:$H$252,MATCH(SMALL('Enter Draw '!$K$3:$K$252,D128),'Enter Draw '!$K$3:$K$252,0),1)="co","co",IF(INDEX('Enter Draw '!$E$3:$H$252,MATCH(SMALL('Enter Draw '!$K$3:$K$252,D128),'Enter Draw '!$K$3:$K$252,0),1)="yco","yco",D128)))</f>
        <v/>
      </c>
      <c r="G128" t="str">
        <f>IFERROR(INDEX('Enter Draw '!$E$3:$H$252,MATCH(SMALL('Enter Draw '!$K$3:$K$252,D128),'Enter Draw '!$K$3:$K$252,0),3),"")</f>
        <v/>
      </c>
      <c r="H128" t="str">
        <f>IFERROR(INDEX('Enter Draw '!$E$3:$H$252,MATCH(SMALL('Enter Draw '!$K$3:$K$252,D128),'Enter Draw '!$K$3:$K$252,0),4),"")</f>
        <v/>
      </c>
      <c r="I128">
        <v>116</v>
      </c>
      <c r="J128" s="1" t="str">
        <f t="shared" si="3"/>
        <v/>
      </c>
      <c r="K128" t="str">
        <f>IFERROR(INDEX('Enter Draw '!$F$3:$H$252,MATCH(SMALL('Enter Draw '!$L$3:$L$252,I128),'Enter Draw '!$L$3:$L$252,0),2),"")</f>
        <v/>
      </c>
      <c r="L128" t="str">
        <f>IFERROR(INDEX('Enter Draw '!$F$3:$H$252,MATCH(SMALL('Enter Draw '!$L$3:$L$252,I128),'Enter Draw '!$L$3:$L$252,0),3),"")</f>
        <v/>
      </c>
      <c r="N128" s="1" t="str">
        <f>IF(O128="","",IF(INDEX('Enter Draw '!$B$3:$H$252,MATCH(SMALL('Enter Draw '!$M$3:$M$252,D128),'Enter Draw '!$M$3:$M$252,0),1)="oco","oco",D128))</f>
        <v/>
      </c>
      <c r="O128" t="str">
        <f>IFERROR(INDEX('Enter Draw '!$A$3:$J$252,MATCH(SMALL('Enter Draw '!$M$3:$M$252,Q128),'Enter Draw '!$M$3:$M$252,0),7),"")</f>
        <v/>
      </c>
      <c r="P128" t="str">
        <f>IFERROR(INDEX('Enter Draw '!$A$3:$H$252,MATCH(SMALL('Enter Draw '!$M$3:$M$252,Q128),'Enter Draw '!$M$3:$M$252,0),8),"")</f>
        <v/>
      </c>
      <c r="Q128">
        <v>106</v>
      </c>
      <c r="S128" s="1" t="str">
        <f t="shared" si="4"/>
        <v/>
      </c>
      <c r="T128" t="str">
        <f>IFERROR(INDEX('Enter Draw '!$A$3:$J$252,MATCH(SMALL('Enter Draw '!$N$3:$N$252,V129),'Enter Draw '!$N$3:$N$252,0),6),"")</f>
        <v/>
      </c>
      <c r="U128" t="str">
        <f>IFERROR(INDEX('Enter Draw '!$A$3:$H$252,MATCH(SMALL('Enter Draw '!$N$3:$N$252,V129),'Enter Draw '!$N$3:$N$252,0),7),"")</f>
        <v/>
      </c>
      <c r="V128">
        <v>106</v>
      </c>
      <c r="X128" s="1" t="str">
        <f t="shared" si="5"/>
        <v/>
      </c>
      <c r="Y128" t="str">
        <f>IFERROR(INDEX('Enter Draw '!$A$3:$J$252,MATCH(SMALL('Enter Draw '!$O$3:$O$252,Q128),'Enter Draw '!$O$3:$O$252,0),7),"")</f>
        <v/>
      </c>
      <c r="Z128" t="str">
        <f>IFERROR(INDEX('Enter Draw '!$A$3:$H$252,MATCH(SMALL('Enter Draw '!$O$3:$O$252,Q128),'Enter Draw '!$O$3:$O$252,0),8),"")</f>
        <v/>
      </c>
    </row>
    <row r="129" spans="1:26">
      <c r="A129" s="1">
        <f>IF(B129="","",IF(INDEX('Enter Draw '!$C$3:$H$252,MATCH(SMALL('Enter Draw '!$J$3:$J$252,D129),'Enter Draw '!$J$3:$J$252,0),1)="yco","yco",D129))</f>
        <v>107</v>
      </c>
      <c r="B129" t="str">
        <f>IFERROR(INDEX('Enter Draw '!$C$3:$J$252,MATCH(SMALL('Enter Draw '!$J$3:$J$252,D129),'Enter Draw '!$J$3:$J$252,0),5),"")</f>
        <v xml:space="preserve">Kristie Cleland </v>
      </c>
      <c r="C129" t="str">
        <f>IFERROR(INDEX('Enter Draw '!$C$3:$H$252,MATCH(SMALL('Enter Draw '!$J$3:$J$252,D129),'Enter Draw '!$J$3:$J$252,0),6),"")</f>
        <v xml:space="preserve">Drive By </v>
      </c>
      <c r="D129">
        <v>107</v>
      </c>
      <c r="F129" s="1" t="str">
        <f>IF(G129="","",IF(INDEX('Enter Draw '!$E$3:$H$252,MATCH(SMALL('Enter Draw '!$K$3:$K$252,D129),'Enter Draw '!$K$3:$K$252,0),1)="co","co",IF(INDEX('Enter Draw '!$E$3:$H$252,MATCH(SMALL('Enter Draw '!$K$3:$K$252,D129),'Enter Draw '!$K$3:$K$252,0),1)="yco","yco",D129)))</f>
        <v/>
      </c>
      <c r="G129" t="str">
        <f>IFERROR(INDEX('Enter Draw '!$E$3:$H$252,MATCH(SMALL('Enter Draw '!$K$3:$K$252,D129),'Enter Draw '!$K$3:$K$252,0),3),"")</f>
        <v/>
      </c>
      <c r="H129" t="str">
        <f>IFERROR(INDEX('Enter Draw '!$E$3:$H$252,MATCH(SMALL('Enter Draw '!$K$3:$K$252,D129),'Enter Draw '!$K$3:$K$252,0),4),"")</f>
        <v/>
      </c>
      <c r="I129">
        <v>117</v>
      </c>
      <c r="J129" s="1" t="str">
        <f t="shared" si="3"/>
        <v/>
      </c>
      <c r="K129" t="str">
        <f>IFERROR(INDEX('Enter Draw '!$F$3:$H$252,MATCH(SMALL('Enter Draw '!$L$3:$L$252,I129),'Enter Draw '!$L$3:$L$252,0),2),"")</f>
        <v/>
      </c>
      <c r="L129" t="str">
        <f>IFERROR(INDEX('Enter Draw '!$F$3:$H$252,MATCH(SMALL('Enter Draw '!$L$3:$L$252,I129),'Enter Draw '!$L$3:$L$252,0),3),"")</f>
        <v/>
      </c>
      <c r="N129" s="1" t="str">
        <f>IF(O129="","",IF(INDEX('Enter Draw '!$B$3:$H$252,MATCH(SMALL('Enter Draw '!$M$3:$M$252,D129),'Enter Draw '!$M$3:$M$252,0),1)="oco","oco",D129))</f>
        <v/>
      </c>
      <c r="O129" t="str">
        <f>IFERROR(INDEX('Enter Draw '!$A$3:$J$252,MATCH(SMALL('Enter Draw '!$M$3:$M$252,Q129),'Enter Draw '!$M$3:$M$252,0),7),"")</f>
        <v/>
      </c>
      <c r="P129" t="str">
        <f>IFERROR(INDEX('Enter Draw '!$A$3:$H$252,MATCH(SMALL('Enter Draw '!$M$3:$M$252,Q129),'Enter Draw '!$M$3:$M$252,0),8),"")</f>
        <v/>
      </c>
      <c r="Q129">
        <v>107</v>
      </c>
      <c r="S129" s="1" t="str">
        <f t="shared" si="4"/>
        <v/>
      </c>
      <c r="T129" t="str">
        <f>IFERROR(INDEX('Enter Draw '!$A$3:$J$252,MATCH(SMALL('Enter Draw '!$N$3:$N$252,V130),'Enter Draw '!$N$3:$N$252,0),6),"")</f>
        <v/>
      </c>
      <c r="U129" t="str">
        <f>IFERROR(INDEX('Enter Draw '!$A$3:$H$252,MATCH(SMALL('Enter Draw '!$N$3:$N$252,V130),'Enter Draw '!$N$3:$N$252,0),7),"")</f>
        <v/>
      </c>
      <c r="V129">
        <v>107</v>
      </c>
      <c r="X129" s="1" t="str">
        <f t="shared" si="5"/>
        <v/>
      </c>
      <c r="Y129" t="str">
        <f>IFERROR(INDEX('Enter Draw '!$A$3:$J$252,MATCH(SMALL('Enter Draw '!$O$3:$O$252,Q129),'Enter Draw '!$O$3:$O$252,0),7),"")</f>
        <v/>
      </c>
      <c r="Z129" t="str">
        <f>IFERROR(INDEX('Enter Draw '!$A$3:$H$252,MATCH(SMALL('Enter Draw '!$O$3:$O$252,Q129),'Enter Draw '!$O$3:$O$252,0),8),"")</f>
        <v/>
      </c>
    </row>
    <row r="130" spans="1:26">
      <c r="A130" s="1">
        <f>IF(B130="","",IF(INDEX('Enter Draw '!$C$3:$H$252,MATCH(SMALL('Enter Draw '!$J$3:$J$252,D130),'Enter Draw '!$J$3:$J$252,0),1)="yco","yco",D130))</f>
        <v>108</v>
      </c>
      <c r="B130" t="str">
        <f>IFERROR(INDEX('Enter Draw '!$C$3:$J$252,MATCH(SMALL('Enter Draw '!$J$3:$J$252,D130),'Enter Draw '!$J$3:$J$252,0),5),"")</f>
        <v xml:space="preserve">Jennifer Nelsen </v>
      </c>
      <c r="C130" t="str">
        <f>IFERROR(INDEX('Enter Draw '!$C$3:$H$252,MATCH(SMALL('Enter Draw '!$J$3:$J$252,D130),'Enter Draw '!$J$3:$J$252,0),6),"")</f>
        <v xml:space="preserve">First and Famous </v>
      </c>
      <c r="D130">
        <v>108</v>
      </c>
      <c r="F130" s="1" t="str">
        <f>IF(G130="","",IF(INDEX('Enter Draw '!$E$3:$H$252,MATCH(SMALL('Enter Draw '!$K$3:$K$252,D130),'Enter Draw '!$K$3:$K$252,0),1)="co","co",IF(INDEX('Enter Draw '!$E$3:$H$252,MATCH(SMALL('Enter Draw '!$K$3:$K$252,D130),'Enter Draw '!$K$3:$K$252,0),1)="yco","yco",D130)))</f>
        <v/>
      </c>
      <c r="G130" t="str">
        <f>IFERROR(INDEX('Enter Draw '!$E$3:$H$252,MATCH(SMALL('Enter Draw '!$K$3:$K$252,D130),'Enter Draw '!$K$3:$K$252,0),3),"")</f>
        <v/>
      </c>
      <c r="H130" t="str">
        <f>IFERROR(INDEX('Enter Draw '!$E$3:$H$252,MATCH(SMALL('Enter Draw '!$K$3:$K$252,D130),'Enter Draw '!$K$3:$K$252,0),4),"")</f>
        <v/>
      </c>
      <c r="I130">
        <v>118</v>
      </c>
      <c r="J130" s="1" t="str">
        <f t="shared" si="3"/>
        <v/>
      </c>
      <c r="K130" t="str">
        <f>IFERROR(INDEX('Enter Draw '!$F$3:$H$252,MATCH(SMALL('Enter Draw '!$L$3:$L$252,I130),'Enter Draw '!$L$3:$L$252,0),2),"")</f>
        <v/>
      </c>
      <c r="L130" t="str">
        <f>IFERROR(INDEX('Enter Draw '!$F$3:$H$252,MATCH(SMALL('Enter Draw '!$L$3:$L$252,I130),'Enter Draw '!$L$3:$L$252,0),3),"")</f>
        <v/>
      </c>
      <c r="N130" s="1" t="str">
        <f>IF(O130="","",IF(INDEX('Enter Draw '!$B$3:$H$252,MATCH(SMALL('Enter Draw '!$M$3:$M$252,D130),'Enter Draw '!$M$3:$M$252,0),1)="oco","oco",D130))</f>
        <v/>
      </c>
      <c r="O130" t="str">
        <f>IFERROR(INDEX('Enter Draw '!$A$3:$J$252,MATCH(SMALL('Enter Draw '!$M$3:$M$252,Q130),'Enter Draw '!$M$3:$M$252,0),7),"")</f>
        <v/>
      </c>
      <c r="P130" t="str">
        <f>IFERROR(INDEX('Enter Draw '!$A$3:$H$252,MATCH(SMALL('Enter Draw '!$M$3:$M$252,Q130),'Enter Draw '!$M$3:$M$252,0),8),"")</f>
        <v/>
      </c>
      <c r="Q130">
        <v>108</v>
      </c>
      <c r="S130" s="1" t="str">
        <f t="shared" si="4"/>
        <v/>
      </c>
      <c r="T130" t="str">
        <f>IFERROR(INDEX('Enter Draw '!$A$3:$J$252,MATCH(SMALL('Enter Draw '!$N$3:$N$252,V131),'Enter Draw '!$N$3:$N$252,0),6),"")</f>
        <v/>
      </c>
      <c r="U130" t="str">
        <f>IFERROR(INDEX('Enter Draw '!$A$3:$H$252,MATCH(SMALL('Enter Draw '!$N$3:$N$252,V131),'Enter Draw '!$N$3:$N$252,0),7),"")</f>
        <v/>
      </c>
      <c r="V130">
        <v>108</v>
      </c>
      <c r="X130" s="1" t="str">
        <f t="shared" si="5"/>
        <v/>
      </c>
      <c r="Y130" t="str">
        <f>IFERROR(INDEX('Enter Draw '!$A$3:$J$252,MATCH(SMALL('Enter Draw '!$O$3:$O$252,Q130),'Enter Draw '!$O$3:$O$252,0),7),"")</f>
        <v/>
      </c>
      <c r="Z130" t="str">
        <f>IFERROR(INDEX('Enter Draw '!$A$3:$H$252,MATCH(SMALL('Enter Draw '!$O$3:$O$252,Q130),'Enter Draw '!$O$3:$O$252,0),8),"")</f>
        <v/>
      </c>
    </row>
    <row r="131" spans="1:26">
      <c r="A131" s="1">
        <f>IF(B131="","",IF(INDEX('Enter Draw '!$C$3:$H$252,MATCH(SMALL('Enter Draw '!$J$3:$J$252,D131),'Enter Draw '!$J$3:$J$252,0),1)="yco","yco",D131))</f>
        <v>109</v>
      </c>
      <c r="B131" t="str">
        <f>IFERROR(INDEX('Enter Draw '!$C$3:$J$252,MATCH(SMALL('Enter Draw '!$J$3:$J$252,D131),'Enter Draw '!$J$3:$J$252,0),5),"")</f>
        <v xml:space="preserve">Morgan Maxwell </v>
      </c>
      <c r="C131" t="str">
        <f>IFERROR(INDEX('Enter Draw '!$C$3:$H$252,MATCH(SMALL('Enter Draw '!$J$3:$J$252,D131),'Enter Draw '!$J$3:$J$252,0),6),"")</f>
        <v xml:space="preserve">Buddy </v>
      </c>
      <c r="D131">
        <v>109</v>
      </c>
      <c r="F131" s="1" t="str">
        <f>IF(G131="","",IF(INDEX('Enter Draw '!$E$3:$H$252,MATCH(SMALL('Enter Draw '!$K$3:$K$252,D131),'Enter Draw '!$K$3:$K$252,0),1)="co","co",IF(INDEX('Enter Draw '!$E$3:$H$252,MATCH(SMALL('Enter Draw '!$K$3:$K$252,D131),'Enter Draw '!$K$3:$K$252,0),1)="yco","yco",D131)))</f>
        <v/>
      </c>
      <c r="G131" t="str">
        <f>IFERROR(INDEX('Enter Draw '!$E$3:$H$252,MATCH(SMALL('Enter Draw '!$K$3:$K$252,D131),'Enter Draw '!$K$3:$K$252,0),3),"")</f>
        <v/>
      </c>
      <c r="H131" t="str">
        <f>IFERROR(INDEX('Enter Draw '!$E$3:$H$252,MATCH(SMALL('Enter Draw '!$K$3:$K$252,D131),'Enter Draw 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 '!$F$3:$H$252,MATCH(SMALL('Enter Draw '!$L$3:$L$252,I131),'Enter Draw '!$L$3:$L$252,0),2),"")</f>
        <v/>
      </c>
      <c r="L131" t="str">
        <f>IFERROR(INDEX('Enter Draw '!$F$3:$H$252,MATCH(SMALL('Enter Draw '!$L$3:$L$252,I131),'Enter Draw '!$L$3:$L$252,0),3),"")</f>
        <v/>
      </c>
      <c r="N131" s="1" t="str">
        <f>IF(O131="","",IF(INDEX('Enter Draw '!$B$3:$H$252,MATCH(SMALL('Enter Draw '!$M$3:$M$252,D131),'Enter Draw '!$M$3:$M$252,0),1)="oco","oco",D131))</f>
        <v/>
      </c>
      <c r="O131" t="str">
        <f>IFERROR(INDEX('Enter Draw '!$A$3:$J$252,MATCH(SMALL('Enter Draw '!$M$3:$M$252,Q131),'Enter Draw '!$M$3:$M$252,0),7),"")</f>
        <v/>
      </c>
      <c r="P131" t="str">
        <f>IFERROR(INDEX('Enter Draw '!$A$3:$H$252,MATCH(SMALL('Enter Draw '!$M$3:$M$252,Q131),'Enter Draw '!$M$3:$M$252,0),8),"")</f>
        <v/>
      </c>
      <c r="Q131">
        <v>109</v>
      </c>
      <c r="S131" s="1" t="str">
        <f t="shared" si="4"/>
        <v/>
      </c>
      <c r="T131" t="str">
        <f>IFERROR(INDEX('Enter Draw '!$A$3:$J$252,MATCH(SMALL('Enter Draw '!$N$3:$N$252,V132),'Enter Draw '!$N$3:$N$252,0),6),"")</f>
        <v/>
      </c>
      <c r="U131" t="str">
        <f>IFERROR(INDEX('Enter Draw '!$A$3:$H$252,MATCH(SMALL('Enter Draw '!$N$3:$N$252,V132),'Enter Draw '!$N$3:$N$252,0),7),"")</f>
        <v/>
      </c>
      <c r="V131">
        <v>109</v>
      </c>
      <c r="X131" s="1" t="str">
        <f t="shared" si="5"/>
        <v/>
      </c>
      <c r="Y131" t="str">
        <f>IFERROR(INDEX('Enter Draw '!$A$3:$J$252,MATCH(SMALL('Enter Draw '!$O$3:$O$252,Q131),'Enter Draw '!$O$3:$O$252,0),7),"")</f>
        <v/>
      </c>
      <c r="Z131" t="str">
        <f>IFERROR(INDEX('Enter Draw '!$A$3:$H$252,MATCH(SMALL('Enter Draw '!$O$3:$O$252,Q131),'Enter Draw '!$O$3:$O$252,0),8),"")</f>
        <v/>
      </c>
    </row>
    <row r="132" spans="1:26">
      <c r="A132" s="1">
        <f>IF(B132="","",IF(INDEX('Enter Draw '!$C$3:$H$252,MATCH(SMALL('Enter Draw '!$J$3:$J$252,D132),'Enter Draw '!$J$3:$J$252,0),1)="yco","yco",D132))</f>
        <v>110</v>
      </c>
      <c r="B132" t="str">
        <f>IFERROR(INDEX('Enter Draw '!$C$3:$J$252,MATCH(SMALL('Enter Draw '!$J$3:$J$252,D132),'Enter Draw '!$J$3:$J$252,0),5),"")</f>
        <v xml:space="preserve">Kara Martin </v>
      </c>
      <c r="C132" t="str">
        <f>IFERROR(INDEX('Enter Draw '!$C$3:$H$252,MATCH(SMALL('Enter Draw '!$J$3:$J$252,D132),'Enter Draw '!$J$3:$J$252,0),6),"")</f>
        <v xml:space="preserve">Another Fire on Ice </v>
      </c>
      <c r="D132">
        <v>110</v>
      </c>
      <c r="F132" s="1" t="str">
        <f>IF(G132="","",IF(INDEX('Enter Draw '!$E$3:$H$252,MATCH(SMALL('Enter Draw '!$K$3:$K$252,D132),'Enter Draw '!$K$3:$K$252,0),1)="co","co",IF(INDEX('Enter Draw '!$E$3:$H$252,MATCH(SMALL('Enter Draw '!$K$3:$K$252,D132),'Enter Draw '!$K$3:$K$252,0),1)="yco","yco",D132)))</f>
        <v/>
      </c>
      <c r="G132" t="str">
        <f>IFERROR(INDEX('Enter Draw '!$E$3:$H$252,MATCH(SMALL('Enter Draw '!$K$3:$K$252,D132),'Enter Draw '!$K$3:$K$252,0),3),"")</f>
        <v/>
      </c>
      <c r="H132" t="str">
        <f>IFERROR(INDEX('Enter Draw '!$E$3:$H$252,MATCH(SMALL('Enter Draw '!$K$3:$K$252,D132),'Enter Draw '!$K$3:$K$252,0),4),"")</f>
        <v/>
      </c>
      <c r="I132">
        <v>120</v>
      </c>
      <c r="J132" s="1" t="str">
        <f t="shared" si="6"/>
        <v/>
      </c>
      <c r="K132" t="str">
        <f>IFERROR(INDEX('Enter Draw '!$F$3:$H$252,MATCH(SMALL('Enter Draw '!$L$3:$L$252,I132),'Enter Draw '!$L$3:$L$252,0),2),"")</f>
        <v/>
      </c>
      <c r="L132" t="str">
        <f>IFERROR(INDEX('Enter Draw '!$F$3:$H$252,MATCH(SMALL('Enter Draw '!$L$3:$L$252,I132),'Enter Draw '!$L$3:$L$252,0),3),"")</f>
        <v/>
      </c>
      <c r="N132" s="1" t="str">
        <f>IF(O132="","",IF(INDEX('Enter Draw '!$B$3:$H$252,MATCH(SMALL('Enter Draw '!$M$3:$M$252,D132),'Enter Draw '!$M$3:$M$252,0),1)="oco","oco",D132))</f>
        <v/>
      </c>
      <c r="O132" t="str">
        <f>IFERROR(INDEX('Enter Draw '!$A$3:$J$252,MATCH(SMALL('Enter Draw '!$M$3:$M$252,Q132),'Enter Draw '!$M$3:$M$252,0),7),"")</f>
        <v/>
      </c>
      <c r="P132" t="str">
        <f>IFERROR(INDEX('Enter Draw '!$A$3:$H$252,MATCH(SMALL('Enter Draw '!$M$3:$M$252,Q132),'Enter Draw '!$M$3:$M$252,0),8),"")</f>
        <v/>
      </c>
      <c r="Q132">
        <v>110</v>
      </c>
      <c r="S132" s="1" t="str">
        <f t="shared" si="4"/>
        <v/>
      </c>
      <c r="T132" t="str">
        <f>IFERROR(INDEX('Enter Draw '!$A$3:$J$252,MATCH(SMALL('Enter Draw '!$N$3:$N$252,V133),'Enter Draw '!$N$3:$N$252,0),6),"")</f>
        <v/>
      </c>
      <c r="U132" t="str">
        <f>IFERROR(INDEX('Enter Draw '!$A$3:$H$252,MATCH(SMALL('Enter Draw '!$N$3:$N$252,V133),'Enter Draw '!$N$3:$N$252,0),7),"")</f>
        <v/>
      </c>
      <c r="V132">
        <v>110</v>
      </c>
      <c r="X132" s="1" t="str">
        <f t="shared" si="5"/>
        <v/>
      </c>
      <c r="Y132" t="str">
        <f>IFERROR(INDEX('Enter Draw '!$A$3:$J$252,MATCH(SMALL('Enter Draw '!$O$3:$O$252,Q132),'Enter Draw '!$O$3:$O$252,0),7),"")</f>
        <v/>
      </c>
      <c r="Z132" t="str">
        <f>IFERROR(INDEX('Enter Draw '!$A$3:$H$252,MATCH(SMALL('Enter Draw '!$O$3:$O$252,Q132),'Enter Draw '!$O$3:$O$252,0),8),"")</f>
        <v/>
      </c>
    </row>
    <row r="133" spans="1:26">
      <c r="A133" s="1" t="str">
        <f>IF(B133="","",IF(INDEX('Enter Draw '!$C$3:$H$252,MATCH(SMALL('Enter Draw '!$J$3:$J$252,D133),'Enter Draw '!$J$3:$J$252,0),1)="yco","yco",D133))</f>
        <v/>
      </c>
      <c r="B133" t="str">
        <f>IFERROR(INDEX('Enter Draw '!$C$3:$J$252,MATCH(SMALL('Enter Draw '!$J$3:$J$252,D133),'Enter Draw '!$J$3:$J$252,0),5),"")</f>
        <v/>
      </c>
      <c r="C133" t="str">
        <f>IFERROR(INDEX('Enter Draw '!$C$3:$H$252,MATCH(SMALL('Enter Draw '!$J$3:$J$252,D133),'Enter Draw '!$J$3:$J$252,0),6),"")</f>
        <v/>
      </c>
      <c r="F133" s="1" t="str">
        <f>IF(G133="","",IF(INDEX('Enter Draw '!$E$3:$H$252,MATCH(SMALL('Enter Draw '!$K$3:$K$252,D133),'Enter Draw '!$K$3:$K$252,0),1)="co","co",IF(INDEX('Enter Draw '!$E$3:$H$252,MATCH(SMALL('Enter Draw '!$K$3:$K$252,D133),'Enter Draw '!$K$3:$K$252,0),1)="yco","yco",D133)))</f>
        <v/>
      </c>
      <c r="G133" t="str">
        <f>IFERROR(INDEX('Enter Draw '!$E$3:$H$252,MATCH(SMALL('Enter Draw '!$K$3:$K$252,D133),'Enter Draw '!$K$3:$K$252,0),3),"")</f>
        <v/>
      </c>
      <c r="H133" t="str">
        <f>IFERROR(INDEX('Enter Draw '!$E$3:$H$252,MATCH(SMALL('Enter Draw '!$K$3:$K$252,D133),'Enter Draw '!$K$3:$K$252,0),4),"")</f>
        <v/>
      </c>
      <c r="J133" s="1" t="str">
        <f t="shared" si="6"/>
        <v/>
      </c>
      <c r="K133" t="str">
        <f>IFERROR(INDEX('Enter Draw '!$F$3:$H$252,MATCH(SMALL('Enter Draw '!$L$3:$L$252,I133),'Enter Draw '!$L$3:$L$252,0),2),"")</f>
        <v/>
      </c>
      <c r="L133" t="str">
        <f>IFERROR(INDEX('Enter Draw '!$F$3:$H$252,MATCH(SMALL('Enter Draw '!$L$3:$L$252,I133),'Enter Draw '!$L$3:$L$252,0),3),"")</f>
        <v/>
      </c>
      <c r="N133" s="1" t="str">
        <f>IF(O133="","",IF(INDEX('Enter Draw '!$B$3:$H$252,MATCH(SMALL('Enter Draw '!$M$3:$M$252,D133),'Enter Draw '!$M$3:$M$252,0),1)="oco","oco",D133))</f>
        <v/>
      </c>
      <c r="O133" t="str">
        <f>IFERROR(INDEX('Enter Draw '!$A$3:$J$252,MATCH(SMALL('Enter Draw '!$M$3:$M$252,Q133),'Enter Draw '!$M$3:$M$252,0),7),"")</f>
        <v/>
      </c>
      <c r="P133" t="str">
        <f>IFERROR(INDEX('Enter Draw '!$A$3:$H$252,MATCH(SMALL('Enter Draw '!$M$3:$M$252,Q133),'Enter Draw '!$M$3:$M$252,0),8),"")</f>
        <v/>
      </c>
      <c r="S133" s="1" t="str">
        <f t="shared" si="4"/>
        <v/>
      </c>
      <c r="T133" t="str">
        <f>IFERROR(INDEX('Enter Draw '!$A$3:$J$252,MATCH(SMALL('Enter Draw '!$N$3:$N$252,V134),'Enter Draw '!$N$3:$N$252,0),6),"")</f>
        <v/>
      </c>
      <c r="U133" t="str">
        <f>IFERROR(INDEX('Enter Draw '!$A$3:$H$252,MATCH(SMALL('Enter Draw '!$N$3:$N$252,V134),'Enter Draw '!$N$3:$N$252,0),7),"")</f>
        <v/>
      </c>
      <c r="X133" s="1" t="str">
        <f t="shared" si="5"/>
        <v/>
      </c>
      <c r="Y133" t="str">
        <f>IFERROR(INDEX('Enter Draw '!$A$3:$J$252,MATCH(SMALL('Enter Draw '!$O$3:$O$252,Q133),'Enter Draw '!$O$3:$O$252,0),7),"")</f>
        <v/>
      </c>
      <c r="Z133" t="str">
        <f>IFERROR(INDEX('Enter Draw '!$A$3:$H$252,MATCH(SMALL('Enter Draw '!$O$3:$O$252,Q133),'Enter Draw '!$O$3:$O$252,0),8),"")</f>
        <v/>
      </c>
    </row>
    <row r="134" spans="1:26">
      <c r="A134" s="1">
        <f>IF(B134="","",IF(INDEX('Enter Draw '!$C$3:$H$252,MATCH(SMALL('Enter Draw '!$J$3:$J$252,D134),'Enter Draw '!$J$3:$J$252,0),1)="yco","yco",D134))</f>
        <v>111</v>
      </c>
      <c r="B134" t="str">
        <f>IFERROR(INDEX('Enter Draw '!$C$3:$J$252,MATCH(SMALL('Enter Draw '!$J$3:$J$252,D134),'Enter Draw '!$J$3:$J$252,0),5),"")</f>
        <v>Amy Schimke</v>
      </c>
      <c r="C134" t="str">
        <f>IFERROR(INDEX('Enter Draw '!$C$3:$H$252,MATCH(SMALL('Enter Draw '!$J$3:$J$252,D134),'Enter Draw '!$J$3:$J$252,0),6),"")</f>
        <v>Rudy</v>
      </c>
      <c r="D134">
        <v>111</v>
      </c>
      <c r="F134" s="1" t="str">
        <f>IF(G134="","",IF(INDEX('Enter Draw '!$E$3:$H$252,MATCH(SMALL('Enter Draw '!$K$3:$K$252,D134),'Enter Draw '!$K$3:$K$252,0),1)="co","co",IF(INDEX('Enter Draw '!$E$3:$H$252,MATCH(SMALL('Enter Draw '!$K$3:$K$252,D134),'Enter Draw '!$K$3:$K$252,0),1)="yco","yco",D134)))</f>
        <v/>
      </c>
      <c r="G134" t="str">
        <f>IFERROR(INDEX('Enter Draw '!$E$3:$H$252,MATCH(SMALL('Enter Draw '!$K$3:$K$252,D134),'Enter Draw '!$K$3:$K$252,0),3),"")</f>
        <v/>
      </c>
      <c r="H134" t="str">
        <f>IFERROR(INDEX('Enter Draw '!$E$3:$H$252,MATCH(SMALL('Enter Draw '!$K$3:$K$252,D134),'Enter Draw '!$K$3:$K$252,0),4),"")</f>
        <v/>
      </c>
      <c r="I134">
        <v>121</v>
      </c>
      <c r="J134" s="1" t="str">
        <f t="shared" si="6"/>
        <v/>
      </c>
      <c r="K134" t="str">
        <f>IFERROR(INDEX('Enter Draw '!$F$3:$H$252,MATCH(SMALL('Enter Draw '!$L$3:$L$252,I134),'Enter Draw '!$L$3:$L$252,0),2),"")</f>
        <v/>
      </c>
      <c r="L134" t="str">
        <f>IFERROR(INDEX('Enter Draw '!$F$3:$H$252,MATCH(SMALL('Enter Draw '!$L$3:$L$252,I134),'Enter Draw '!$L$3:$L$252,0),3),"")</f>
        <v/>
      </c>
      <c r="N134" s="1" t="str">
        <f>IF(O134="","",IF(INDEX('Enter Draw '!$B$3:$H$252,MATCH(SMALL('Enter Draw '!$M$3:$M$252,D134),'Enter Draw '!$M$3:$M$252,0),1)="oco","oco",D134))</f>
        <v/>
      </c>
      <c r="O134" t="str">
        <f>IFERROR(INDEX('Enter Draw '!$A$3:$J$252,MATCH(SMALL('Enter Draw '!$M$3:$M$252,Q134),'Enter Draw '!$M$3:$M$252,0),7),"")</f>
        <v/>
      </c>
      <c r="P134" t="str">
        <f>IFERROR(INDEX('Enter Draw '!$A$3:$H$252,MATCH(SMALL('Enter Draw '!$M$3:$M$252,Q134),'Enter Draw '!$M$3:$M$252,0),8),"")</f>
        <v/>
      </c>
      <c r="Q134">
        <v>111</v>
      </c>
      <c r="S134" s="1" t="str">
        <f t="shared" si="4"/>
        <v/>
      </c>
      <c r="T134" t="str">
        <f>IFERROR(INDEX('Enter Draw '!$A$3:$J$252,MATCH(SMALL('Enter Draw '!$N$3:$N$252,V135),'Enter Draw '!$N$3:$N$252,0),6),"")</f>
        <v/>
      </c>
      <c r="U134" t="str">
        <f>IFERROR(INDEX('Enter Draw '!$A$3:$H$252,MATCH(SMALL('Enter Draw '!$N$3:$N$252,V135),'Enter Draw '!$N$3:$N$252,0),7),"")</f>
        <v/>
      </c>
      <c r="V134">
        <v>111</v>
      </c>
      <c r="X134" s="1" t="str">
        <f t="shared" si="5"/>
        <v/>
      </c>
      <c r="Y134" t="str">
        <f>IFERROR(INDEX('Enter Draw '!$A$3:$J$252,MATCH(SMALL('Enter Draw '!$O$3:$O$252,Q134),'Enter Draw '!$O$3:$O$252,0),7),"")</f>
        <v/>
      </c>
      <c r="Z134" t="str">
        <f>IFERROR(INDEX('Enter Draw '!$A$3:$H$252,MATCH(SMALL('Enter Draw '!$O$3:$O$252,Q134),'Enter Draw '!$O$3:$O$252,0),8),"")</f>
        <v/>
      </c>
    </row>
    <row r="135" spans="1:26">
      <c r="A135" s="1" t="str">
        <f>IF(B135="","",IF(INDEX('Enter Draw '!$C$3:$H$252,MATCH(SMALL('Enter Draw '!$J$3:$J$252,D135),'Enter Draw '!$J$3:$J$252,0),1)="yco","yco",D135))</f>
        <v/>
      </c>
      <c r="B135" t="str">
        <f>IFERROR(INDEX('Enter Draw '!$C$3:$J$252,MATCH(SMALL('Enter Draw '!$J$3:$J$252,D135),'Enter Draw '!$J$3:$J$252,0),5),"")</f>
        <v/>
      </c>
      <c r="C135" t="str">
        <f>IFERROR(INDEX('Enter Draw '!$C$3:$H$252,MATCH(SMALL('Enter Draw '!$J$3:$J$252,D135),'Enter Draw '!$J$3:$J$252,0),6),"")</f>
        <v/>
      </c>
      <c r="D135">
        <v>112</v>
      </c>
      <c r="F135" s="1" t="str">
        <f>IF(G135="","",IF(INDEX('Enter Draw '!$E$3:$H$252,MATCH(SMALL('Enter Draw '!$K$3:$K$252,D135),'Enter Draw '!$K$3:$K$252,0),1)="co","co",IF(INDEX('Enter Draw '!$E$3:$H$252,MATCH(SMALL('Enter Draw '!$K$3:$K$252,D135),'Enter Draw '!$K$3:$K$252,0),1)="yco","yco",D135)))</f>
        <v/>
      </c>
      <c r="G135" t="str">
        <f>IFERROR(INDEX('Enter Draw '!$E$3:$H$252,MATCH(SMALL('Enter Draw '!$K$3:$K$252,D135),'Enter Draw '!$K$3:$K$252,0),3),"")</f>
        <v/>
      </c>
      <c r="H135" t="str">
        <f>IFERROR(INDEX('Enter Draw '!$E$3:$H$252,MATCH(SMALL('Enter Draw '!$K$3:$K$252,D135),'Enter Draw '!$K$3:$K$252,0),4),"")</f>
        <v/>
      </c>
      <c r="I135">
        <v>122</v>
      </c>
      <c r="J135" s="1" t="str">
        <f t="shared" si="6"/>
        <v/>
      </c>
      <c r="K135" t="str">
        <f>IFERROR(INDEX('Enter Draw '!$F$3:$H$252,MATCH(SMALL('Enter Draw '!$L$3:$L$252,I135),'Enter Draw '!$L$3:$L$252,0),2),"")</f>
        <v/>
      </c>
      <c r="L135" t="str">
        <f>IFERROR(INDEX('Enter Draw '!$F$3:$H$252,MATCH(SMALL('Enter Draw '!$L$3:$L$252,I135),'Enter Draw '!$L$3:$L$252,0),3),"")</f>
        <v/>
      </c>
      <c r="N135" s="1" t="str">
        <f>IF(O135="","",IF(INDEX('Enter Draw '!$B$3:$H$252,MATCH(SMALL('Enter Draw '!$M$3:$M$252,D135),'Enter Draw '!$M$3:$M$252,0),1)="oco","oco",D135))</f>
        <v/>
      </c>
      <c r="O135" t="str">
        <f>IFERROR(INDEX('Enter Draw '!$A$3:$J$252,MATCH(SMALL('Enter Draw '!$M$3:$M$252,Q135),'Enter Draw '!$M$3:$M$252,0),7),"")</f>
        <v/>
      </c>
      <c r="P135" t="str">
        <f>IFERROR(INDEX('Enter Draw '!$A$3:$H$252,MATCH(SMALL('Enter Draw '!$M$3:$M$252,Q135),'Enter Draw 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 '!$A$3:$J$252,MATCH(SMALL('Enter Draw '!$N$3:$N$252,V136),'Enter Draw '!$N$3:$N$252,0),6),"")</f>
        <v/>
      </c>
      <c r="U135" t="str">
        <f>IFERROR(INDEX('Enter Draw '!$A$3:$H$252,MATCH(SMALL('Enter Draw '!$N$3:$N$252,V136),'Enter Draw 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 '!$A$3:$J$252,MATCH(SMALL('Enter Draw '!$O$3:$O$252,Q135),'Enter Draw '!$O$3:$O$252,0),7),"")</f>
        <v/>
      </c>
      <c r="Z135" t="str">
        <f>IFERROR(INDEX('Enter Draw '!$A$3:$H$252,MATCH(SMALL('Enter Draw '!$O$3:$O$252,Q135),'Enter Draw '!$O$3:$O$252,0),8),"")</f>
        <v/>
      </c>
    </row>
    <row r="136" spans="1:26">
      <c r="A136" s="1" t="str">
        <f>IF(B136="","",IF(INDEX('Enter Draw '!$C$3:$H$252,MATCH(SMALL('Enter Draw '!$J$3:$J$252,D136),'Enter Draw '!$J$3:$J$252,0),1)="yco","yco",D136))</f>
        <v/>
      </c>
      <c r="B136" t="str">
        <f>IFERROR(INDEX('Enter Draw '!$C$3:$J$252,MATCH(SMALL('Enter Draw '!$J$3:$J$252,D136),'Enter Draw '!$J$3:$J$252,0),5),"")</f>
        <v/>
      </c>
      <c r="C136" t="str">
        <f>IFERROR(INDEX('Enter Draw '!$C$3:$H$252,MATCH(SMALL('Enter Draw '!$J$3:$J$252,D136),'Enter Draw '!$J$3:$J$252,0),6),"")</f>
        <v/>
      </c>
      <c r="D136">
        <v>113</v>
      </c>
      <c r="F136" s="1" t="str">
        <f>IF(G136="","",IF(INDEX('Enter Draw '!$E$3:$H$252,MATCH(SMALL('Enter Draw '!$K$3:$K$252,D136),'Enter Draw '!$K$3:$K$252,0),1)="co","co",IF(INDEX('Enter Draw '!$E$3:$H$252,MATCH(SMALL('Enter Draw '!$K$3:$K$252,D136),'Enter Draw '!$K$3:$K$252,0),1)="yco","yco",D136)))</f>
        <v/>
      </c>
      <c r="G136" t="str">
        <f>IFERROR(INDEX('Enter Draw '!$E$3:$H$252,MATCH(SMALL('Enter Draw '!$K$3:$K$252,D136),'Enter Draw '!$K$3:$K$252,0),3),"")</f>
        <v/>
      </c>
      <c r="H136" t="str">
        <f>IFERROR(INDEX('Enter Draw '!$E$3:$H$252,MATCH(SMALL('Enter Draw '!$K$3:$K$252,D136),'Enter Draw '!$K$3:$K$252,0),4),"")</f>
        <v/>
      </c>
      <c r="I136">
        <v>123</v>
      </c>
      <c r="J136" s="1" t="str">
        <f t="shared" si="6"/>
        <v/>
      </c>
      <c r="K136" t="str">
        <f>IFERROR(INDEX('Enter Draw '!$F$3:$H$252,MATCH(SMALL('Enter Draw '!$L$3:$L$252,I136),'Enter Draw '!$L$3:$L$252,0),2),"")</f>
        <v/>
      </c>
      <c r="L136" t="str">
        <f>IFERROR(INDEX('Enter Draw '!$F$3:$H$252,MATCH(SMALL('Enter Draw '!$L$3:$L$252,I136),'Enter Draw '!$L$3:$L$252,0),3),"")</f>
        <v/>
      </c>
      <c r="N136" s="1" t="str">
        <f>IF(O136="","",IF(INDEX('Enter Draw '!$B$3:$H$252,MATCH(SMALL('Enter Draw '!$M$3:$M$252,D136),'Enter Draw '!$M$3:$M$252,0),1)="oco","oco",D136))</f>
        <v/>
      </c>
      <c r="O136" t="str">
        <f>IFERROR(INDEX('Enter Draw '!$A$3:$J$252,MATCH(SMALL('Enter Draw '!$M$3:$M$252,Q136),'Enter Draw '!$M$3:$M$252,0),7),"")</f>
        <v/>
      </c>
      <c r="P136" t="str">
        <f>IFERROR(INDEX('Enter Draw '!$A$3:$H$252,MATCH(SMALL('Enter Draw '!$M$3:$M$252,Q136),'Enter Draw '!$M$3:$M$252,0),8),"")</f>
        <v/>
      </c>
      <c r="Q136">
        <v>113</v>
      </c>
      <c r="S136" s="1" t="str">
        <f t="shared" si="7"/>
        <v/>
      </c>
      <c r="T136" t="str">
        <f>IFERROR(INDEX('Enter Draw '!$A$3:$J$252,MATCH(SMALL('Enter Draw '!$N$3:$N$252,V137),'Enter Draw '!$N$3:$N$252,0),6),"")</f>
        <v/>
      </c>
      <c r="U136" t="str">
        <f>IFERROR(INDEX('Enter Draw '!$A$3:$H$252,MATCH(SMALL('Enter Draw '!$N$3:$N$252,V137),'Enter Draw '!$N$3:$N$252,0),7),"")</f>
        <v/>
      </c>
      <c r="V136">
        <v>113</v>
      </c>
      <c r="X136" s="1" t="str">
        <f t="shared" si="8"/>
        <v/>
      </c>
      <c r="Y136" t="str">
        <f>IFERROR(INDEX('Enter Draw '!$A$3:$J$252,MATCH(SMALL('Enter Draw '!$O$3:$O$252,Q136),'Enter Draw '!$O$3:$O$252,0),7),"")</f>
        <v/>
      </c>
      <c r="Z136" t="str">
        <f>IFERROR(INDEX('Enter Draw '!$A$3:$H$252,MATCH(SMALL('Enter Draw '!$O$3:$O$252,Q136),'Enter Draw '!$O$3:$O$252,0),8),"")</f>
        <v/>
      </c>
    </row>
    <row r="137" spans="1:26">
      <c r="A137" s="1" t="str">
        <f>IF(B137="","",IF(INDEX('Enter Draw '!$C$3:$H$252,MATCH(SMALL('Enter Draw '!$J$3:$J$252,D137),'Enter Draw '!$J$3:$J$252,0),1)="yco","yco",D137))</f>
        <v/>
      </c>
      <c r="B137" t="str">
        <f>IFERROR(INDEX('Enter Draw '!$C$3:$J$252,MATCH(SMALL('Enter Draw '!$J$3:$J$252,D137),'Enter Draw '!$J$3:$J$252,0),5),"")</f>
        <v/>
      </c>
      <c r="C137" t="str">
        <f>IFERROR(INDEX('Enter Draw '!$C$3:$H$252,MATCH(SMALL('Enter Draw '!$J$3:$J$252,D137),'Enter Draw '!$J$3:$J$252,0),6),"")</f>
        <v/>
      </c>
      <c r="D137">
        <v>114</v>
      </c>
      <c r="F137" s="1" t="str">
        <f>IF(G137="","",IF(INDEX('Enter Draw '!$E$3:$H$252,MATCH(SMALL('Enter Draw '!$K$3:$K$252,D137),'Enter Draw '!$K$3:$K$252,0),1)="co","co",IF(INDEX('Enter Draw '!$E$3:$H$252,MATCH(SMALL('Enter Draw '!$K$3:$K$252,D137),'Enter Draw '!$K$3:$K$252,0),1)="yco","yco",D137)))</f>
        <v/>
      </c>
      <c r="G137" t="str">
        <f>IFERROR(INDEX('Enter Draw '!$E$3:$H$252,MATCH(SMALL('Enter Draw '!$K$3:$K$252,D137),'Enter Draw '!$K$3:$K$252,0),3),"")</f>
        <v/>
      </c>
      <c r="H137" t="str">
        <f>IFERROR(INDEX('Enter Draw '!$E$3:$H$252,MATCH(SMALL('Enter Draw '!$K$3:$K$252,D137),'Enter Draw '!$K$3:$K$252,0),4),"")</f>
        <v/>
      </c>
      <c r="I137">
        <v>124</v>
      </c>
      <c r="J137" s="1" t="str">
        <f t="shared" si="6"/>
        <v/>
      </c>
      <c r="K137" t="str">
        <f>IFERROR(INDEX('Enter Draw '!$F$3:$H$252,MATCH(SMALL('Enter Draw '!$L$3:$L$252,I137),'Enter Draw '!$L$3:$L$252,0),2),"")</f>
        <v/>
      </c>
      <c r="L137" t="str">
        <f>IFERROR(INDEX('Enter Draw '!$F$3:$H$252,MATCH(SMALL('Enter Draw '!$L$3:$L$252,I137),'Enter Draw '!$L$3:$L$252,0),3),"")</f>
        <v/>
      </c>
      <c r="N137" s="1" t="str">
        <f>IF(O137="","",IF(INDEX('Enter Draw '!$B$3:$H$252,MATCH(SMALL('Enter Draw '!$M$3:$M$252,D137),'Enter Draw '!$M$3:$M$252,0),1)="oco","oco",D137))</f>
        <v/>
      </c>
      <c r="O137" t="str">
        <f>IFERROR(INDEX('Enter Draw '!$A$3:$J$252,MATCH(SMALL('Enter Draw '!$M$3:$M$252,Q137),'Enter Draw '!$M$3:$M$252,0),7),"")</f>
        <v/>
      </c>
      <c r="P137" t="str">
        <f>IFERROR(INDEX('Enter Draw '!$A$3:$H$252,MATCH(SMALL('Enter Draw '!$M$3:$M$252,Q137),'Enter Draw '!$M$3:$M$252,0),8),"")</f>
        <v/>
      </c>
      <c r="Q137">
        <v>114</v>
      </c>
      <c r="S137" s="1" t="str">
        <f t="shared" si="7"/>
        <v/>
      </c>
      <c r="T137" t="str">
        <f>IFERROR(INDEX('Enter Draw '!$A$3:$J$252,MATCH(SMALL('Enter Draw '!$N$3:$N$252,V138),'Enter Draw '!$N$3:$N$252,0),6),"")</f>
        <v/>
      </c>
      <c r="U137" t="str">
        <f>IFERROR(INDEX('Enter Draw '!$A$3:$H$252,MATCH(SMALL('Enter Draw '!$N$3:$N$252,V138),'Enter Draw '!$N$3:$N$252,0),7),"")</f>
        <v/>
      </c>
      <c r="V137">
        <v>114</v>
      </c>
      <c r="X137" s="1" t="str">
        <f t="shared" si="8"/>
        <v/>
      </c>
      <c r="Y137" t="str">
        <f>IFERROR(INDEX('Enter Draw '!$A$3:$J$252,MATCH(SMALL('Enter Draw '!$O$3:$O$252,Q137),'Enter Draw '!$O$3:$O$252,0),7),"")</f>
        <v/>
      </c>
      <c r="Z137" t="str">
        <f>IFERROR(INDEX('Enter Draw '!$A$3:$H$252,MATCH(SMALL('Enter Draw '!$O$3:$O$252,Q137),'Enter Draw '!$O$3:$O$252,0),8),"")</f>
        <v/>
      </c>
    </row>
    <row r="138" spans="1:26">
      <c r="A138" s="1" t="str">
        <f>IF(B138="","",IF(INDEX('Enter Draw '!$C$3:$H$252,MATCH(SMALL('Enter Draw '!$J$3:$J$252,D138),'Enter Draw '!$J$3:$J$252,0),1)="yco","yco",D138))</f>
        <v/>
      </c>
      <c r="B138" t="str">
        <f>IFERROR(INDEX('Enter Draw '!$C$3:$J$252,MATCH(SMALL('Enter Draw '!$J$3:$J$252,D138),'Enter Draw '!$J$3:$J$252,0),5),"")</f>
        <v/>
      </c>
      <c r="C138" t="str">
        <f>IFERROR(INDEX('Enter Draw '!$C$3:$H$252,MATCH(SMALL('Enter Draw '!$J$3:$J$252,D138),'Enter Draw '!$J$3:$J$252,0),6),"")</f>
        <v/>
      </c>
      <c r="D138">
        <v>115</v>
      </c>
      <c r="F138" s="1" t="str">
        <f>IF(G138="","",IF(INDEX('Enter Draw '!$E$3:$H$252,MATCH(SMALL('Enter Draw '!$K$3:$K$252,D138),'Enter Draw '!$K$3:$K$252,0),1)="co","co",IF(INDEX('Enter Draw '!$E$3:$H$252,MATCH(SMALL('Enter Draw '!$K$3:$K$252,D138),'Enter Draw '!$K$3:$K$252,0),1)="yco","yco",D138)))</f>
        <v/>
      </c>
      <c r="G138" t="str">
        <f>IFERROR(INDEX('Enter Draw '!$E$3:$H$252,MATCH(SMALL('Enter Draw '!$K$3:$K$252,D138),'Enter Draw '!$K$3:$K$252,0),3),"")</f>
        <v/>
      </c>
      <c r="H138" t="str">
        <f>IFERROR(INDEX('Enter Draw '!$E$3:$H$252,MATCH(SMALL('Enter Draw '!$K$3:$K$252,D138),'Enter Draw '!$K$3:$K$252,0),4),"")</f>
        <v/>
      </c>
      <c r="I138">
        <v>125</v>
      </c>
      <c r="J138" s="1" t="str">
        <f t="shared" si="6"/>
        <v/>
      </c>
      <c r="K138" t="str">
        <f>IFERROR(INDEX('Enter Draw '!$F$3:$H$252,MATCH(SMALL('Enter Draw '!$L$3:$L$252,I138),'Enter Draw '!$L$3:$L$252,0),2),"")</f>
        <v/>
      </c>
      <c r="L138" t="str">
        <f>IFERROR(INDEX('Enter Draw '!$F$3:$H$252,MATCH(SMALL('Enter Draw '!$L$3:$L$252,I138),'Enter Draw '!$L$3:$L$252,0),3),"")</f>
        <v/>
      </c>
      <c r="N138" s="1" t="str">
        <f>IF(O138="","",IF(INDEX('Enter Draw '!$B$3:$H$252,MATCH(SMALL('Enter Draw '!$M$3:$M$252,D138),'Enter Draw '!$M$3:$M$252,0),1)="oco","oco",D138))</f>
        <v/>
      </c>
      <c r="O138" t="str">
        <f>IFERROR(INDEX('Enter Draw '!$A$3:$J$252,MATCH(SMALL('Enter Draw '!$M$3:$M$252,Q138),'Enter Draw '!$M$3:$M$252,0),7),"")</f>
        <v/>
      </c>
      <c r="P138" t="str">
        <f>IFERROR(INDEX('Enter Draw '!$A$3:$H$252,MATCH(SMALL('Enter Draw '!$M$3:$M$252,Q138),'Enter Draw '!$M$3:$M$252,0),8),"")</f>
        <v/>
      </c>
      <c r="Q138">
        <v>115</v>
      </c>
      <c r="S138" s="1" t="str">
        <f t="shared" si="7"/>
        <v/>
      </c>
      <c r="T138" t="str">
        <f>IFERROR(INDEX('Enter Draw '!$A$3:$J$252,MATCH(SMALL('Enter Draw '!$N$3:$N$252,V139),'Enter Draw '!$N$3:$N$252,0),6),"")</f>
        <v/>
      </c>
      <c r="U138" t="str">
        <f>IFERROR(INDEX('Enter Draw '!$A$3:$H$252,MATCH(SMALL('Enter Draw '!$N$3:$N$252,V139),'Enter Draw '!$N$3:$N$252,0),7),"")</f>
        <v/>
      </c>
      <c r="V138">
        <v>115</v>
      </c>
      <c r="X138" s="1" t="str">
        <f t="shared" si="8"/>
        <v/>
      </c>
      <c r="Y138" t="str">
        <f>IFERROR(INDEX('Enter Draw '!$A$3:$J$252,MATCH(SMALL('Enter Draw '!$O$3:$O$252,Q138),'Enter Draw '!$O$3:$O$252,0),7),"")</f>
        <v/>
      </c>
      <c r="Z138" t="str">
        <f>IFERROR(INDEX('Enter Draw '!$A$3:$H$252,MATCH(SMALL('Enter Draw '!$O$3:$O$252,Q138),'Enter Draw '!$O$3:$O$252,0),8),"")</f>
        <v/>
      </c>
    </row>
    <row r="139" spans="1:26">
      <c r="A139" s="1" t="str">
        <f>IF(B139="","",IF(INDEX('Enter Draw '!$C$3:$H$252,MATCH(SMALL('Enter Draw '!$J$3:$J$252,D139),'Enter Draw '!$J$3:$J$252,0),1)="yco","yco",D139))</f>
        <v/>
      </c>
      <c r="B139" t="str">
        <f>IFERROR(INDEX('Enter Draw '!$C$3:$J$252,MATCH(SMALL('Enter Draw '!$J$3:$J$252,D139),'Enter Draw '!$J$3:$J$252,0),5),"")</f>
        <v/>
      </c>
      <c r="C139" t="str">
        <f>IFERROR(INDEX('Enter Draw '!$C$3:$H$252,MATCH(SMALL('Enter Draw '!$J$3:$J$252,D139),'Enter Draw '!$J$3:$J$252,0),6),"")</f>
        <v/>
      </c>
      <c r="F139" s="1" t="str">
        <f>IF(G139="","",IF(INDEX('Enter Draw '!$E$3:$H$252,MATCH(SMALL('Enter Draw '!$K$3:$K$252,D139),'Enter Draw '!$K$3:$K$252,0),1)="co","co",IF(INDEX('Enter Draw '!$E$3:$H$252,MATCH(SMALL('Enter Draw '!$K$3:$K$252,D139),'Enter Draw '!$K$3:$K$252,0),1)="yco","yco",D139)))</f>
        <v/>
      </c>
      <c r="G139" t="str">
        <f>IFERROR(INDEX('Enter Draw '!$E$3:$H$252,MATCH(SMALL('Enter Draw '!$K$3:$K$252,D139),'Enter Draw '!$K$3:$K$252,0),3),"")</f>
        <v/>
      </c>
      <c r="H139" t="str">
        <f>IFERROR(INDEX('Enter Draw '!$E$3:$H$252,MATCH(SMALL('Enter Draw '!$K$3:$K$252,D139),'Enter Draw '!$K$3:$K$252,0),4),"")</f>
        <v/>
      </c>
      <c r="I139">
        <v>126</v>
      </c>
      <c r="J139" s="1" t="str">
        <f t="shared" si="6"/>
        <v/>
      </c>
      <c r="K139" t="str">
        <f>IFERROR(INDEX('Enter Draw '!$F$3:$H$252,MATCH(SMALL('Enter Draw '!$L$3:$L$252,I139),'Enter Draw '!$L$3:$L$252,0),2),"")</f>
        <v/>
      </c>
      <c r="L139" t="str">
        <f>IFERROR(INDEX('Enter Draw '!$F$3:$H$252,MATCH(SMALL('Enter Draw '!$L$3:$L$252,I139),'Enter Draw '!$L$3:$L$252,0),3),"")</f>
        <v/>
      </c>
      <c r="N139" s="1" t="str">
        <f>IF(O139="","",IF(INDEX('Enter Draw '!$B$3:$H$252,MATCH(SMALL('Enter Draw '!$M$3:$M$252,D139),'Enter Draw '!$M$3:$M$252,0),1)="oco","oco",D139))</f>
        <v/>
      </c>
      <c r="O139" t="str">
        <f>IFERROR(INDEX('Enter Draw '!$A$3:$J$252,MATCH(SMALL('Enter Draw '!$M$3:$M$252,Q139),'Enter Draw '!$M$3:$M$252,0),7),"")</f>
        <v/>
      </c>
      <c r="P139" t="str">
        <f>IFERROR(INDEX('Enter Draw '!$A$3:$H$252,MATCH(SMALL('Enter Draw '!$M$3:$M$252,Q139),'Enter Draw '!$M$3:$M$252,0),8),"")</f>
        <v/>
      </c>
      <c r="S139" s="1" t="str">
        <f t="shared" si="7"/>
        <v/>
      </c>
      <c r="T139" t="str">
        <f>IFERROR(INDEX('Enter Draw '!$A$3:$J$252,MATCH(SMALL('Enter Draw '!$N$3:$N$252,V140),'Enter Draw '!$N$3:$N$252,0),6),"")</f>
        <v/>
      </c>
      <c r="U139" t="str">
        <f>IFERROR(INDEX('Enter Draw '!$A$3:$H$252,MATCH(SMALL('Enter Draw '!$N$3:$N$252,V140),'Enter Draw '!$N$3:$N$252,0),7),"")</f>
        <v/>
      </c>
      <c r="X139" s="1" t="str">
        <f t="shared" si="8"/>
        <v/>
      </c>
      <c r="Y139" t="str">
        <f>IFERROR(INDEX('Enter Draw '!$A$3:$J$252,MATCH(SMALL('Enter Draw '!$O$3:$O$252,Q139),'Enter Draw '!$O$3:$O$252,0),7),"")</f>
        <v/>
      </c>
      <c r="Z139" t="str">
        <f>IFERROR(INDEX('Enter Draw '!$A$3:$H$252,MATCH(SMALL('Enter Draw '!$O$3:$O$252,Q139),'Enter Draw '!$O$3:$O$252,0),8),"")</f>
        <v/>
      </c>
    </row>
    <row r="140" spans="1:26">
      <c r="A140" s="1" t="str">
        <f>IF(B140="","",IF(INDEX('Enter Draw '!$C$3:$H$252,MATCH(SMALL('Enter Draw '!$J$3:$J$252,D140),'Enter Draw '!$J$3:$J$252,0),1)="yco","yco",D140))</f>
        <v/>
      </c>
      <c r="B140" t="str">
        <f>IFERROR(INDEX('Enter Draw '!$C$3:$J$252,MATCH(SMALL('Enter Draw '!$J$3:$J$252,D140),'Enter Draw '!$J$3:$J$252,0),5),"")</f>
        <v/>
      </c>
      <c r="C140" t="str">
        <f>IFERROR(INDEX('Enter Draw '!$C$3:$H$252,MATCH(SMALL('Enter Draw '!$J$3:$J$252,D140),'Enter Draw '!$J$3:$J$252,0),6),"")</f>
        <v/>
      </c>
      <c r="D140">
        <v>116</v>
      </c>
      <c r="F140" s="1" t="str">
        <f>IF(G140="","",IF(INDEX('Enter Draw '!$E$3:$H$252,MATCH(SMALL('Enter Draw '!$K$3:$K$252,D140),'Enter Draw '!$K$3:$K$252,0),1)="co","co",IF(INDEX('Enter Draw '!$E$3:$H$252,MATCH(SMALL('Enter Draw '!$K$3:$K$252,D140),'Enter Draw '!$K$3:$K$252,0),1)="yco","yco",D140)))</f>
        <v/>
      </c>
      <c r="G140" t="str">
        <f>IFERROR(INDEX('Enter Draw '!$E$3:$H$252,MATCH(SMALL('Enter Draw '!$K$3:$K$252,D140),'Enter Draw '!$K$3:$K$252,0),3),"")</f>
        <v/>
      </c>
      <c r="H140" t="str">
        <f>IFERROR(INDEX('Enter Draw '!$E$3:$H$252,MATCH(SMALL('Enter Draw '!$K$3:$K$252,D140),'Enter Draw '!$K$3:$K$252,0),4),"")</f>
        <v/>
      </c>
      <c r="I140">
        <v>127</v>
      </c>
      <c r="J140" s="1" t="str">
        <f t="shared" si="6"/>
        <v/>
      </c>
      <c r="K140" t="str">
        <f>IFERROR(INDEX('Enter Draw '!$F$3:$H$252,MATCH(SMALL('Enter Draw '!$L$3:$L$252,I140),'Enter Draw '!$L$3:$L$252,0),2),"")</f>
        <v/>
      </c>
      <c r="L140" t="str">
        <f>IFERROR(INDEX('Enter Draw '!$F$3:$H$252,MATCH(SMALL('Enter Draw '!$L$3:$L$252,I140),'Enter Draw '!$L$3:$L$252,0),3),"")</f>
        <v/>
      </c>
      <c r="N140" s="1" t="str">
        <f>IF(O140="","",IF(INDEX('Enter Draw '!$B$3:$H$252,MATCH(SMALL('Enter Draw '!$M$3:$M$252,D140),'Enter Draw '!$M$3:$M$252,0),1)="oco","oco",D140))</f>
        <v/>
      </c>
      <c r="O140" t="str">
        <f>IFERROR(INDEX('Enter Draw '!$A$3:$J$252,MATCH(SMALL('Enter Draw '!$M$3:$M$252,Q140),'Enter Draw '!$M$3:$M$252,0),7),"")</f>
        <v/>
      </c>
      <c r="P140" t="str">
        <f>IFERROR(INDEX('Enter Draw '!$A$3:$H$252,MATCH(SMALL('Enter Draw '!$M$3:$M$252,Q140),'Enter Draw '!$M$3:$M$252,0),8),"")</f>
        <v/>
      </c>
      <c r="Q140">
        <v>116</v>
      </c>
      <c r="S140" s="1" t="str">
        <f t="shared" si="7"/>
        <v/>
      </c>
      <c r="T140" t="str">
        <f>IFERROR(INDEX('Enter Draw '!$A$3:$J$252,MATCH(SMALL('Enter Draw '!$N$3:$N$252,V141),'Enter Draw '!$N$3:$N$252,0),6),"")</f>
        <v/>
      </c>
      <c r="U140" t="str">
        <f>IFERROR(INDEX('Enter Draw '!$A$3:$H$252,MATCH(SMALL('Enter Draw '!$N$3:$N$252,V141),'Enter Draw '!$N$3:$N$252,0),7),"")</f>
        <v/>
      </c>
      <c r="V140">
        <v>116</v>
      </c>
      <c r="X140" s="1" t="str">
        <f t="shared" si="8"/>
        <v/>
      </c>
      <c r="Y140" t="str">
        <f>IFERROR(INDEX('Enter Draw '!$A$3:$J$252,MATCH(SMALL('Enter Draw '!$O$3:$O$252,Q140),'Enter Draw '!$O$3:$O$252,0),7),"")</f>
        <v/>
      </c>
      <c r="Z140" t="str">
        <f>IFERROR(INDEX('Enter Draw '!$A$3:$H$252,MATCH(SMALL('Enter Draw '!$O$3:$O$252,Q140),'Enter Draw '!$O$3:$O$252,0),8),"")</f>
        <v/>
      </c>
    </row>
    <row r="141" spans="1:26">
      <c r="A141" s="1" t="str">
        <f>IF(B141="","",IF(INDEX('Enter Draw '!$C$3:$H$252,MATCH(SMALL('Enter Draw '!$J$3:$J$252,D141),'Enter Draw '!$J$3:$J$252,0),1)="yco","yco",D141))</f>
        <v/>
      </c>
      <c r="B141" t="str">
        <f>IFERROR(INDEX('Enter Draw '!$C$3:$J$252,MATCH(SMALL('Enter Draw '!$J$3:$J$252,D141),'Enter Draw '!$J$3:$J$252,0),5),"")</f>
        <v/>
      </c>
      <c r="C141" t="str">
        <f>IFERROR(INDEX('Enter Draw '!$C$3:$H$252,MATCH(SMALL('Enter Draw '!$J$3:$J$252,D141),'Enter Draw '!$J$3:$J$252,0),6),"")</f>
        <v/>
      </c>
      <c r="D141">
        <v>117</v>
      </c>
      <c r="F141" s="1" t="str">
        <f>IF(G141="","",IF(INDEX('Enter Draw '!$E$3:$H$252,MATCH(SMALL('Enter Draw '!$K$3:$K$252,D141),'Enter Draw '!$K$3:$K$252,0),1)="co","co",IF(INDEX('Enter Draw '!$E$3:$H$252,MATCH(SMALL('Enter Draw '!$K$3:$K$252,D141),'Enter Draw '!$K$3:$K$252,0),1)="yco","yco",D141)))</f>
        <v/>
      </c>
      <c r="G141" t="str">
        <f>IFERROR(INDEX('Enter Draw '!$E$3:$H$252,MATCH(SMALL('Enter Draw '!$K$3:$K$252,D141),'Enter Draw '!$K$3:$K$252,0),3),"")</f>
        <v/>
      </c>
      <c r="H141" t="str">
        <f>IFERROR(INDEX('Enter Draw '!$E$3:$H$252,MATCH(SMALL('Enter Draw '!$K$3:$K$252,D141),'Enter Draw '!$K$3:$K$252,0),4),"")</f>
        <v/>
      </c>
      <c r="I141">
        <v>128</v>
      </c>
      <c r="J141" s="1" t="str">
        <f t="shared" si="6"/>
        <v/>
      </c>
      <c r="K141" t="str">
        <f>IFERROR(INDEX('Enter Draw '!$F$3:$H$252,MATCH(SMALL('Enter Draw '!$L$3:$L$252,I141),'Enter Draw '!$L$3:$L$252,0),2),"")</f>
        <v/>
      </c>
      <c r="L141" t="str">
        <f>IFERROR(INDEX('Enter Draw '!$F$3:$H$252,MATCH(SMALL('Enter Draw '!$L$3:$L$252,I141),'Enter Draw '!$L$3:$L$252,0),3),"")</f>
        <v/>
      </c>
      <c r="N141" s="1" t="str">
        <f>IF(O141="","",IF(INDEX('Enter Draw '!$B$3:$H$252,MATCH(SMALL('Enter Draw '!$M$3:$M$252,D141),'Enter Draw '!$M$3:$M$252,0),1)="oco","oco",D141))</f>
        <v/>
      </c>
      <c r="O141" t="str">
        <f>IFERROR(INDEX('Enter Draw '!$A$3:$J$252,MATCH(SMALL('Enter Draw '!$M$3:$M$252,Q141),'Enter Draw '!$M$3:$M$252,0),7),"")</f>
        <v/>
      </c>
      <c r="P141" t="str">
        <f>IFERROR(INDEX('Enter Draw '!$A$3:$H$252,MATCH(SMALL('Enter Draw '!$M$3:$M$252,Q141),'Enter Draw '!$M$3:$M$252,0),8),"")</f>
        <v/>
      </c>
      <c r="Q141">
        <v>117</v>
      </c>
      <c r="S141" s="1" t="str">
        <f t="shared" si="7"/>
        <v/>
      </c>
      <c r="T141" t="str">
        <f>IFERROR(INDEX('Enter Draw '!$A$3:$J$252,MATCH(SMALL('Enter Draw '!$N$3:$N$252,V142),'Enter Draw '!$N$3:$N$252,0),6),"")</f>
        <v/>
      </c>
      <c r="U141" t="str">
        <f>IFERROR(INDEX('Enter Draw '!$A$3:$H$252,MATCH(SMALL('Enter Draw '!$N$3:$N$252,V142),'Enter Draw '!$N$3:$N$252,0),7),"")</f>
        <v/>
      </c>
      <c r="V141">
        <v>117</v>
      </c>
      <c r="X141" s="1" t="str">
        <f t="shared" si="8"/>
        <v/>
      </c>
      <c r="Y141" t="str">
        <f>IFERROR(INDEX('Enter Draw '!$A$3:$J$252,MATCH(SMALL('Enter Draw '!$O$3:$O$252,Q141),'Enter Draw '!$O$3:$O$252,0),7),"")</f>
        <v/>
      </c>
      <c r="Z141" t="str">
        <f>IFERROR(INDEX('Enter Draw '!$A$3:$H$252,MATCH(SMALL('Enter Draw '!$O$3:$O$252,Q141),'Enter Draw '!$O$3:$O$252,0),8),"")</f>
        <v/>
      </c>
    </row>
    <row r="142" spans="1:26">
      <c r="A142" s="1" t="str">
        <f>IF(B142="","",IF(INDEX('Enter Draw '!$C$3:$H$252,MATCH(SMALL('Enter Draw '!$J$3:$J$252,D142),'Enter Draw '!$J$3:$J$252,0),1)="yco","yco",D142))</f>
        <v/>
      </c>
      <c r="B142" t="str">
        <f>IFERROR(INDEX('Enter Draw '!$C$3:$J$252,MATCH(SMALL('Enter Draw '!$J$3:$J$252,D142),'Enter Draw '!$J$3:$J$252,0),5),"")</f>
        <v/>
      </c>
      <c r="C142" t="str">
        <f>IFERROR(INDEX('Enter Draw '!$C$3:$H$252,MATCH(SMALL('Enter Draw '!$J$3:$J$252,D142),'Enter Draw '!$J$3:$J$252,0),6),"")</f>
        <v/>
      </c>
      <c r="D142">
        <v>118</v>
      </c>
      <c r="F142" s="1" t="str">
        <f>IF(G142="","",IF(INDEX('Enter Draw '!$E$3:$H$252,MATCH(SMALL('Enter Draw '!$K$3:$K$252,D142),'Enter Draw '!$K$3:$K$252,0),1)="co","co",IF(INDEX('Enter Draw '!$E$3:$H$252,MATCH(SMALL('Enter Draw '!$K$3:$K$252,D142),'Enter Draw '!$K$3:$K$252,0),1)="yco","yco",D142)))</f>
        <v/>
      </c>
      <c r="G142" t="str">
        <f>IFERROR(INDEX('Enter Draw '!$E$3:$H$252,MATCH(SMALL('Enter Draw '!$K$3:$K$252,D142),'Enter Draw '!$K$3:$K$252,0),3),"")</f>
        <v/>
      </c>
      <c r="H142" t="str">
        <f>IFERROR(INDEX('Enter Draw '!$E$3:$H$252,MATCH(SMALL('Enter Draw '!$K$3:$K$252,D142),'Enter Draw '!$K$3:$K$252,0),4),"")</f>
        <v/>
      </c>
      <c r="I142">
        <v>129</v>
      </c>
      <c r="J142" s="1" t="str">
        <f t="shared" si="6"/>
        <v/>
      </c>
      <c r="K142" t="str">
        <f>IFERROR(INDEX('Enter Draw '!$F$3:$H$252,MATCH(SMALL('Enter Draw '!$L$3:$L$252,I142),'Enter Draw '!$L$3:$L$252,0),2),"")</f>
        <v/>
      </c>
      <c r="L142" t="str">
        <f>IFERROR(INDEX('Enter Draw '!$F$3:$H$252,MATCH(SMALL('Enter Draw '!$L$3:$L$252,I142),'Enter Draw '!$L$3:$L$252,0),3),"")</f>
        <v/>
      </c>
      <c r="N142" s="1" t="str">
        <f>IF(O142="","",IF(INDEX('Enter Draw '!$B$3:$H$252,MATCH(SMALL('Enter Draw '!$M$3:$M$252,D142),'Enter Draw '!$M$3:$M$252,0),1)="oco","oco",D142))</f>
        <v/>
      </c>
      <c r="O142" t="str">
        <f>IFERROR(INDEX('Enter Draw '!$A$3:$J$252,MATCH(SMALL('Enter Draw '!$M$3:$M$252,Q142),'Enter Draw '!$M$3:$M$252,0),7),"")</f>
        <v/>
      </c>
      <c r="P142" t="str">
        <f>IFERROR(INDEX('Enter Draw '!$A$3:$H$252,MATCH(SMALL('Enter Draw '!$M$3:$M$252,Q142),'Enter Draw '!$M$3:$M$252,0),8),"")</f>
        <v/>
      </c>
      <c r="Q142">
        <v>118</v>
      </c>
      <c r="S142" s="1" t="str">
        <f t="shared" si="7"/>
        <v/>
      </c>
      <c r="T142" t="str">
        <f>IFERROR(INDEX('Enter Draw '!$A$3:$J$252,MATCH(SMALL('Enter Draw '!$N$3:$N$252,V143),'Enter Draw '!$N$3:$N$252,0),6),"")</f>
        <v/>
      </c>
      <c r="U142" t="str">
        <f>IFERROR(INDEX('Enter Draw '!$A$3:$H$252,MATCH(SMALL('Enter Draw '!$N$3:$N$252,V143),'Enter Draw '!$N$3:$N$252,0),7),"")</f>
        <v/>
      </c>
      <c r="V142">
        <v>118</v>
      </c>
      <c r="X142" s="1" t="str">
        <f t="shared" si="8"/>
        <v/>
      </c>
      <c r="Y142" t="str">
        <f>IFERROR(INDEX('Enter Draw '!$A$3:$J$252,MATCH(SMALL('Enter Draw '!$O$3:$O$252,Q142),'Enter Draw '!$O$3:$O$252,0),7),"")</f>
        <v/>
      </c>
      <c r="Z142" t="str">
        <f>IFERROR(INDEX('Enter Draw '!$A$3:$H$252,MATCH(SMALL('Enter Draw '!$O$3:$O$252,Q142),'Enter Draw '!$O$3:$O$252,0),8),"")</f>
        <v/>
      </c>
    </row>
    <row r="143" spans="1:26">
      <c r="A143" s="1" t="str">
        <f>IF(B143="","",IF(INDEX('Enter Draw '!$C$3:$H$252,MATCH(SMALL('Enter Draw '!$J$3:$J$252,D143),'Enter Draw '!$J$3:$J$252,0),1)="yco","yco",D143))</f>
        <v/>
      </c>
      <c r="B143" t="str">
        <f>IFERROR(INDEX('Enter Draw '!$C$3:$J$252,MATCH(SMALL('Enter Draw '!$J$3:$J$252,D143),'Enter Draw '!$J$3:$J$252,0),5),"")</f>
        <v/>
      </c>
      <c r="C143" t="str">
        <f>IFERROR(INDEX('Enter Draw '!$C$3:$H$252,MATCH(SMALL('Enter Draw '!$J$3:$J$252,D143),'Enter Draw '!$J$3:$J$252,0),6),"")</f>
        <v/>
      </c>
      <c r="D143">
        <v>119</v>
      </c>
      <c r="F143" s="1" t="str">
        <f>IF(G143="","",IF(INDEX('Enter Draw '!$E$3:$H$252,MATCH(SMALL('Enter Draw '!$K$3:$K$252,D143),'Enter Draw '!$K$3:$K$252,0),1)="co","co",IF(INDEX('Enter Draw '!$E$3:$H$252,MATCH(SMALL('Enter Draw '!$K$3:$K$252,D143),'Enter Draw '!$K$3:$K$252,0),1)="yco","yco",D143)))</f>
        <v/>
      </c>
      <c r="G143" t="str">
        <f>IFERROR(INDEX('Enter Draw '!$E$3:$H$252,MATCH(SMALL('Enter Draw '!$K$3:$K$252,D143),'Enter Draw '!$K$3:$K$252,0),3),"")</f>
        <v/>
      </c>
      <c r="H143" t="str">
        <f>IFERROR(INDEX('Enter Draw '!$E$3:$H$252,MATCH(SMALL('Enter Draw '!$K$3:$K$252,D143),'Enter Draw '!$K$3:$K$252,0),4),"")</f>
        <v/>
      </c>
      <c r="I143">
        <v>130</v>
      </c>
      <c r="J143" s="1" t="str">
        <f t="shared" si="6"/>
        <v/>
      </c>
      <c r="K143" t="str">
        <f>IFERROR(INDEX('Enter Draw '!$F$3:$H$252,MATCH(SMALL('Enter Draw '!$L$3:$L$252,I143),'Enter Draw '!$L$3:$L$252,0),2),"")</f>
        <v/>
      </c>
      <c r="L143" t="str">
        <f>IFERROR(INDEX('Enter Draw '!$F$3:$H$252,MATCH(SMALL('Enter Draw '!$L$3:$L$252,I143),'Enter Draw '!$L$3:$L$252,0),3),"")</f>
        <v/>
      </c>
      <c r="N143" s="1" t="str">
        <f>IF(O143="","",IF(INDEX('Enter Draw '!$B$3:$H$252,MATCH(SMALL('Enter Draw '!$M$3:$M$252,D143),'Enter Draw '!$M$3:$M$252,0),1)="oco","oco",D143))</f>
        <v/>
      </c>
      <c r="O143" t="str">
        <f>IFERROR(INDEX('Enter Draw '!$A$3:$J$252,MATCH(SMALL('Enter Draw '!$M$3:$M$252,Q143),'Enter Draw '!$M$3:$M$252,0),7),"")</f>
        <v/>
      </c>
      <c r="P143" t="str">
        <f>IFERROR(INDEX('Enter Draw '!$A$3:$H$252,MATCH(SMALL('Enter Draw '!$M$3:$M$252,Q143),'Enter Draw '!$M$3:$M$252,0),8),"")</f>
        <v/>
      </c>
      <c r="Q143">
        <v>119</v>
      </c>
      <c r="S143" s="1" t="str">
        <f t="shared" si="7"/>
        <v/>
      </c>
      <c r="T143" t="str">
        <f>IFERROR(INDEX('Enter Draw '!$A$3:$J$252,MATCH(SMALL('Enter Draw '!$N$3:$N$252,V144),'Enter Draw '!$N$3:$N$252,0),6),"")</f>
        <v/>
      </c>
      <c r="U143" t="str">
        <f>IFERROR(INDEX('Enter Draw '!$A$3:$H$252,MATCH(SMALL('Enter Draw '!$N$3:$N$252,V144),'Enter Draw '!$N$3:$N$252,0),7),"")</f>
        <v/>
      </c>
      <c r="V143">
        <v>119</v>
      </c>
      <c r="X143" s="1" t="str">
        <f t="shared" si="8"/>
        <v/>
      </c>
      <c r="Y143" t="str">
        <f>IFERROR(INDEX('Enter Draw '!$A$3:$J$252,MATCH(SMALL('Enter Draw '!$O$3:$O$252,Q143),'Enter Draw '!$O$3:$O$252,0),7),"")</f>
        <v/>
      </c>
      <c r="Z143" t="str">
        <f>IFERROR(INDEX('Enter Draw '!$A$3:$H$252,MATCH(SMALL('Enter Draw '!$O$3:$O$252,Q143),'Enter Draw '!$O$3:$O$252,0),8),"")</f>
        <v/>
      </c>
    </row>
    <row r="144" spans="1:26">
      <c r="A144" s="1" t="str">
        <f>IF(B144="","",IF(INDEX('Enter Draw '!$C$3:$H$252,MATCH(SMALL('Enter Draw '!$J$3:$J$252,D144),'Enter Draw '!$J$3:$J$252,0),1)="yco","yco",D144))</f>
        <v/>
      </c>
      <c r="B144" t="str">
        <f>IFERROR(INDEX('Enter Draw '!$C$3:$J$252,MATCH(SMALL('Enter Draw '!$J$3:$J$252,D144),'Enter Draw '!$J$3:$J$252,0),5),"")</f>
        <v/>
      </c>
      <c r="C144" t="str">
        <f>IFERROR(INDEX('Enter Draw '!$C$3:$H$252,MATCH(SMALL('Enter Draw '!$J$3:$J$252,D144),'Enter Draw '!$J$3:$J$252,0),6),"")</f>
        <v/>
      </c>
      <c r="D144">
        <v>120</v>
      </c>
      <c r="F144" s="1" t="str">
        <f>IF(G144="","",IF(INDEX('Enter Draw '!$E$3:$H$252,MATCH(SMALL('Enter Draw '!$K$3:$K$252,D144),'Enter Draw '!$K$3:$K$252,0),1)="co","co",IF(INDEX('Enter Draw '!$E$3:$H$252,MATCH(SMALL('Enter Draw '!$K$3:$K$252,D144),'Enter Draw '!$K$3:$K$252,0),1)="yco","yco",D144)))</f>
        <v/>
      </c>
      <c r="G144" t="str">
        <f>IFERROR(INDEX('Enter Draw '!$E$3:$H$252,MATCH(SMALL('Enter Draw '!$K$3:$K$252,D144),'Enter Draw '!$K$3:$K$252,0),3),"")</f>
        <v/>
      </c>
      <c r="H144" t="str">
        <f>IFERROR(INDEX('Enter Draw '!$E$3:$H$252,MATCH(SMALL('Enter Draw '!$K$3:$K$252,D144),'Enter Draw '!$K$3:$K$252,0),4),"")</f>
        <v/>
      </c>
      <c r="J144" s="1" t="str">
        <f t="shared" si="6"/>
        <v/>
      </c>
      <c r="K144" t="str">
        <f>IFERROR(INDEX('Enter Draw '!$F$3:$H$252,MATCH(SMALL('Enter Draw '!$L$3:$L$252,I144),'Enter Draw '!$L$3:$L$252,0),2),"")</f>
        <v/>
      </c>
      <c r="L144" t="str">
        <f>IFERROR(INDEX('Enter Draw '!$F$3:$H$252,MATCH(SMALL('Enter Draw '!$L$3:$L$252,I144),'Enter Draw '!$L$3:$L$252,0),3),"")</f>
        <v/>
      </c>
      <c r="N144" s="1" t="str">
        <f>IF(O144="","",IF(INDEX('Enter Draw '!$B$3:$H$252,MATCH(SMALL('Enter Draw '!$M$3:$M$252,D144),'Enter Draw '!$M$3:$M$252,0),1)="oco","oco",D144))</f>
        <v/>
      </c>
      <c r="O144" t="str">
        <f>IFERROR(INDEX('Enter Draw '!$A$3:$J$252,MATCH(SMALL('Enter Draw '!$M$3:$M$252,Q144),'Enter Draw '!$M$3:$M$252,0),7),"")</f>
        <v/>
      </c>
      <c r="P144" t="str">
        <f>IFERROR(INDEX('Enter Draw '!$A$3:$H$252,MATCH(SMALL('Enter Draw '!$M$3:$M$252,Q144),'Enter Draw '!$M$3:$M$252,0),8),"")</f>
        <v/>
      </c>
      <c r="Q144">
        <v>120</v>
      </c>
      <c r="S144" s="1" t="str">
        <f t="shared" si="7"/>
        <v/>
      </c>
      <c r="T144" t="str">
        <f>IFERROR(INDEX('Enter Draw '!$A$3:$J$252,MATCH(SMALL('Enter Draw '!$N$3:$N$252,V145),'Enter Draw '!$N$3:$N$252,0),6),"")</f>
        <v/>
      </c>
      <c r="U144" t="str">
        <f>IFERROR(INDEX('Enter Draw '!$A$3:$H$252,MATCH(SMALL('Enter Draw '!$N$3:$N$252,V145),'Enter Draw '!$N$3:$N$252,0),7),"")</f>
        <v/>
      </c>
      <c r="V144">
        <v>120</v>
      </c>
      <c r="X144" s="1" t="str">
        <f t="shared" si="8"/>
        <v/>
      </c>
      <c r="Y144" t="str">
        <f>IFERROR(INDEX('Enter Draw '!$A$3:$J$252,MATCH(SMALL('Enter Draw '!$O$3:$O$252,Q144),'Enter Draw '!$O$3:$O$252,0),7),"")</f>
        <v/>
      </c>
      <c r="Z144" t="str">
        <f>IFERROR(INDEX('Enter Draw '!$A$3:$H$252,MATCH(SMALL('Enter Draw '!$O$3:$O$252,Q144),'Enter Draw '!$O$3:$O$252,0),8),"")</f>
        <v/>
      </c>
    </row>
    <row r="145" spans="1:26">
      <c r="A145" s="1" t="str">
        <f>IF(B145="","",IF(INDEX('Enter Draw '!$C$3:$H$252,MATCH(SMALL('Enter Draw '!$J$3:$J$252,D145),'Enter Draw '!$J$3:$J$252,0),1)="yco","yco",D145))</f>
        <v/>
      </c>
      <c r="B145" t="str">
        <f>IFERROR(INDEX('Enter Draw '!$C$3:$J$252,MATCH(SMALL('Enter Draw '!$J$3:$J$252,D145),'Enter Draw '!$J$3:$J$252,0),5),"")</f>
        <v/>
      </c>
      <c r="C145" t="str">
        <f>IFERROR(INDEX('Enter Draw '!$C$3:$H$252,MATCH(SMALL('Enter Draw '!$J$3:$J$252,D145),'Enter Draw '!$J$3:$J$252,0),6),"")</f>
        <v/>
      </c>
      <c r="F145" s="1" t="str">
        <f>IF(G145="","",IF(INDEX('Enter Draw '!$E$3:$H$252,MATCH(SMALL('Enter Draw '!$K$3:$K$252,D145),'Enter Draw '!$K$3:$K$252,0),1)="co","co",IF(INDEX('Enter Draw '!$E$3:$H$252,MATCH(SMALL('Enter Draw '!$K$3:$K$252,D145),'Enter Draw '!$K$3:$K$252,0),1)="yco","yco",D145)))</f>
        <v/>
      </c>
      <c r="G145" t="str">
        <f>IFERROR(INDEX('Enter Draw '!$E$3:$H$252,MATCH(SMALL('Enter Draw '!$K$3:$K$252,D145),'Enter Draw '!$K$3:$K$252,0),3),"")</f>
        <v/>
      </c>
      <c r="H145" t="str">
        <f>IFERROR(INDEX('Enter Draw '!$E$3:$H$252,MATCH(SMALL('Enter Draw '!$K$3:$K$252,D145),'Enter Draw '!$K$3:$K$252,0),4),"")</f>
        <v/>
      </c>
      <c r="I145">
        <v>131</v>
      </c>
      <c r="J145" s="1" t="str">
        <f t="shared" si="6"/>
        <v/>
      </c>
      <c r="K145" t="str">
        <f>IFERROR(INDEX('Enter Draw '!$F$3:$H$252,MATCH(SMALL('Enter Draw '!$L$3:$L$252,I145),'Enter Draw '!$L$3:$L$252,0),2),"")</f>
        <v/>
      </c>
      <c r="L145" t="str">
        <f>IFERROR(INDEX('Enter Draw '!$F$3:$H$252,MATCH(SMALL('Enter Draw '!$L$3:$L$252,I145),'Enter Draw '!$L$3:$L$252,0),3),"")</f>
        <v/>
      </c>
      <c r="N145" s="1" t="str">
        <f>IF(O145="","",IF(INDEX('Enter Draw '!$B$3:$H$252,MATCH(SMALL('Enter Draw '!$M$3:$M$252,D145),'Enter Draw '!$M$3:$M$252,0),1)="oco","oco",D145))</f>
        <v/>
      </c>
      <c r="O145" t="str">
        <f>IFERROR(INDEX('Enter Draw '!$A$3:$J$252,MATCH(SMALL('Enter Draw '!$M$3:$M$252,Q145),'Enter Draw '!$M$3:$M$252,0),7),"")</f>
        <v/>
      </c>
      <c r="P145" t="str">
        <f>IFERROR(INDEX('Enter Draw '!$A$3:$H$252,MATCH(SMALL('Enter Draw '!$M$3:$M$252,Q145),'Enter Draw '!$M$3:$M$252,0),8),"")</f>
        <v/>
      </c>
      <c r="S145" s="1" t="str">
        <f t="shared" si="7"/>
        <v/>
      </c>
      <c r="T145" t="str">
        <f>IFERROR(INDEX('Enter Draw '!$A$3:$J$252,MATCH(SMALL('Enter Draw '!$N$3:$N$252,V146),'Enter Draw '!$N$3:$N$252,0),6),"")</f>
        <v/>
      </c>
      <c r="U145" t="str">
        <f>IFERROR(INDEX('Enter Draw '!$A$3:$H$252,MATCH(SMALL('Enter Draw '!$N$3:$N$252,V146),'Enter Draw '!$N$3:$N$252,0),7),"")</f>
        <v/>
      </c>
      <c r="X145" s="1" t="str">
        <f t="shared" si="8"/>
        <v/>
      </c>
      <c r="Y145" t="str">
        <f>IFERROR(INDEX('Enter Draw '!$A$3:$J$252,MATCH(SMALL('Enter Draw '!$O$3:$O$252,Q145),'Enter Draw '!$O$3:$O$252,0),7),"")</f>
        <v/>
      </c>
      <c r="Z145" t="str">
        <f>IFERROR(INDEX('Enter Draw '!$A$3:$H$252,MATCH(SMALL('Enter Draw '!$O$3:$O$252,Q145),'Enter Draw '!$O$3:$O$252,0),8),"")</f>
        <v/>
      </c>
    </row>
    <row r="146" spans="1:26">
      <c r="A146" s="1" t="str">
        <f>IF(B146="","",IF(INDEX('Enter Draw '!$C$3:$H$252,MATCH(SMALL('Enter Draw '!$J$3:$J$252,D146),'Enter Draw '!$J$3:$J$252,0),1)="yco","yco",D146))</f>
        <v/>
      </c>
      <c r="B146" t="str">
        <f>IFERROR(INDEX('Enter Draw '!$C$3:$J$252,MATCH(SMALL('Enter Draw '!$J$3:$J$252,D146),'Enter Draw '!$J$3:$J$252,0),5),"")</f>
        <v/>
      </c>
      <c r="C146" t="str">
        <f>IFERROR(INDEX('Enter Draw '!$C$3:$H$252,MATCH(SMALL('Enter Draw '!$J$3:$J$252,D146),'Enter Draw '!$J$3:$J$252,0),6),"")</f>
        <v/>
      </c>
      <c r="D146">
        <v>121</v>
      </c>
      <c r="F146" s="1" t="str">
        <f>IF(G146="","",IF(INDEX('Enter Draw '!$E$3:$H$252,MATCH(SMALL('Enter Draw '!$K$3:$K$252,D146),'Enter Draw '!$K$3:$K$252,0),1)="co","co",IF(INDEX('Enter Draw '!$E$3:$H$252,MATCH(SMALL('Enter Draw '!$K$3:$K$252,D146),'Enter Draw '!$K$3:$K$252,0),1)="yco","yco",D146)))</f>
        <v/>
      </c>
      <c r="G146" t="str">
        <f>IFERROR(INDEX('Enter Draw '!$E$3:$H$252,MATCH(SMALL('Enter Draw '!$K$3:$K$252,D146),'Enter Draw '!$K$3:$K$252,0),3),"")</f>
        <v/>
      </c>
      <c r="H146" t="str">
        <f>IFERROR(INDEX('Enter Draw '!$E$3:$H$252,MATCH(SMALL('Enter Draw '!$K$3:$K$252,D146),'Enter Draw '!$K$3:$K$252,0),4),"")</f>
        <v/>
      </c>
      <c r="I146">
        <v>132</v>
      </c>
      <c r="J146" s="1" t="str">
        <f t="shared" si="6"/>
        <v/>
      </c>
      <c r="K146" t="str">
        <f>IFERROR(INDEX('Enter Draw '!$F$3:$H$252,MATCH(SMALL('Enter Draw '!$L$3:$L$252,I146),'Enter Draw '!$L$3:$L$252,0),2),"")</f>
        <v/>
      </c>
      <c r="L146" t="str">
        <f>IFERROR(INDEX('Enter Draw '!$F$3:$H$252,MATCH(SMALL('Enter Draw '!$L$3:$L$252,I146),'Enter Draw '!$L$3:$L$252,0),3),"")</f>
        <v/>
      </c>
      <c r="N146" s="1" t="str">
        <f>IF(O146="","",IF(INDEX('Enter Draw '!$B$3:$H$252,MATCH(SMALL('Enter Draw '!$M$3:$M$252,D146),'Enter Draw '!$M$3:$M$252,0),1)="oco","oco",D146))</f>
        <v/>
      </c>
      <c r="O146" t="str">
        <f>IFERROR(INDEX('Enter Draw '!$A$3:$J$252,MATCH(SMALL('Enter Draw '!$M$3:$M$252,Q146),'Enter Draw '!$M$3:$M$252,0),7),"")</f>
        <v/>
      </c>
      <c r="P146" t="str">
        <f>IFERROR(INDEX('Enter Draw '!$A$3:$H$252,MATCH(SMALL('Enter Draw '!$M$3:$M$252,Q146),'Enter Draw '!$M$3:$M$252,0),8),"")</f>
        <v/>
      </c>
      <c r="Q146">
        <v>121</v>
      </c>
      <c r="S146" s="1" t="str">
        <f t="shared" si="7"/>
        <v/>
      </c>
      <c r="T146" t="str">
        <f>IFERROR(INDEX('Enter Draw '!$A$3:$J$252,MATCH(SMALL('Enter Draw '!$N$3:$N$252,V147),'Enter Draw '!$N$3:$N$252,0),6),"")</f>
        <v/>
      </c>
      <c r="U146" t="str">
        <f>IFERROR(INDEX('Enter Draw '!$A$3:$H$252,MATCH(SMALL('Enter Draw '!$N$3:$N$252,V147),'Enter Draw '!$N$3:$N$252,0),7),"")</f>
        <v/>
      </c>
      <c r="V146">
        <v>121</v>
      </c>
      <c r="X146" s="1" t="str">
        <f t="shared" si="8"/>
        <v/>
      </c>
      <c r="Y146" t="str">
        <f>IFERROR(INDEX('Enter Draw '!$A$3:$J$252,MATCH(SMALL('Enter Draw '!$O$3:$O$252,Q146),'Enter Draw '!$O$3:$O$252,0),7),"")</f>
        <v/>
      </c>
      <c r="Z146" t="str">
        <f>IFERROR(INDEX('Enter Draw '!$A$3:$H$252,MATCH(SMALL('Enter Draw '!$O$3:$O$252,Q146),'Enter Draw '!$O$3:$O$252,0),8),"")</f>
        <v/>
      </c>
    </row>
    <row r="147" spans="1:26">
      <c r="A147" s="1" t="str">
        <f>IF(B147="","",IF(INDEX('Enter Draw '!$C$3:$H$252,MATCH(SMALL('Enter Draw '!$J$3:$J$252,D147),'Enter Draw '!$J$3:$J$252,0),1)="yco","yco",D147))</f>
        <v/>
      </c>
      <c r="B147" t="str">
        <f>IFERROR(INDEX('Enter Draw '!$C$3:$J$252,MATCH(SMALL('Enter Draw '!$J$3:$J$252,D147),'Enter Draw '!$J$3:$J$252,0),5),"")</f>
        <v/>
      </c>
      <c r="C147" t="str">
        <f>IFERROR(INDEX('Enter Draw '!$C$3:$H$252,MATCH(SMALL('Enter Draw '!$J$3:$J$252,D147),'Enter Draw '!$J$3:$J$252,0),6),"")</f>
        <v/>
      </c>
      <c r="D147">
        <v>122</v>
      </c>
      <c r="F147" s="1" t="str">
        <f>IF(G147="","",IF(INDEX('Enter Draw '!$E$3:$H$252,MATCH(SMALL('Enter Draw '!$K$3:$K$252,D147),'Enter Draw '!$K$3:$K$252,0),1)="co","co",IF(INDEX('Enter Draw '!$E$3:$H$252,MATCH(SMALL('Enter Draw '!$K$3:$K$252,D147),'Enter Draw '!$K$3:$K$252,0),1)="yco","yco",D147)))</f>
        <v/>
      </c>
      <c r="G147" t="str">
        <f>IFERROR(INDEX('Enter Draw '!$E$3:$H$252,MATCH(SMALL('Enter Draw '!$K$3:$K$252,D147),'Enter Draw '!$K$3:$K$252,0),3),"")</f>
        <v/>
      </c>
      <c r="H147" t="str">
        <f>IFERROR(INDEX('Enter Draw '!$E$3:$H$252,MATCH(SMALL('Enter Draw '!$K$3:$K$252,D147),'Enter Draw '!$K$3:$K$252,0),4),"")</f>
        <v/>
      </c>
      <c r="I147">
        <v>133</v>
      </c>
      <c r="J147" s="1" t="str">
        <f t="shared" si="6"/>
        <v/>
      </c>
      <c r="K147" t="str">
        <f>IFERROR(INDEX('Enter Draw '!$F$3:$H$252,MATCH(SMALL('Enter Draw '!$L$3:$L$252,I147),'Enter Draw '!$L$3:$L$252,0),2),"")</f>
        <v/>
      </c>
      <c r="L147" t="str">
        <f>IFERROR(INDEX('Enter Draw '!$F$3:$H$252,MATCH(SMALL('Enter Draw '!$L$3:$L$252,I147),'Enter Draw '!$L$3:$L$252,0),3),"")</f>
        <v/>
      </c>
      <c r="N147" s="1" t="str">
        <f>IF(O147="","",IF(INDEX('Enter Draw '!$B$3:$H$252,MATCH(SMALL('Enter Draw '!$M$3:$M$252,D147),'Enter Draw '!$M$3:$M$252,0),1)="oco","oco",D147))</f>
        <v/>
      </c>
      <c r="O147" t="str">
        <f>IFERROR(INDEX('Enter Draw '!$A$3:$J$252,MATCH(SMALL('Enter Draw '!$M$3:$M$252,Q147),'Enter Draw '!$M$3:$M$252,0),7),"")</f>
        <v/>
      </c>
      <c r="P147" t="str">
        <f>IFERROR(INDEX('Enter Draw '!$A$3:$H$252,MATCH(SMALL('Enter Draw '!$M$3:$M$252,Q147),'Enter Draw '!$M$3:$M$252,0),8),"")</f>
        <v/>
      </c>
      <c r="Q147">
        <v>122</v>
      </c>
      <c r="S147" s="1" t="str">
        <f t="shared" si="7"/>
        <v/>
      </c>
      <c r="T147" t="str">
        <f>IFERROR(INDEX('Enter Draw '!$A$3:$J$252,MATCH(SMALL('Enter Draw '!$N$3:$N$252,V148),'Enter Draw '!$N$3:$N$252,0),6),"")</f>
        <v/>
      </c>
      <c r="U147" t="str">
        <f>IFERROR(INDEX('Enter Draw '!$A$3:$H$252,MATCH(SMALL('Enter Draw '!$N$3:$N$252,V148),'Enter Draw '!$N$3:$N$252,0),7),"")</f>
        <v/>
      </c>
      <c r="V147">
        <v>122</v>
      </c>
      <c r="X147" s="1" t="str">
        <f t="shared" si="8"/>
        <v/>
      </c>
      <c r="Y147" t="str">
        <f>IFERROR(INDEX('Enter Draw '!$A$3:$J$252,MATCH(SMALL('Enter Draw '!$O$3:$O$252,Q147),'Enter Draw '!$O$3:$O$252,0),7),"")</f>
        <v/>
      </c>
      <c r="Z147" t="str">
        <f>IFERROR(INDEX('Enter Draw '!$A$3:$H$252,MATCH(SMALL('Enter Draw '!$O$3:$O$252,Q147),'Enter Draw '!$O$3:$O$252,0),8),"")</f>
        <v/>
      </c>
    </row>
    <row r="148" spans="1:26">
      <c r="A148" s="1" t="str">
        <f>IF(B148="","",IF(INDEX('Enter Draw '!$C$3:$H$252,MATCH(SMALL('Enter Draw '!$J$3:$J$252,D148),'Enter Draw '!$J$3:$J$252,0),1)="yco","yco",D148))</f>
        <v/>
      </c>
      <c r="B148" t="str">
        <f>IFERROR(INDEX('Enter Draw '!$C$3:$J$252,MATCH(SMALL('Enter Draw '!$J$3:$J$252,D148),'Enter Draw '!$J$3:$J$252,0),5),"")</f>
        <v/>
      </c>
      <c r="C148" t="str">
        <f>IFERROR(INDEX('Enter Draw '!$C$3:$H$252,MATCH(SMALL('Enter Draw '!$J$3:$J$252,D148),'Enter Draw '!$J$3:$J$252,0),6),"")</f>
        <v/>
      </c>
      <c r="D148">
        <v>123</v>
      </c>
      <c r="F148" s="1" t="str">
        <f>IF(G148="","",IF(INDEX('Enter Draw '!$E$3:$H$252,MATCH(SMALL('Enter Draw '!$K$3:$K$252,D148),'Enter Draw '!$K$3:$K$252,0),1)="co","co",IF(INDEX('Enter Draw '!$E$3:$H$252,MATCH(SMALL('Enter Draw '!$K$3:$K$252,D148),'Enter Draw '!$K$3:$K$252,0),1)="yco","yco",D148)))</f>
        <v/>
      </c>
      <c r="G148" t="str">
        <f>IFERROR(INDEX('Enter Draw '!$E$3:$H$252,MATCH(SMALL('Enter Draw '!$K$3:$K$252,D148),'Enter Draw '!$K$3:$K$252,0),3),"")</f>
        <v/>
      </c>
      <c r="H148" t="str">
        <f>IFERROR(INDEX('Enter Draw '!$E$3:$H$252,MATCH(SMALL('Enter Draw '!$K$3:$K$252,D148),'Enter Draw '!$K$3:$K$252,0),4),"")</f>
        <v/>
      </c>
      <c r="I148">
        <v>134</v>
      </c>
      <c r="J148" s="1" t="str">
        <f t="shared" si="6"/>
        <v/>
      </c>
      <c r="K148" t="str">
        <f>IFERROR(INDEX('Enter Draw '!$F$3:$H$252,MATCH(SMALL('Enter Draw '!$L$3:$L$252,I148),'Enter Draw '!$L$3:$L$252,0),2),"")</f>
        <v/>
      </c>
      <c r="L148" t="str">
        <f>IFERROR(INDEX('Enter Draw '!$F$3:$H$252,MATCH(SMALL('Enter Draw '!$L$3:$L$252,I148),'Enter Draw '!$L$3:$L$252,0),3),"")</f>
        <v/>
      </c>
      <c r="N148" s="1" t="str">
        <f>IF(O148="","",IF(INDEX('Enter Draw '!$B$3:$H$252,MATCH(SMALL('Enter Draw '!$M$3:$M$252,D148),'Enter Draw '!$M$3:$M$252,0),1)="oco","oco",D148))</f>
        <v/>
      </c>
      <c r="O148" t="str">
        <f>IFERROR(INDEX('Enter Draw '!$A$3:$J$252,MATCH(SMALL('Enter Draw '!$M$3:$M$252,Q148),'Enter Draw '!$M$3:$M$252,0),7),"")</f>
        <v/>
      </c>
      <c r="P148" t="str">
        <f>IFERROR(INDEX('Enter Draw '!$A$3:$H$252,MATCH(SMALL('Enter Draw '!$M$3:$M$252,Q148),'Enter Draw '!$M$3:$M$252,0),8),"")</f>
        <v/>
      </c>
      <c r="Q148">
        <v>123</v>
      </c>
      <c r="S148" s="1" t="str">
        <f t="shared" si="7"/>
        <v/>
      </c>
      <c r="T148" t="str">
        <f>IFERROR(INDEX('Enter Draw '!$A$3:$J$252,MATCH(SMALL('Enter Draw '!$N$3:$N$252,V149),'Enter Draw '!$N$3:$N$252,0),6),"")</f>
        <v/>
      </c>
      <c r="U148" t="str">
        <f>IFERROR(INDEX('Enter Draw '!$A$3:$H$252,MATCH(SMALL('Enter Draw '!$N$3:$N$252,V149),'Enter Draw '!$N$3:$N$252,0),7),"")</f>
        <v/>
      </c>
      <c r="V148">
        <v>123</v>
      </c>
      <c r="X148" s="1" t="str">
        <f t="shared" si="8"/>
        <v/>
      </c>
      <c r="Y148" t="str">
        <f>IFERROR(INDEX('Enter Draw '!$A$3:$J$252,MATCH(SMALL('Enter Draw '!$O$3:$O$252,Q148),'Enter Draw '!$O$3:$O$252,0),7),"")</f>
        <v/>
      </c>
      <c r="Z148" t="str">
        <f>IFERROR(INDEX('Enter Draw '!$A$3:$H$252,MATCH(SMALL('Enter Draw '!$O$3:$O$252,Q148),'Enter Draw '!$O$3:$O$252,0),8),"")</f>
        <v/>
      </c>
    </row>
    <row r="149" spans="1:26">
      <c r="A149" s="1" t="str">
        <f>IF(B149="","",IF(INDEX('Enter Draw '!$C$3:$H$252,MATCH(SMALL('Enter Draw '!$J$3:$J$252,D149),'Enter Draw '!$J$3:$J$252,0),1)="yco","yco",D149))</f>
        <v/>
      </c>
      <c r="B149" t="str">
        <f>IFERROR(INDEX('Enter Draw '!$C$3:$J$252,MATCH(SMALL('Enter Draw '!$J$3:$J$252,D149),'Enter Draw '!$J$3:$J$252,0),5),"")</f>
        <v/>
      </c>
      <c r="C149" t="str">
        <f>IFERROR(INDEX('Enter Draw '!$C$3:$H$252,MATCH(SMALL('Enter Draw '!$J$3:$J$252,D149),'Enter Draw '!$J$3:$J$252,0),6),"")</f>
        <v/>
      </c>
      <c r="D149">
        <v>124</v>
      </c>
      <c r="F149" s="1" t="str">
        <f>IF(G149="","",IF(INDEX('Enter Draw '!$E$3:$H$252,MATCH(SMALL('Enter Draw '!$K$3:$K$252,D149),'Enter Draw '!$K$3:$K$252,0),1)="co","co",IF(INDEX('Enter Draw '!$E$3:$H$252,MATCH(SMALL('Enter Draw '!$K$3:$K$252,D149),'Enter Draw '!$K$3:$K$252,0),1)="yco","yco",D149)))</f>
        <v/>
      </c>
      <c r="G149" t="str">
        <f>IFERROR(INDEX('Enter Draw '!$E$3:$H$252,MATCH(SMALL('Enter Draw '!$K$3:$K$252,D149),'Enter Draw '!$K$3:$K$252,0),3),"")</f>
        <v/>
      </c>
      <c r="H149" t="str">
        <f>IFERROR(INDEX('Enter Draw '!$E$3:$H$252,MATCH(SMALL('Enter Draw '!$K$3:$K$252,D149),'Enter Draw '!$K$3:$K$252,0),4),"")</f>
        <v/>
      </c>
      <c r="I149">
        <v>135</v>
      </c>
      <c r="J149" s="1" t="str">
        <f t="shared" si="6"/>
        <v/>
      </c>
      <c r="K149" t="str">
        <f>IFERROR(INDEX('Enter Draw '!$F$3:$H$252,MATCH(SMALL('Enter Draw '!$L$3:$L$252,I149),'Enter Draw '!$L$3:$L$252,0),2),"")</f>
        <v/>
      </c>
      <c r="L149" t="str">
        <f>IFERROR(INDEX('Enter Draw '!$F$3:$H$252,MATCH(SMALL('Enter Draw '!$L$3:$L$252,I149),'Enter Draw '!$L$3:$L$252,0),3),"")</f>
        <v/>
      </c>
      <c r="N149" s="1" t="str">
        <f>IF(O149="","",IF(INDEX('Enter Draw '!$B$3:$H$252,MATCH(SMALL('Enter Draw '!$M$3:$M$252,D149),'Enter Draw '!$M$3:$M$252,0),1)="oco","oco",D149))</f>
        <v/>
      </c>
      <c r="O149" t="str">
        <f>IFERROR(INDEX('Enter Draw '!$A$3:$J$252,MATCH(SMALL('Enter Draw '!$M$3:$M$252,Q149),'Enter Draw '!$M$3:$M$252,0),7),"")</f>
        <v/>
      </c>
      <c r="P149" t="str">
        <f>IFERROR(INDEX('Enter Draw '!$A$3:$H$252,MATCH(SMALL('Enter Draw '!$M$3:$M$252,Q149),'Enter Draw '!$M$3:$M$252,0),8),"")</f>
        <v/>
      </c>
      <c r="Q149">
        <v>124</v>
      </c>
      <c r="S149" s="1" t="str">
        <f t="shared" si="7"/>
        <v/>
      </c>
      <c r="T149" t="str">
        <f>IFERROR(INDEX('Enter Draw '!$A$3:$J$252,MATCH(SMALL('Enter Draw '!$N$3:$N$252,V150),'Enter Draw '!$N$3:$N$252,0),6),"")</f>
        <v/>
      </c>
      <c r="U149" t="str">
        <f>IFERROR(INDEX('Enter Draw '!$A$3:$H$252,MATCH(SMALL('Enter Draw '!$N$3:$N$252,V150),'Enter Draw '!$N$3:$N$252,0),7),"")</f>
        <v/>
      </c>
      <c r="V149">
        <v>124</v>
      </c>
      <c r="X149" s="1" t="str">
        <f t="shared" si="8"/>
        <v/>
      </c>
      <c r="Y149" t="str">
        <f>IFERROR(INDEX('Enter Draw '!$A$3:$J$252,MATCH(SMALL('Enter Draw '!$O$3:$O$252,Q149),'Enter Draw '!$O$3:$O$252,0),7),"")</f>
        <v/>
      </c>
      <c r="Z149" t="str">
        <f>IFERROR(INDEX('Enter Draw '!$A$3:$H$252,MATCH(SMALL('Enter Draw '!$O$3:$O$252,Q149),'Enter Draw '!$O$3:$O$252,0),8),"")</f>
        <v/>
      </c>
    </row>
    <row r="150" spans="1:26">
      <c r="A150" s="1" t="str">
        <f>IF(B150="","",IF(INDEX('Enter Draw '!$C$3:$H$252,MATCH(SMALL('Enter Draw '!$J$3:$J$252,D150),'Enter Draw '!$J$3:$J$252,0),1)="yco","yco",D150))</f>
        <v/>
      </c>
      <c r="B150" t="str">
        <f>IFERROR(INDEX('Enter Draw '!$C$3:$J$252,MATCH(SMALL('Enter Draw '!$J$3:$J$252,D150),'Enter Draw '!$J$3:$J$252,0),5),"")</f>
        <v/>
      </c>
      <c r="C150" t="str">
        <f>IFERROR(INDEX('Enter Draw '!$C$3:$H$252,MATCH(SMALL('Enter Draw '!$J$3:$J$252,D150),'Enter Draw '!$J$3:$J$252,0),6),"")</f>
        <v/>
      </c>
      <c r="D150">
        <v>125</v>
      </c>
      <c r="F150" s="1" t="str">
        <f>IF(G150="","",IF(INDEX('Enter Draw '!$E$3:$H$252,MATCH(SMALL('Enter Draw '!$K$3:$K$252,D150),'Enter Draw '!$K$3:$K$252,0),1)="co","co",IF(INDEX('Enter Draw '!$E$3:$H$252,MATCH(SMALL('Enter Draw '!$K$3:$K$252,D150),'Enter Draw '!$K$3:$K$252,0),1)="yco","yco",D150)))</f>
        <v/>
      </c>
      <c r="G150" t="str">
        <f>IFERROR(INDEX('Enter Draw '!$E$3:$H$252,MATCH(SMALL('Enter Draw '!$K$3:$K$252,D150),'Enter Draw '!$K$3:$K$252,0),3),"")</f>
        <v/>
      </c>
      <c r="H150" t="str">
        <f>IFERROR(INDEX('Enter Draw '!$E$3:$H$252,MATCH(SMALL('Enter Draw '!$K$3:$K$252,D150),'Enter Draw '!$K$3:$K$252,0),4),"")</f>
        <v/>
      </c>
      <c r="I150">
        <v>136</v>
      </c>
      <c r="J150" s="1" t="str">
        <f t="shared" si="6"/>
        <v/>
      </c>
      <c r="K150" t="str">
        <f>IFERROR(INDEX('Enter Draw '!$F$3:$H$252,MATCH(SMALL('Enter Draw '!$L$3:$L$252,I150),'Enter Draw '!$L$3:$L$252,0),2),"")</f>
        <v/>
      </c>
      <c r="L150" t="str">
        <f>IFERROR(INDEX('Enter Draw '!$F$3:$H$252,MATCH(SMALL('Enter Draw '!$L$3:$L$252,I150),'Enter Draw '!$L$3:$L$252,0),3),"")</f>
        <v/>
      </c>
      <c r="N150" s="1" t="str">
        <f>IF(O150="","",IF(INDEX('Enter Draw '!$B$3:$H$252,MATCH(SMALL('Enter Draw '!$M$3:$M$252,D150),'Enter Draw '!$M$3:$M$252,0),1)="oco","oco",D150))</f>
        <v/>
      </c>
      <c r="O150" t="str">
        <f>IFERROR(INDEX('Enter Draw '!$A$3:$J$252,MATCH(SMALL('Enter Draw '!$M$3:$M$252,Q150),'Enter Draw '!$M$3:$M$252,0),7),"")</f>
        <v/>
      </c>
      <c r="P150" t="str">
        <f>IFERROR(INDEX('Enter Draw '!$A$3:$H$252,MATCH(SMALL('Enter Draw '!$M$3:$M$252,Q150),'Enter Draw '!$M$3:$M$252,0),8),"")</f>
        <v/>
      </c>
      <c r="Q150">
        <v>125</v>
      </c>
      <c r="S150" s="1" t="str">
        <f t="shared" si="7"/>
        <v/>
      </c>
      <c r="T150" t="str">
        <f>IFERROR(INDEX('Enter Draw '!$A$3:$J$252,MATCH(SMALL('Enter Draw '!$N$3:$N$252,V151),'Enter Draw '!$N$3:$N$252,0),6),"")</f>
        <v/>
      </c>
      <c r="U150" t="str">
        <f>IFERROR(INDEX('Enter Draw '!$A$3:$H$252,MATCH(SMALL('Enter Draw '!$N$3:$N$252,V151),'Enter Draw '!$N$3:$N$252,0),7),"")</f>
        <v/>
      </c>
      <c r="V150">
        <v>125</v>
      </c>
      <c r="X150" s="1" t="str">
        <f t="shared" si="8"/>
        <v/>
      </c>
      <c r="Y150" t="str">
        <f>IFERROR(INDEX('Enter Draw '!$A$3:$J$252,MATCH(SMALL('Enter Draw '!$O$3:$O$252,Q150),'Enter Draw '!$O$3:$O$252,0),7),"")</f>
        <v/>
      </c>
      <c r="Z150" t="str">
        <f>IFERROR(INDEX('Enter Draw '!$A$3:$H$252,MATCH(SMALL('Enter Draw '!$O$3:$O$252,Q150),'Enter Draw '!$O$3:$O$252,0),8),"")</f>
        <v/>
      </c>
    </row>
    <row r="151" spans="1:26">
      <c r="A151" s="1" t="str">
        <f>IF(B151="","",IF(INDEX('Enter Draw '!$C$3:$H$252,MATCH(SMALL('Enter Draw '!$J$3:$J$252,D151),'Enter Draw '!$J$3:$J$252,0),1)="yco","yco",D151))</f>
        <v/>
      </c>
      <c r="B151" t="str">
        <f>IFERROR(INDEX('Enter Draw '!$C$3:$J$252,MATCH(SMALL('Enter Draw '!$J$3:$J$252,D151),'Enter Draw '!$J$3:$J$252,0),5),"")</f>
        <v/>
      </c>
      <c r="C151" t="str">
        <f>IFERROR(INDEX('Enter Draw '!$C$3:$H$252,MATCH(SMALL('Enter Draw '!$J$3:$J$252,D151),'Enter Draw '!$J$3:$J$252,0),6),"")</f>
        <v/>
      </c>
      <c r="F151" s="1" t="str">
        <f>IF(G151="","",IF(INDEX('Enter Draw '!$E$3:$H$252,MATCH(SMALL('Enter Draw '!$K$3:$K$252,D151),'Enter Draw '!$K$3:$K$252,0),1)="co","co",IF(INDEX('Enter Draw '!$E$3:$H$252,MATCH(SMALL('Enter Draw '!$K$3:$K$252,D151),'Enter Draw '!$K$3:$K$252,0),1)="yco","yco",D151)))</f>
        <v/>
      </c>
      <c r="G151" t="str">
        <f>IFERROR(INDEX('Enter Draw '!$E$3:$H$252,MATCH(SMALL('Enter Draw '!$K$3:$K$252,D151),'Enter Draw '!$K$3:$K$252,0),3),"")</f>
        <v/>
      </c>
      <c r="H151" t="str">
        <f>IFERROR(INDEX('Enter Draw '!$E$3:$H$252,MATCH(SMALL('Enter Draw '!$K$3:$K$252,D151),'Enter Draw '!$K$3:$K$252,0),4),"")</f>
        <v/>
      </c>
      <c r="I151">
        <v>137</v>
      </c>
      <c r="J151" s="1" t="str">
        <f t="shared" si="6"/>
        <v/>
      </c>
      <c r="K151" t="str">
        <f>IFERROR(INDEX('Enter Draw '!$F$3:$H$252,MATCH(SMALL('Enter Draw '!$L$3:$L$252,I151),'Enter Draw '!$L$3:$L$252,0),2),"")</f>
        <v/>
      </c>
      <c r="L151" t="str">
        <f>IFERROR(INDEX('Enter Draw '!$F$3:$H$252,MATCH(SMALL('Enter Draw '!$L$3:$L$252,I151),'Enter Draw '!$L$3:$L$252,0),3),"")</f>
        <v/>
      </c>
      <c r="N151" s="1" t="str">
        <f>IF(O151="","",IF(INDEX('Enter Draw '!$B$3:$H$252,MATCH(SMALL('Enter Draw '!$M$3:$M$252,D151),'Enter Draw '!$M$3:$M$252,0),1)="oco","oco",D151))</f>
        <v/>
      </c>
      <c r="O151" t="str">
        <f>IFERROR(INDEX('Enter Draw '!$A$3:$J$252,MATCH(SMALL('Enter Draw '!$M$3:$M$252,Q151),'Enter Draw '!$M$3:$M$252,0),7),"")</f>
        <v/>
      </c>
      <c r="P151" t="str">
        <f>IFERROR(INDEX('Enter Draw '!$A$3:$H$252,MATCH(SMALL('Enter Draw '!$M$3:$M$252,Q151),'Enter Draw '!$M$3:$M$252,0),8),"")</f>
        <v/>
      </c>
      <c r="S151" s="1" t="str">
        <f t="shared" si="7"/>
        <v/>
      </c>
      <c r="T151" t="str">
        <f>IFERROR(INDEX('Enter Draw '!$A$3:$J$252,MATCH(SMALL('Enter Draw '!$N$3:$N$252,V152),'Enter Draw '!$N$3:$N$252,0),6),"")</f>
        <v/>
      </c>
      <c r="U151" t="str">
        <f>IFERROR(INDEX('Enter Draw '!$A$3:$H$252,MATCH(SMALL('Enter Draw '!$N$3:$N$252,V152),'Enter Draw '!$N$3:$N$252,0),7),"")</f>
        <v/>
      </c>
      <c r="X151" s="1" t="str">
        <f t="shared" si="8"/>
        <v/>
      </c>
      <c r="Y151" t="str">
        <f>IFERROR(INDEX('Enter Draw '!$A$3:$J$252,MATCH(SMALL('Enter Draw '!$O$3:$O$252,Q151),'Enter Draw '!$O$3:$O$252,0),7),"")</f>
        <v/>
      </c>
      <c r="Z151" t="str">
        <f>IFERROR(INDEX('Enter Draw '!$A$3:$H$252,MATCH(SMALL('Enter Draw '!$O$3:$O$252,Q151),'Enter Draw '!$O$3:$O$252,0),8),"")</f>
        <v/>
      </c>
    </row>
    <row r="152" spans="1:26">
      <c r="A152" s="1" t="str">
        <f>IF(B152="","",IF(INDEX('Enter Draw '!$C$3:$H$252,MATCH(SMALL('Enter Draw '!$J$3:$J$252,D152),'Enter Draw '!$J$3:$J$252,0),1)="yco","yco",D152))</f>
        <v/>
      </c>
      <c r="B152" t="str">
        <f>IFERROR(INDEX('Enter Draw '!$C$3:$J$252,MATCH(SMALL('Enter Draw '!$J$3:$J$252,D152),'Enter Draw '!$J$3:$J$252,0),5),"")</f>
        <v/>
      </c>
      <c r="C152" t="str">
        <f>IFERROR(INDEX('Enter Draw '!$C$3:$H$252,MATCH(SMALL('Enter Draw '!$J$3:$J$252,D152),'Enter Draw '!$J$3:$J$252,0),6),"")</f>
        <v/>
      </c>
      <c r="D152">
        <v>126</v>
      </c>
      <c r="F152" s="1" t="str">
        <f>IF(G152="","",IF(INDEX('Enter Draw '!$E$3:$H$252,MATCH(SMALL('Enter Draw '!$K$3:$K$252,D152),'Enter Draw '!$K$3:$K$252,0),1)="co","co",IF(INDEX('Enter Draw '!$E$3:$H$252,MATCH(SMALL('Enter Draw '!$K$3:$K$252,D152),'Enter Draw '!$K$3:$K$252,0),1)="yco","yco",D152)))</f>
        <v/>
      </c>
      <c r="G152" t="str">
        <f>IFERROR(INDEX('Enter Draw '!$E$3:$H$252,MATCH(SMALL('Enter Draw '!$K$3:$K$252,D152),'Enter Draw '!$K$3:$K$252,0),3),"")</f>
        <v/>
      </c>
      <c r="H152" t="str">
        <f>IFERROR(INDEX('Enter Draw '!$E$3:$H$252,MATCH(SMALL('Enter Draw '!$K$3:$K$252,D152),'Enter Draw '!$K$3:$K$252,0),4),"")</f>
        <v/>
      </c>
      <c r="I152">
        <v>138</v>
      </c>
      <c r="J152" s="1" t="str">
        <f t="shared" si="6"/>
        <v/>
      </c>
      <c r="K152" t="str">
        <f>IFERROR(INDEX('Enter Draw '!$F$3:$H$252,MATCH(SMALL('Enter Draw '!$L$3:$L$252,I152),'Enter Draw '!$L$3:$L$252,0),2),"")</f>
        <v/>
      </c>
      <c r="L152" t="str">
        <f>IFERROR(INDEX('Enter Draw '!$F$3:$H$252,MATCH(SMALL('Enter Draw '!$L$3:$L$252,I152),'Enter Draw '!$L$3:$L$252,0),3),"")</f>
        <v/>
      </c>
      <c r="N152" s="1" t="str">
        <f>IF(O152="","",IF(INDEX('Enter Draw '!$B$3:$H$252,MATCH(SMALL('Enter Draw '!$M$3:$M$252,D152),'Enter Draw '!$M$3:$M$252,0),1)="oco","oco",D152))</f>
        <v/>
      </c>
      <c r="O152" t="str">
        <f>IFERROR(INDEX('Enter Draw '!$A$3:$J$252,MATCH(SMALL('Enter Draw '!$M$3:$M$252,Q152),'Enter Draw '!$M$3:$M$252,0),7),"")</f>
        <v/>
      </c>
      <c r="P152" t="str">
        <f>IFERROR(INDEX('Enter Draw '!$A$3:$H$252,MATCH(SMALL('Enter Draw '!$M$3:$M$252,Q152),'Enter Draw '!$M$3:$M$252,0),8),"")</f>
        <v/>
      </c>
      <c r="Q152">
        <v>126</v>
      </c>
      <c r="S152" s="1" t="str">
        <f t="shared" si="7"/>
        <v/>
      </c>
      <c r="T152" t="str">
        <f>IFERROR(INDEX('Enter Draw '!$A$3:$J$252,MATCH(SMALL('Enter Draw '!$N$3:$N$252,V153),'Enter Draw '!$N$3:$N$252,0),6),"")</f>
        <v/>
      </c>
      <c r="U152" t="str">
        <f>IFERROR(INDEX('Enter Draw '!$A$3:$H$252,MATCH(SMALL('Enter Draw '!$N$3:$N$252,V153),'Enter Draw '!$N$3:$N$252,0),7),"")</f>
        <v/>
      </c>
      <c r="V152">
        <v>126</v>
      </c>
      <c r="X152" s="1" t="str">
        <f t="shared" si="8"/>
        <v/>
      </c>
      <c r="Y152" t="str">
        <f>IFERROR(INDEX('Enter Draw '!$A$3:$J$252,MATCH(SMALL('Enter Draw '!$O$3:$O$252,Q152),'Enter Draw '!$O$3:$O$252,0),7),"")</f>
        <v/>
      </c>
      <c r="Z152" t="str">
        <f>IFERROR(INDEX('Enter Draw '!$A$3:$H$252,MATCH(SMALL('Enter Draw '!$O$3:$O$252,Q152),'Enter Draw '!$O$3:$O$252,0),8),"")</f>
        <v/>
      </c>
    </row>
    <row r="153" spans="1:26">
      <c r="A153" s="1" t="str">
        <f>IF(B153="","",IF(INDEX('Enter Draw '!$C$3:$H$252,MATCH(SMALL('Enter Draw '!$J$3:$J$252,D153),'Enter Draw '!$J$3:$J$252,0),1)="yco","yco",D153))</f>
        <v/>
      </c>
      <c r="B153" t="str">
        <f>IFERROR(INDEX('Enter Draw '!$C$3:$J$252,MATCH(SMALL('Enter Draw '!$J$3:$J$252,D153),'Enter Draw '!$J$3:$J$252,0),5),"")</f>
        <v/>
      </c>
      <c r="C153" t="str">
        <f>IFERROR(INDEX('Enter Draw '!$C$3:$H$252,MATCH(SMALL('Enter Draw '!$J$3:$J$252,D153),'Enter Draw '!$J$3:$J$252,0),6),"")</f>
        <v/>
      </c>
      <c r="D153">
        <v>127</v>
      </c>
      <c r="F153" s="1" t="str">
        <f>IF(G153="","",IF(INDEX('Enter Draw '!$E$3:$H$252,MATCH(SMALL('Enter Draw '!$K$3:$K$252,D153),'Enter Draw '!$K$3:$K$252,0),1)="co","co",IF(INDEX('Enter Draw '!$E$3:$H$252,MATCH(SMALL('Enter Draw '!$K$3:$K$252,D153),'Enter Draw '!$K$3:$K$252,0),1)="yco","yco",D153)))</f>
        <v/>
      </c>
      <c r="G153" t="str">
        <f>IFERROR(INDEX('Enter Draw '!$E$3:$H$252,MATCH(SMALL('Enter Draw '!$K$3:$K$252,D153),'Enter Draw '!$K$3:$K$252,0),3),"")</f>
        <v/>
      </c>
      <c r="H153" t="str">
        <f>IFERROR(INDEX('Enter Draw '!$E$3:$H$252,MATCH(SMALL('Enter Draw '!$K$3:$K$252,D153),'Enter Draw '!$K$3:$K$252,0),4),"")</f>
        <v/>
      </c>
      <c r="I153">
        <v>139</v>
      </c>
      <c r="J153" s="1" t="str">
        <f t="shared" si="6"/>
        <v/>
      </c>
      <c r="K153" t="str">
        <f>IFERROR(INDEX('Enter Draw '!$F$3:$H$252,MATCH(SMALL('Enter Draw '!$L$3:$L$252,I153),'Enter Draw '!$L$3:$L$252,0),2),"")</f>
        <v/>
      </c>
      <c r="L153" t="str">
        <f>IFERROR(INDEX('Enter Draw '!$F$3:$H$252,MATCH(SMALL('Enter Draw '!$L$3:$L$252,I153),'Enter Draw '!$L$3:$L$252,0),3),"")</f>
        <v/>
      </c>
      <c r="N153" s="1" t="str">
        <f>IF(O153="","",IF(INDEX('Enter Draw '!$B$3:$H$252,MATCH(SMALL('Enter Draw '!$M$3:$M$252,D153),'Enter Draw '!$M$3:$M$252,0),1)="oco","oco",D153))</f>
        <v/>
      </c>
      <c r="O153" t="str">
        <f>IFERROR(INDEX('Enter Draw '!$A$3:$J$252,MATCH(SMALL('Enter Draw '!$M$3:$M$252,Q153),'Enter Draw '!$M$3:$M$252,0),7),"")</f>
        <v/>
      </c>
      <c r="P153" t="str">
        <f>IFERROR(INDEX('Enter Draw '!$A$3:$H$252,MATCH(SMALL('Enter Draw '!$M$3:$M$252,Q153),'Enter Draw '!$M$3:$M$252,0),8),"")</f>
        <v/>
      </c>
      <c r="Q153">
        <v>127</v>
      </c>
      <c r="S153" s="1" t="str">
        <f t="shared" si="7"/>
        <v/>
      </c>
      <c r="T153" t="str">
        <f>IFERROR(INDEX('Enter Draw '!$A$3:$J$252,MATCH(SMALL('Enter Draw '!$N$3:$N$252,V154),'Enter Draw '!$N$3:$N$252,0),6),"")</f>
        <v/>
      </c>
      <c r="U153" t="str">
        <f>IFERROR(INDEX('Enter Draw '!$A$3:$H$252,MATCH(SMALL('Enter Draw '!$N$3:$N$252,V154),'Enter Draw '!$N$3:$N$252,0),7),"")</f>
        <v/>
      </c>
      <c r="V153">
        <v>127</v>
      </c>
      <c r="X153" s="1" t="str">
        <f t="shared" si="8"/>
        <v/>
      </c>
      <c r="Y153" t="str">
        <f>IFERROR(INDEX('Enter Draw '!$A$3:$J$252,MATCH(SMALL('Enter Draw '!$O$3:$O$252,Q153),'Enter Draw '!$O$3:$O$252,0),7),"")</f>
        <v/>
      </c>
      <c r="Z153" t="str">
        <f>IFERROR(INDEX('Enter Draw '!$A$3:$H$252,MATCH(SMALL('Enter Draw '!$O$3:$O$252,Q153),'Enter Draw '!$O$3:$O$252,0),8),"")</f>
        <v/>
      </c>
    </row>
    <row r="154" spans="1:26">
      <c r="A154" s="1" t="str">
        <f>IF(B154="","",IF(INDEX('Enter Draw '!$C$3:$H$252,MATCH(SMALL('Enter Draw '!$J$3:$J$252,D154),'Enter Draw '!$J$3:$J$252,0),1)="yco","yco",D154))</f>
        <v/>
      </c>
      <c r="B154" t="str">
        <f>IFERROR(INDEX('Enter Draw '!$C$3:$J$252,MATCH(SMALL('Enter Draw '!$J$3:$J$252,D154),'Enter Draw '!$J$3:$J$252,0),5),"")</f>
        <v/>
      </c>
      <c r="C154" t="str">
        <f>IFERROR(INDEX('Enter Draw '!$C$3:$H$252,MATCH(SMALL('Enter Draw '!$J$3:$J$252,D154),'Enter Draw '!$J$3:$J$252,0),6),"")</f>
        <v/>
      </c>
      <c r="D154">
        <v>128</v>
      </c>
      <c r="F154" s="1" t="str">
        <f>IF(G154="","",IF(INDEX('Enter Draw '!$E$3:$H$252,MATCH(SMALL('Enter Draw '!$K$3:$K$252,D154),'Enter Draw '!$K$3:$K$252,0),1)="co","co",IF(INDEX('Enter Draw '!$E$3:$H$252,MATCH(SMALL('Enter Draw '!$K$3:$K$252,D154),'Enter Draw '!$K$3:$K$252,0),1)="yco","yco",D154)))</f>
        <v/>
      </c>
      <c r="G154" t="str">
        <f>IFERROR(INDEX('Enter Draw '!$E$3:$H$252,MATCH(SMALL('Enter Draw '!$K$3:$K$252,D154),'Enter Draw '!$K$3:$K$252,0),3),"")</f>
        <v/>
      </c>
      <c r="H154" t="str">
        <f>IFERROR(INDEX('Enter Draw '!$E$3:$H$252,MATCH(SMALL('Enter Draw '!$K$3:$K$252,D154),'Enter Draw '!$K$3:$K$252,0),4),"")</f>
        <v/>
      </c>
      <c r="I154">
        <v>140</v>
      </c>
      <c r="J154" s="1" t="str">
        <f t="shared" si="6"/>
        <v/>
      </c>
      <c r="K154" t="str">
        <f>IFERROR(INDEX('Enter Draw '!$F$3:$H$252,MATCH(SMALL('Enter Draw '!$L$3:$L$252,I154),'Enter Draw '!$L$3:$L$252,0),2),"")</f>
        <v/>
      </c>
      <c r="L154" t="str">
        <f>IFERROR(INDEX('Enter Draw '!$F$3:$H$252,MATCH(SMALL('Enter Draw '!$L$3:$L$252,I154),'Enter Draw '!$L$3:$L$252,0),3),"")</f>
        <v/>
      </c>
      <c r="N154" s="1" t="str">
        <f>IF(O154="","",IF(INDEX('Enter Draw '!$B$3:$H$252,MATCH(SMALL('Enter Draw '!$M$3:$M$252,D154),'Enter Draw '!$M$3:$M$252,0),1)="oco","oco",D154))</f>
        <v/>
      </c>
      <c r="O154" t="str">
        <f>IFERROR(INDEX('Enter Draw '!$A$3:$J$252,MATCH(SMALL('Enter Draw '!$M$3:$M$252,Q154),'Enter Draw '!$M$3:$M$252,0),7),"")</f>
        <v/>
      </c>
      <c r="P154" t="str">
        <f>IFERROR(INDEX('Enter Draw '!$A$3:$H$252,MATCH(SMALL('Enter Draw '!$M$3:$M$252,Q154),'Enter Draw '!$M$3:$M$252,0),8),"")</f>
        <v/>
      </c>
      <c r="Q154">
        <v>128</v>
      </c>
      <c r="S154" s="1" t="str">
        <f t="shared" si="7"/>
        <v/>
      </c>
      <c r="T154" t="str">
        <f>IFERROR(INDEX('Enter Draw '!$A$3:$J$252,MATCH(SMALL('Enter Draw '!$N$3:$N$252,V155),'Enter Draw '!$N$3:$N$252,0),6),"")</f>
        <v/>
      </c>
      <c r="U154" t="str">
        <f>IFERROR(INDEX('Enter Draw '!$A$3:$H$252,MATCH(SMALL('Enter Draw '!$N$3:$N$252,V155),'Enter Draw '!$N$3:$N$252,0),7),"")</f>
        <v/>
      </c>
      <c r="V154">
        <v>128</v>
      </c>
      <c r="X154" s="1" t="str">
        <f t="shared" si="8"/>
        <v/>
      </c>
      <c r="Y154" t="str">
        <f>IFERROR(INDEX('Enter Draw '!$A$3:$J$252,MATCH(SMALL('Enter Draw '!$O$3:$O$252,Q154),'Enter Draw '!$O$3:$O$252,0),7),"")</f>
        <v/>
      </c>
      <c r="Z154" t="str">
        <f>IFERROR(INDEX('Enter Draw '!$A$3:$H$252,MATCH(SMALL('Enter Draw '!$O$3:$O$252,Q154),'Enter Draw '!$O$3:$O$252,0),8),"")</f>
        <v/>
      </c>
    </row>
    <row r="155" spans="1:26">
      <c r="A155" s="1" t="str">
        <f>IF(B155="","",IF(INDEX('Enter Draw '!$C$3:$H$252,MATCH(SMALL('Enter Draw '!$J$3:$J$252,D155),'Enter Draw '!$J$3:$J$252,0),1)="yco","yco",D155))</f>
        <v/>
      </c>
      <c r="B155" t="str">
        <f>IFERROR(INDEX('Enter Draw '!$C$3:$J$252,MATCH(SMALL('Enter Draw '!$J$3:$J$252,D155),'Enter Draw '!$J$3:$J$252,0),5),"")</f>
        <v/>
      </c>
      <c r="C155" t="str">
        <f>IFERROR(INDEX('Enter Draw '!$C$3:$H$252,MATCH(SMALL('Enter Draw '!$J$3:$J$252,D155),'Enter Draw '!$J$3:$J$252,0),6),"")</f>
        <v/>
      </c>
      <c r="D155">
        <v>129</v>
      </c>
      <c r="F155" s="1" t="str">
        <f>IF(G155="","",IF(INDEX('Enter Draw '!$E$3:$H$252,MATCH(SMALL('Enter Draw '!$K$3:$K$252,D155),'Enter Draw '!$K$3:$K$252,0),1)="co","co",IF(INDEX('Enter Draw '!$E$3:$H$252,MATCH(SMALL('Enter Draw '!$K$3:$K$252,D155),'Enter Draw '!$K$3:$K$252,0),1)="yco","yco",D155)))</f>
        <v/>
      </c>
      <c r="G155" t="str">
        <f>IFERROR(INDEX('Enter Draw '!$E$3:$H$252,MATCH(SMALL('Enter Draw '!$K$3:$K$252,D155),'Enter Draw '!$K$3:$K$252,0),3),"")</f>
        <v/>
      </c>
      <c r="H155" t="str">
        <f>IFERROR(INDEX('Enter Draw '!$E$3:$H$252,MATCH(SMALL('Enter Draw '!$K$3:$K$252,D155),'Enter Draw '!$K$3:$K$252,0),4),"")</f>
        <v/>
      </c>
      <c r="J155" s="1" t="str">
        <f t="shared" si="6"/>
        <v/>
      </c>
      <c r="K155" t="str">
        <f>IFERROR(INDEX('Enter Draw '!$F$3:$H$252,MATCH(SMALL('Enter Draw '!$L$3:$L$252,I155),'Enter Draw '!$L$3:$L$252,0),2),"")</f>
        <v/>
      </c>
      <c r="L155" t="str">
        <f>IFERROR(INDEX('Enter Draw '!$F$3:$H$252,MATCH(SMALL('Enter Draw '!$L$3:$L$252,I155),'Enter Draw '!$L$3:$L$252,0),3),"")</f>
        <v/>
      </c>
      <c r="N155" s="1" t="str">
        <f>IF(O155="","",IF(INDEX('Enter Draw '!$B$3:$H$252,MATCH(SMALL('Enter Draw '!$M$3:$M$252,D155),'Enter Draw '!$M$3:$M$252,0),1)="oco","oco",D155))</f>
        <v/>
      </c>
      <c r="O155" t="str">
        <f>IFERROR(INDEX('Enter Draw '!$A$3:$J$252,MATCH(SMALL('Enter Draw '!$M$3:$M$252,Q155),'Enter Draw '!$M$3:$M$252,0),7),"")</f>
        <v/>
      </c>
      <c r="P155" t="str">
        <f>IFERROR(INDEX('Enter Draw '!$A$3:$H$252,MATCH(SMALL('Enter Draw '!$M$3:$M$252,Q155),'Enter Draw '!$M$3:$M$252,0),8),"")</f>
        <v/>
      </c>
      <c r="Q155">
        <v>129</v>
      </c>
      <c r="S155" s="1" t="str">
        <f t="shared" si="7"/>
        <v/>
      </c>
      <c r="T155" t="str">
        <f>IFERROR(INDEX('Enter Draw '!$A$3:$J$252,MATCH(SMALL('Enter Draw '!$N$3:$N$252,V156),'Enter Draw '!$N$3:$N$252,0),6),"")</f>
        <v/>
      </c>
      <c r="U155" t="str">
        <f>IFERROR(INDEX('Enter Draw '!$A$3:$H$252,MATCH(SMALL('Enter Draw '!$N$3:$N$252,V156),'Enter Draw '!$N$3:$N$252,0),7),"")</f>
        <v/>
      </c>
      <c r="V155">
        <v>129</v>
      </c>
      <c r="X155" s="1" t="str">
        <f t="shared" si="8"/>
        <v/>
      </c>
      <c r="Y155" t="str">
        <f>IFERROR(INDEX('Enter Draw '!$A$3:$J$252,MATCH(SMALL('Enter Draw '!$O$3:$O$252,Q155),'Enter Draw '!$O$3:$O$252,0),7),"")</f>
        <v/>
      </c>
      <c r="Z155" t="str">
        <f>IFERROR(INDEX('Enter Draw '!$A$3:$H$252,MATCH(SMALL('Enter Draw '!$O$3:$O$252,Q155),'Enter Draw '!$O$3:$O$252,0),8),"")</f>
        <v/>
      </c>
    </row>
    <row r="156" spans="1:26">
      <c r="A156" s="1" t="str">
        <f>IF(B156="","",IF(INDEX('Enter Draw '!$C$3:$H$252,MATCH(SMALL('Enter Draw '!$J$3:$J$252,D156),'Enter Draw '!$J$3:$J$252,0),1)="yco","yco",D156))</f>
        <v/>
      </c>
      <c r="B156" t="str">
        <f>IFERROR(INDEX('Enter Draw '!$C$3:$J$252,MATCH(SMALL('Enter Draw '!$J$3:$J$252,D156),'Enter Draw '!$J$3:$J$252,0),5),"")</f>
        <v/>
      </c>
      <c r="C156" t="str">
        <f>IFERROR(INDEX('Enter Draw '!$C$3:$H$252,MATCH(SMALL('Enter Draw '!$J$3:$J$252,D156),'Enter Draw '!$J$3:$J$252,0),6),"")</f>
        <v/>
      </c>
      <c r="D156">
        <v>130</v>
      </c>
      <c r="F156" s="1" t="str">
        <f>IF(G156="","",IF(INDEX('Enter Draw '!$E$3:$H$252,MATCH(SMALL('Enter Draw '!$K$3:$K$252,D156),'Enter Draw '!$K$3:$K$252,0),1)="co","co",IF(INDEX('Enter Draw '!$E$3:$H$252,MATCH(SMALL('Enter Draw '!$K$3:$K$252,D156),'Enter Draw '!$K$3:$K$252,0),1)="yco","yco",D156)))</f>
        <v/>
      </c>
      <c r="G156" t="str">
        <f>IFERROR(INDEX('Enter Draw '!$E$3:$H$252,MATCH(SMALL('Enter Draw '!$K$3:$K$252,D156),'Enter Draw '!$K$3:$K$252,0),3),"")</f>
        <v/>
      </c>
      <c r="H156" t="str">
        <f>IFERROR(INDEX('Enter Draw '!$E$3:$H$252,MATCH(SMALL('Enter Draw '!$K$3:$K$252,D156),'Enter Draw '!$K$3:$K$252,0),4),"")</f>
        <v/>
      </c>
      <c r="I156">
        <v>141</v>
      </c>
      <c r="J156" s="1" t="str">
        <f t="shared" si="6"/>
        <v/>
      </c>
      <c r="K156" t="str">
        <f>IFERROR(INDEX('Enter Draw '!$F$3:$H$252,MATCH(SMALL('Enter Draw '!$L$3:$L$252,I156),'Enter Draw '!$L$3:$L$252,0),2),"")</f>
        <v/>
      </c>
      <c r="L156" t="str">
        <f>IFERROR(INDEX('Enter Draw '!$F$3:$H$252,MATCH(SMALL('Enter Draw '!$L$3:$L$252,I156),'Enter Draw '!$L$3:$L$252,0),3),"")</f>
        <v/>
      </c>
      <c r="N156" s="1" t="str">
        <f>IF(O156="","",IF(INDEX('Enter Draw '!$B$3:$H$252,MATCH(SMALL('Enter Draw '!$M$3:$M$252,D156),'Enter Draw '!$M$3:$M$252,0),1)="oco","oco",D156))</f>
        <v/>
      </c>
      <c r="O156" t="str">
        <f>IFERROR(INDEX('Enter Draw '!$A$3:$J$252,MATCH(SMALL('Enter Draw '!$M$3:$M$252,Q156),'Enter Draw '!$M$3:$M$252,0),7),"")</f>
        <v/>
      </c>
      <c r="P156" t="str">
        <f>IFERROR(INDEX('Enter Draw '!$A$3:$H$252,MATCH(SMALL('Enter Draw '!$M$3:$M$252,Q156),'Enter Draw '!$M$3:$M$252,0),8),"")</f>
        <v/>
      </c>
      <c r="Q156">
        <v>130</v>
      </c>
      <c r="S156" s="1" t="str">
        <f t="shared" si="7"/>
        <v/>
      </c>
      <c r="T156" t="str">
        <f>IFERROR(INDEX('Enter Draw '!$A$3:$J$252,MATCH(SMALL('Enter Draw '!$N$3:$N$252,V157),'Enter Draw '!$N$3:$N$252,0),6),"")</f>
        <v/>
      </c>
      <c r="U156" t="str">
        <f>IFERROR(INDEX('Enter Draw '!$A$3:$H$252,MATCH(SMALL('Enter Draw '!$N$3:$N$252,V157),'Enter Draw '!$N$3:$N$252,0),7),"")</f>
        <v/>
      </c>
      <c r="V156">
        <v>130</v>
      </c>
      <c r="X156" s="1" t="str">
        <f t="shared" si="8"/>
        <v/>
      </c>
      <c r="Y156" t="str">
        <f>IFERROR(INDEX('Enter Draw '!$A$3:$J$252,MATCH(SMALL('Enter Draw '!$O$3:$O$252,Q156),'Enter Draw '!$O$3:$O$252,0),7),"")</f>
        <v/>
      </c>
      <c r="Z156" t="str">
        <f>IFERROR(INDEX('Enter Draw '!$A$3:$H$252,MATCH(SMALL('Enter Draw '!$O$3:$O$252,Q156),'Enter Draw '!$O$3:$O$252,0),8),"")</f>
        <v/>
      </c>
    </row>
    <row r="157" spans="1:26">
      <c r="A157" s="1" t="str">
        <f>IF(B157="","",IF(INDEX('Enter Draw '!$C$3:$H$252,MATCH(SMALL('Enter Draw '!$J$3:$J$252,D157),'Enter Draw '!$J$3:$J$252,0),1)="yco","yco",D157))</f>
        <v/>
      </c>
      <c r="B157" t="str">
        <f>IFERROR(INDEX('Enter Draw '!$C$3:$J$252,MATCH(SMALL('Enter Draw '!$J$3:$J$252,D157),'Enter Draw '!$J$3:$J$252,0),5),"")</f>
        <v/>
      </c>
      <c r="C157" t="str">
        <f>IFERROR(INDEX('Enter Draw '!$C$3:$H$252,MATCH(SMALL('Enter Draw '!$J$3:$J$252,D157),'Enter Draw '!$J$3:$J$252,0),6),"")</f>
        <v/>
      </c>
      <c r="F157" s="1" t="str">
        <f>IF(G157="","",IF(INDEX('Enter Draw '!$E$3:$H$252,MATCH(SMALL('Enter Draw '!$K$3:$K$252,D157),'Enter Draw '!$K$3:$K$252,0),1)="co","co",IF(INDEX('Enter Draw '!$E$3:$H$252,MATCH(SMALL('Enter Draw '!$K$3:$K$252,D157),'Enter Draw '!$K$3:$K$252,0),1)="yco","yco",D157)))</f>
        <v/>
      </c>
      <c r="G157" t="str">
        <f>IFERROR(INDEX('Enter Draw '!$E$3:$H$252,MATCH(SMALL('Enter Draw '!$K$3:$K$252,D157),'Enter Draw '!$K$3:$K$252,0),3),"")</f>
        <v/>
      </c>
      <c r="H157" t="str">
        <f>IFERROR(INDEX('Enter Draw '!$E$3:$H$252,MATCH(SMALL('Enter Draw '!$K$3:$K$252,D157),'Enter Draw '!$K$3:$K$252,0),4),"")</f>
        <v/>
      </c>
      <c r="I157">
        <v>142</v>
      </c>
      <c r="J157" s="1" t="str">
        <f t="shared" si="6"/>
        <v/>
      </c>
      <c r="K157" t="str">
        <f>IFERROR(INDEX('Enter Draw '!$F$3:$H$252,MATCH(SMALL('Enter Draw '!$L$3:$L$252,I157),'Enter Draw '!$L$3:$L$252,0),2),"")</f>
        <v/>
      </c>
      <c r="L157" t="str">
        <f>IFERROR(INDEX('Enter Draw '!$F$3:$H$252,MATCH(SMALL('Enter Draw '!$L$3:$L$252,I157),'Enter Draw '!$L$3:$L$252,0),3),"")</f>
        <v/>
      </c>
      <c r="N157" s="1" t="str">
        <f>IF(O157="","",IF(INDEX('Enter Draw '!$B$3:$H$252,MATCH(SMALL('Enter Draw '!$M$3:$M$252,D157),'Enter Draw '!$M$3:$M$252,0),1)="oco","oco",D157))</f>
        <v/>
      </c>
      <c r="O157" t="str">
        <f>IFERROR(INDEX('Enter Draw '!$A$3:$J$252,MATCH(SMALL('Enter Draw '!$M$3:$M$252,Q157),'Enter Draw '!$M$3:$M$252,0),7),"")</f>
        <v/>
      </c>
      <c r="P157" t="str">
        <f>IFERROR(INDEX('Enter Draw '!$A$3:$H$252,MATCH(SMALL('Enter Draw '!$M$3:$M$252,Q157),'Enter Draw '!$M$3:$M$252,0),8),"")</f>
        <v/>
      </c>
      <c r="S157" s="1" t="str">
        <f t="shared" si="7"/>
        <v/>
      </c>
      <c r="T157" t="str">
        <f>IFERROR(INDEX('Enter Draw '!$A$3:$J$252,MATCH(SMALL('Enter Draw '!$N$3:$N$252,V158),'Enter Draw '!$N$3:$N$252,0),6),"")</f>
        <v/>
      </c>
      <c r="U157" t="str">
        <f>IFERROR(INDEX('Enter Draw '!$A$3:$H$252,MATCH(SMALL('Enter Draw '!$N$3:$N$252,V158),'Enter Draw '!$N$3:$N$252,0),7),"")</f>
        <v/>
      </c>
      <c r="X157" s="1" t="str">
        <f t="shared" si="8"/>
        <v/>
      </c>
      <c r="Y157" t="str">
        <f>IFERROR(INDEX('Enter Draw '!$A$3:$J$252,MATCH(SMALL('Enter Draw '!$O$3:$O$252,Q157),'Enter Draw '!$O$3:$O$252,0),7),"")</f>
        <v/>
      </c>
      <c r="Z157" t="str">
        <f>IFERROR(INDEX('Enter Draw '!$A$3:$H$252,MATCH(SMALL('Enter Draw '!$O$3:$O$252,Q157),'Enter Draw '!$O$3:$O$252,0),8),"")</f>
        <v/>
      </c>
    </row>
    <row r="158" spans="1:26">
      <c r="A158" s="1" t="str">
        <f>IF(B158="","",IF(INDEX('Enter Draw '!$C$3:$H$252,MATCH(SMALL('Enter Draw '!$J$3:$J$252,D158),'Enter Draw '!$J$3:$J$252,0),1)="yco","yco",D158))</f>
        <v/>
      </c>
      <c r="B158" t="str">
        <f>IFERROR(INDEX('Enter Draw '!$C$3:$J$252,MATCH(SMALL('Enter Draw '!$J$3:$J$252,D158),'Enter Draw '!$J$3:$J$252,0),5),"")</f>
        <v/>
      </c>
      <c r="C158" t="str">
        <f>IFERROR(INDEX('Enter Draw '!$C$3:$H$252,MATCH(SMALL('Enter Draw '!$J$3:$J$252,D158),'Enter Draw '!$J$3:$J$252,0),6),"")</f>
        <v/>
      </c>
      <c r="D158">
        <v>131</v>
      </c>
      <c r="F158" s="1" t="str">
        <f>IF(G158="","",IF(INDEX('Enter Draw '!$E$3:$H$252,MATCH(SMALL('Enter Draw '!$K$3:$K$252,D158),'Enter Draw '!$K$3:$K$252,0),1)="co","co",IF(INDEX('Enter Draw '!$E$3:$H$252,MATCH(SMALL('Enter Draw '!$K$3:$K$252,D158),'Enter Draw '!$K$3:$K$252,0),1)="yco","yco",D158)))</f>
        <v/>
      </c>
      <c r="G158" t="str">
        <f>IFERROR(INDEX('Enter Draw '!$E$3:$H$252,MATCH(SMALL('Enter Draw '!$K$3:$K$252,D158),'Enter Draw '!$K$3:$K$252,0),3),"")</f>
        <v/>
      </c>
      <c r="H158" t="str">
        <f>IFERROR(INDEX('Enter Draw '!$E$3:$H$252,MATCH(SMALL('Enter Draw '!$K$3:$K$252,D158),'Enter Draw '!$K$3:$K$252,0),4),"")</f>
        <v/>
      </c>
      <c r="I158">
        <v>143</v>
      </c>
      <c r="J158" s="1" t="str">
        <f t="shared" si="6"/>
        <v/>
      </c>
      <c r="K158" t="str">
        <f>IFERROR(INDEX('Enter Draw '!$F$3:$H$252,MATCH(SMALL('Enter Draw '!$L$3:$L$252,I158),'Enter Draw '!$L$3:$L$252,0),2),"")</f>
        <v/>
      </c>
      <c r="L158" t="str">
        <f>IFERROR(INDEX('Enter Draw '!$F$3:$H$252,MATCH(SMALL('Enter Draw '!$L$3:$L$252,I158),'Enter Draw '!$L$3:$L$252,0),3),"")</f>
        <v/>
      </c>
      <c r="N158" s="1" t="str">
        <f>IF(O158="","",IF(INDEX('Enter Draw '!$B$3:$H$252,MATCH(SMALL('Enter Draw '!$M$3:$M$252,D158),'Enter Draw '!$M$3:$M$252,0),1)="oco","oco",D158))</f>
        <v/>
      </c>
      <c r="O158" t="str">
        <f>IFERROR(INDEX('Enter Draw '!$A$3:$J$252,MATCH(SMALL('Enter Draw '!$M$3:$M$252,Q158),'Enter Draw '!$M$3:$M$252,0),7),"")</f>
        <v/>
      </c>
      <c r="P158" t="str">
        <f>IFERROR(INDEX('Enter Draw '!$A$3:$H$252,MATCH(SMALL('Enter Draw '!$M$3:$M$252,Q158),'Enter Draw '!$M$3:$M$252,0),8),"")</f>
        <v/>
      </c>
      <c r="Q158">
        <v>131</v>
      </c>
      <c r="S158" s="1" t="str">
        <f t="shared" si="7"/>
        <v/>
      </c>
      <c r="T158" t="str">
        <f>IFERROR(INDEX('Enter Draw '!$A$3:$J$252,MATCH(SMALL('Enter Draw '!$N$3:$N$252,V159),'Enter Draw '!$N$3:$N$252,0),6),"")</f>
        <v/>
      </c>
      <c r="U158" t="str">
        <f>IFERROR(INDEX('Enter Draw '!$A$3:$H$252,MATCH(SMALL('Enter Draw '!$N$3:$N$252,V159),'Enter Draw '!$N$3:$N$252,0),7),"")</f>
        <v/>
      </c>
      <c r="V158">
        <v>131</v>
      </c>
      <c r="X158" s="1" t="str">
        <f t="shared" si="8"/>
        <v/>
      </c>
      <c r="Y158" t="str">
        <f>IFERROR(INDEX('Enter Draw '!$A$3:$J$252,MATCH(SMALL('Enter Draw '!$O$3:$O$252,Q158),'Enter Draw '!$O$3:$O$252,0),7),"")</f>
        <v/>
      </c>
      <c r="Z158" t="str">
        <f>IFERROR(INDEX('Enter Draw '!$A$3:$H$252,MATCH(SMALL('Enter Draw '!$O$3:$O$252,Q158),'Enter Draw '!$O$3:$O$252,0),8),"")</f>
        <v/>
      </c>
    </row>
    <row r="159" spans="1:26">
      <c r="A159" s="1" t="str">
        <f>IF(B159="","",IF(INDEX('Enter Draw '!$C$3:$H$252,MATCH(SMALL('Enter Draw '!$J$3:$J$252,D159),'Enter Draw '!$J$3:$J$252,0),1)="yco","yco",D159))</f>
        <v/>
      </c>
      <c r="B159" t="str">
        <f>IFERROR(INDEX('Enter Draw '!$C$3:$J$252,MATCH(SMALL('Enter Draw '!$J$3:$J$252,D159),'Enter Draw '!$J$3:$J$252,0),5),"")</f>
        <v/>
      </c>
      <c r="C159" t="str">
        <f>IFERROR(INDEX('Enter Draw '!$C$3:$H$252,MATCH(SMALL('Enter Draw '!$J$3:$J$252,D159),'Enter Draw '!$J$3:$J$252,0),6),"")</f>
        <v/>
      </c>
      <c r="D159">
        <v>132</v>
      </c>
      <c r="F159" s="1" t="str">
        <f>IF(G159="","",IF(INDEX('Enter Draw '!$E$3:$H$252,MATCH(SMALL('Enter Draw '!$K$3:$K$252,D159),'Enter Draw '!$K$3:$K$252,0),1)="co","co",IF(INDEX('Enter Draw '!$E$3:$H$252,MATCH(SMALL('Enter Draw '!$K$3:$K$252,D159),'Enter Draw '!$K$3:$K$252,0),1)="yco","yco",D159)))</f>
        <v/>
      </c>
      <c r="G159" t="str">
        <f>IFERROR(INDEX('Enter Draw '!$E$3:$H$252,MATCH(SMALL('Enter Draw '!$K$3:$K$252,D159),'Enter Draw '!$K$3:$K$252,0),3),"")</f>
        <v/>
      </c>
      <c r="H159" t="str">
        <f>IFERROR(INDEX('Enter Draw '!$E$3:$H$252,MATCH(SMALL('Enter Draw '!$K$3:$K$252,D159),'Enter Draw '!$K$3:$K$252,0),4),"")</f>
        <v/>
      </c>
      <c r="I159">
        <v>144</v>
      </c>
      <c r="J159" s="1" t="str">
        <f t="shared" si="6"/>
        <v/>
      </c>
      <c r="K159" t="str">
        <f>IFERROR(INDEX('Enter Draw '!$F$3:$H$252,MATCH(SMALL('Enter Draw '!$L$3:$L$252,I159),'Enter Draw '!$L$3:$L$252,0),2),"")</f>
        <v/>
      </c>
      <c r="L159" t="str">
        <f>IFERROR(INDEX('Enter Draw '!$F$3:$H$252,MATCH(SMALL('Enter Draw '!$L$3:$L$252,I159),'Enter Draw '!$L$3:$L$252,0),3),"")</f>
        <v/>
      </c>
      <c r="N159" s="1" t="str">
        <f>IF(O159="","",IF(INDEX('Enter Draw '!$B$3:$H$252,MATCH(SMALL('Enter Draw '!$M$3:$M$252,D159),'Enter Draw '!$M$3:$M$252,0),1)="oco","oco",D159))</f>
        <v/>
      </c>
      <c r="O159" t="str">
        <f>IFERROR(INDEX('Enter Draw '!$A$3:$J$252,MATCH(SMALL('Enter Draw '!$M$3:$M$252,Q159),'Enter Draw '!$M$3:$M$252,0),7),"")</f>
        <v/>
      </c>
      <c r="P159" t="str">
        <f>IFERROR(INDEX('Enter Draw '!$A$3:$H$252,MATCH(SMALL('Enter Draw '!$M$3:$M$252,Q159),'Enter Draw '!$M$3:$M$252,0),8),"")</f>
        <v/>
      </c>
      <c r="Q159">
        <v>132</v>
      </c>
      <c r="S159" s="1" t="str">
        <f t="shared" si="7"/>
        <v/>
      </c>
      <c r="T159" t="str">
        <f>IFERROR(INDEX('Enter Draw '!$A$3:$J$252,MATCH(SMALL('Enter Draw '!$N$3:$N$252,V160),'Enter Draw '!$N$3:$N$252,0),6),"")</f>
        <v/>
      </c>
      <c r="U159" t="str">
        <f>IFERROR(INDEX('Enter Draw '!$A$3:$H$252,MATCH(SMALL('Enter Draw '!$N$3:$N$252,V160),'Enter Draw '!$N$3:$N$252,0),7),"")</f>
        <v/>
      </c>
      <c r="V159">
        <v>132</v>
      </c>
      <c r="X159" s="1" t="str">
        <f t="shared" si="8"/>
        <v/>
      </c>
      <c r="Y159" t="str">
        <f>IFERROR(INDEX('Enter Draw '!$A$3:$J$252,MATCH(SMALL('Enter Draw '!$O$3:$O$252,Q159),'Enter Draw '!$O$3:$O$252,0),7),"")</f>
        <v/>
      </c>
      <c r="Z159" t="str">
        <f>IFERROR(INDEX('Enter Draw '!$A$3:$H$252,MATCH(SMALL('Enter Draw '!$O$3:$O$252,Q159),'Enter Draw '!$O$3:$O$252,0),8),"")</f>
        <v/>
      </c>
    </row>
    <row r="160" spans="1:26">
      <c r="A160" s="1" t="str">
        <f>IF(B160="","",IF(INDEX('Enter Draw '!$C$3:$H$252,MATCH(SMALL('Enter Draw '!$J$3:$J$252,D160),'Enter Draw '!$J$3:$J$252,0),1)="yco","yco",D160))</f>
        <v/>
      </c>
      <c r="B160" t="str">
        <f>IFERROR(INDEX('Enter Draw '!$C$3:$J$252,MATCH(SMALL('Enter Draw '!$J$3:$J$252,D160),'Enter Draw '!$J$3:$J$252,0),5),"")</f>
        <v/>
      </c>
      <c r="C160" t="str">
        <f>IFERROR(INDEX('Enter Draw '!$C$3:$H$252,MATCH(SMALL('Enter Draw '!$J$3:$J$252,D160),'Enter Draw '!$J$3:$J$252,0),6),"")</f>
        <v/>
      </c>
      <c r="D160">
        <v>133</v>
      </c>
      <c r="F160" s="1" t="str">
        <f>IF(G160="","",IF(INDEX('Enter Draw '!$E$3:$H$252,MATCH(SMALL('Enter Draw '!$K$3:$K$252,D160),'Enter Draw '!$K$3:$K$252,0),1)="co","co",IF(INDEX('Enter Draw '!$E$3:$H$252,MATCH(SMALL('Enter Draw '!$K$3:$K$252,D160),'Enter Draw '!$K$3:$K$252,0),1)="yco","yco",D160)))</f>
        <v/>
      </c>
      <c r="G160" t="str">
        <f>IFERROR(INDEX('Enter Draw '!$E$3:$H$252,MATCH(SMALL('Enter Draw '!$K$3:$K$252,D160),'Enter Draw '!$K$3:$K$252,0),3),"")</f>
        <v/>
      </c>
      <c r="H160" t="str">
        <f>IFERROR(INDEX('Enter Draw '!$E$3:$H$252,MATCH(SMALL('Enter Draw '!$K$3:$K$252,D160),'Enter Draw '!$K$3:$K$252,0),4),"")</f>
        <v/>
      </c>
      <c r="I160">
        <v>145</v>
      </c>
      <c r="J160" s="1" t="str">
        <f t="shared" si="6"/>
        <v/>
      </c>
      <c r="K160" t="str">
        <f>IFERROR(INDEX('Enter Draw '!$F$3:$H$252,MATCH(SMALL('Enter Draw '!$L$3:$L$252,I160),'Enter Draw '!$L$3:$L$252,0),2),"")</f>
        <v/>
      </c>
      <c r="L160" t="str">
        <f>IFERROR(INDEX('Enter Draw '!$F$3:$H$252,MATCH(SMALL('Enter Draw '!$L$3:$L$252,I160),'Enter Draw '!$L$3:$L$252,0),3),"")</f>
        <v/>
      </c>
      <c r="N160" s="1" t="str">
        <f>IF(O160="","",IF(INDEX('Enter Draw '!$B$3:$H$252,MATCH(SMALL('Enter Draw '!$M$3:$M$252,D160),'Enter Draw '!$M$3:$M$252,0),1)="oco","oco",D160))</f>
        <v/>
      </c>
      <c r="O160" t="str">
        <f>IFERROR(INDEX('Enter Draw '!$A$3:$J$252,MATCH(SMALL('Enter Draw '!$M$3:$M$252,Q160),'Enter Draw '!$M$3:$M$252,0),7),"")</f>
        <v/>
      </c>
      <c r="P160" t="str">
        <f>IFERROR(INDEX('Enter Draw '!$A$3:$H$252,MATCH(SMALL('Enter Draw '!$M$3:$M$252,Q160),'Enter Draw '!$M$3:$M$252,0),8),"")</f>
        <v/>
      </c>
      <c r="Q160">
        <v>133</v>
      </c>
      <c r="S160" s="1" t="str">
        <f t="shared" si="7"/>
        <v/>
      </c>
      <c r="T160" t="str">
        <f>IFERROR(INDEX('Enter Draw '!$A$3:$J$252,MATCH(SMALL('Enter Draw '!$N$3:$N$252,V161),'Enter Draw '!$N$3:$N$252,0),6),"")</f>
        <v/>
      </c>
      <c r="U160" t="str">
        <f>IFERROR(INDEX('Enter Draw '!$A$3:$H$252,MATCH(SMALL('Enter Draw '!$N$3:$N$252,V161),'Enter Draw '!$N$3:$N$252,0),7),"")</f>
        <v/>
      </c>
      <c r="V160">
        <v>133</v>
      </c>
      <c r="X160" s="1" t="str">
        <f t="shared" si="8"/>
        <v/>
      </c>
      <c r="Y160" t="str">
        <f>IFERROR(INDEX('Enter Draw '!$A$3:$J$252,MATCH(SMALL('Enter Draw '!$O$3:$O$252,Q160),'Enter Draw '!$O$3:$O$252,0),7),"")</f>
        <v/>
      </c>
      <c r="Z160" t="str">
        <f>IFERROR(INDEX('Enter Draw '!$A$3:$H$252,MATCH(SMALL('Enter Draw '!$O$3:$O$252,Q160),'Enter Draw '!$O$3:$O$252,0),8),"")</f>
        <v/>
      </c>
    </row>
    <row r="161" spans="1:26">
      <c r="A161" s="1" t="str">
        <f>IF(B161="","",IF(INDEX('Enter Draw '!$C$3:$H$252,MATCH(SMALL('Enter Draw '!$J$3:$J$252,D161),'Enter Draw '!$J$3:$J$252,0),1)="yco","yco",D161))</f>
        <v/>
      </c>
      <c r="B161" t="str">
        <f>IFERROR(INDEX('Enter Draw '!$C$3:$J$252,MATCH(SMALL('Enter Draw '!$J$3:$J$252,D161),'Enter Draw '!$J$3:$J$252,0),5),"")</f>
        <v/>
      </c>
      <c r="C161" t="str">
        <f>IFERROR(INDEX('Enter Draw '!$C$3:$H$252,MATCH(SMALL('Enter Draw '!$J$3:$J$252,D161),'Enter Draw '!$J$3:$J$252,0),6),"")</f>
        <v/>
      </c>
      <c r="D161">
        <v>134</v>
      </c>
      <c r="F161" s="1" t="str">
        <f>IF(G161="","",IF(INDEX('Enter Draw '!$E$3:$H$252,MATCH(SMALL('Enter Draw '!$K$3:$K$252,D161),'Enter Draw '!$K$3:$K$252,0),1)="co","co",IF(INDEX('Enter Draw '!$E$3:$H$252,MATCH(SMALL('Enter Draw '!$K$3:$K$252,D161),'Enter Draw '!$K$3:$K$252,0),1)="yco","yco",D161)))</f>
        <v/>
      </c>
      <c r="G161" t="str">
        <f>IFERROR(INDEX('Enter Draw '!$E$3:$H$252,MATCH(SMALL('Enter Draw '!$K$3:$K$252,D161),'Enter Draw '!$K$3:$K$252,0),3),"")</f>
        <v/>
      </c>
      <c r="H161" t="str">
        <f>IFERROR(INDEX('Enter Draw '!$E$3:$H$252,MATCH(SMALL('Enter Draw '!$K$3:$K$252,D161),'Enter Draw '!$K$3:$K$252,0),4),"")</f>
        <v/>
      </c>
      <c r="I161">
        <v>146</v>
      </c>
      <c r="J161" s="1" t="str">
        <f t="shared" si="6"/>
        <v/>
      </c>
      <c r="K161" t="str">
        <f>IFERROR(INDEX('Enter Draw '!$F$3:$H$252,MATCH(SMALL('Enter Draw '!$L$3:$L$252,I161),'Enter Draw '!$L$3:$L$252,0),2),"")</f>
        <v/>
      </c>
      <c r="L161" t="str">
        <f>IFERROR(INDEX('Enter Draw '!$F$3:$H$252,MATCH(SMALL('Enter Draw '!$L$3:$L$252,I161),'Enter Draw '!$L$3:$L$252,0),3),"")</f>
        <v/>
      </c>
      <c r="N161" s="1" t="str">
        <f>IF(O161="","",IF(INDEX('Enter Draw '!$B$3:$H$252,MATCH(SMALL('Enter Draw '!$M$3:$M$252,D161),'Enter Draw '!$M$3:$M$252,0),1)="oco","oco",D161))</f>
        <v/>
      </c>
      <c r="O161" t="str">
        <f>IFERROR(INDEX('Enter Draw '!$A$3:$J$252,MATCH(SMALL('Enter Draw '!$M$3:$M$252,Q161),'Enter Draw '!$M$3:$M$252,0),7),"")</f>
        <v/>
      </c>
      <c r="P161" t="str">
        <f>IFERROR(INDEX('Enter Draw '!$A$3:$H$252,MATCH(SMALL('Enter Draw '!$M$3:$M$252,Q161),'Enter Draw '!$M$3:$M$252,0),8),"")</f>
        <v/>
      </c>
      <c r="Q161">
        <v>134</v>
      </c>
      <c r="S161" s="1" t="str">
        <f t="shared" si="7"/>
        <v/>
      </c>
      <c r="T161" t="str">
        <f>IFERROR(INDEX('Enter Draw '!$A$3:$J$252,MATCH(SMALL('Enter Draw '!$N$3:$N$252,V162),'Enter Draw '!$N$3:$N$252,0),6),"")</f>
        <v/>
      </c>
      <c r="U161" t="str">
        <f>IFERROR(INDEX('Enter Draw '!$A$3:$H$252,MATCH(SMALL('Enter Draw '!$N$3:$N$252,V162),'Enter Draw '!$N$3:$N$252,0),7),"")</f>
        <v/>
      </c>
      <c r="V161">
        <v>134</v>
      </c>
      <c r="X161" s="1" t="str">
        <f t="shared" si="8"/>
        <v/>
      </c>
      <c r="Y161" t="str">
        <f>IFERROR(INDEX('Enter Draw '!$A$3:$J$252,MATCH(SMALL('Enter Draw '!$O$3:$O$252,Q161),'Enter Draw '!$O$3:$O$252,0),7),"")</f>
        <v/>
      </c>
      <c r="Z161" t="str">
        <f>IFERROR(INDEX('Enter Draw '!$A$3:$H$252,MATCH(SMALL('Enter Draw '!$O$3:$O$252,Q161),'Enter Draw '!$O$3:$O$252,0),8),"")</f>
        <v/>
      </c>
    </row>
    <row r="162" spans="1:26">
      <c r="A162" s="1" t="str">
        <f>IF(B162="","",IF(INDEX('Enter Draw '!$C$3:$H$252,MATCH(SMALL('Enter Draw '!$J$3:$J$252,D162),'Enter Draw '!$J$3:$J$252,0),1)="yco","yco",D162))</f>
        <v/>
      </c>
      <c r="B162" t="str">
        <f>IFERROR(INDEX('Enter Draw '!$C$3:$J$252,MATCH(SMALL('Enter Draw '!$J$3:$J$252,D162),'Enter Draw '!$J$3:$J$252,0),5),"")</f>
        <v/>
      </c>
      <c r="C162" t="str">
        <f>IFERROR(INDEX('Enter Draw '!$C$3:$H$252,MATCH(SMALL('Enter Draw '!$J$3:$J$252,D162),'Enter Draw '!$J$3:$J$252,0),6),"")</f>
        <v/>
      </c>
      <c r="D162">
        <v>135</v>
      </c>
      <c r="F162" s="1" t="str">
        <f>IF(G162="","",IF(INDEX('Enter Draw '!$E$3:$H$252,MATCH(SMALL('Enter Draw '!$K$3:$K$252,D162),'Enter Draw '!$K$3:$K$252,0),1)="co","co",IF(INDEX('Enter Draw '!$E$3:$H$252,MATCH(SMALL('Enter Draw '!$K$3:$K$252,D162),'Enter Draw '!$K$3:$K$252,0),1)="yco","yco",D162)))</f>
        <v/>
      </c>
      <c r="G162" t="str">
        <f>IFERROR(INDEX('Enter Draw '!$E$3:$H$252,MATCH(SMALL('Enter Draw '!$K$3:$K$252,D162),'Enter Draw '!$K$3:$K$252,0),3),"")</f>
        <v/>
      </c>
      <c r="H162" t="str">
        <f>IFERROR(INDEX('Enter Draw '!$E$3:$H$252,MATCH(SMALL('Enter Draw '!$K$3:$K$252,D162),'Enter Draw '!$K$3:$K$252,0),4),"")</f>
        <v/>
      </c>
      <c r="I162">
        <v>147</v>
      </c>
      <c r="J162" s="1" t="str">
        <f t="shared" si="6"/>
        <v/>
      </c>
      <c r="K162" t="str">
        <f>IFERROR(INDEX('Enter Draw '!$F$3:$H$252,MATCH(SMALL('Enter Draw '!$L$3:$L$252,I162),'Enter Draw '!$L$3:$L$252,0),2),"")</f>
        <v/>
      </c>
      <c r="L162" t="str">
        <f>IFERROR(INDEX('Enter Draw '!$F$3:$H$252,MATCH(SMALL('Enter Draw '!$L$3:$L$252,I162),'Enter Draw '!$L$3:$L$252,0),3),"")</f>
        <v/>
      </c>
      <c r="N162" s="1" t="str">
        <f>IF(O162="","",IF(INDEX('Enter Draw '!$B$3:$H$252,MATCH(SMALL('Enter Draw '!$M$3:$M$252,D162),'Enter Draw '!$M$3:$M$252,0),1)="oco","oco",D162))</f>
        <v/>
      </c>
      <c r="O162" t="str">
        <f>IFERROR(INDEX('Enter Draw '!$A$3:$J$252,MATCH(SMALL('Enter Draw '!$M$3:$M$252,Q162),'Enter Draw '!$M$3:$M$252,0),7),"")</f>
        <v/>
      </c>
      <c r="P162" t="str">
        <f>IFERROR(INDEX('Enter Draw '!$A$3:$H$252,MATCH(SMALL('Enter Draw '!$M$3:$M$252,Q162),'Enter Draw '!$M$3:$M$252,0),8),"")</f>
        <v/>
      </c>
      <c r="Q162">
        <v>135</v>
      </c>
      <c r="S162" s="1" t="str">
        <f t="shared" si="7"/>
        <v/>
      </c>
      <c r="T162" t="str">
        <f>IFERROR(INDEX('Enter Draw '!$A$3:$J$252,MATCH(SMALL('Enter Draw '!$N$3:$N$252,V163),'Enter Draw '!$N$3:$N$252,0),6),"")</f>
        <v/>
      </c>
      <c r="U162" t="str">
        <f>IFERROR(INDEX('Enter Draw '!$A$3:$H$252,MATCH(SMALL('Enter Draw '!$N$3:$N$252,V163),'Enter Draw '!$N$3:$N$252,0),7),"")</f>
        <v/>
      </c>
      <c r="V162">
        <v>135</v>
      </c>
      <c r="X162" s="1" t="str">
        <f t="shared" si="8"/>
        <v/>
      </c>
      <c r="Y162" t="str">
        <f>IFERROR(INDEX('Enter Draw '!$A$3:$J$252,MATCH(SMALL('Enter Draw '!$O$3:$O$252,Q162),'Enter Draw '!$O$3:$O$252,0),7),"")</f>
        <v/>
      </c>
      <c r="Z162" t="str">
        <f>IFERROR(INDEX('Enter Draw '!$A$3:$H$252,MATCH(SMALL('Enter Draw '!$O$3:$O$252,Q162),'Enter Draw '!$O$3:$O$252,0),8),"")</f>
        <v/>
      </c>
    </row>
    <row r="163" spans="1:26">
      <c r="A163" s="1" t="str">
        <f>IF(B163="","",IF(INDEX('Enter Draw '!$C$3:$H$252,MATCH(SMALL('Enter Draw '!$J$3:$J$252,D163),'Enter Draw '!$J$3:$J$252,0),1)="yco","yco",D163))</f>
        <v/>
      </c>
      <c r="B163" t="str">
        <f>IFERROR(INDEX('Enter Draw '!$C$3:$J$252,MATCH(SMALL('Enter Draw '!$J$3:$J$252,D163),'Enter Draw '!$J$3:$J$252,0),5),"")</f>
        <v/>
      </c>
      <c r="C163" t="str">
        <f>IFERROR(INDEX('Enter Draw '!$C$3:$H$252,MATCH(SMALL('Enter Draw '!$J$3:$J$252,D163),'Enter Draw '!$J$3:$J$252,0),6),"")</f>
        <v/>
      </c>
      <c r="F163" s="1" t="str">
        <f>IF(G163="","",IF(INDEX('Enter Draw '!$E$3:$H$252,MATCH(SMALL('Enter Draw '!$K$3:$K$252,D163),'Enter Draw '!$K$3:$K$252,0),1)="co","co",IF(INDEX('Enter Draw '!$E$3:$H$252,MATCH(SMALL('Enter Draw '!$K$3:$K$252,D163),'Enter Draw '!$K$3:$K$252,0),1)="yco","yco",D163)))</f>
        <v/>
      </c>
      <c r="G163" t="str">
        <f>IFERROR(INDEX('Enter Draw '!$E$3:$H$252,MATCH(SMALL('Enter Draw '!$K$3:$K$252,D163),'Enter Draw '!$K$3:$K$252,0),3),"")</f>
        <v/>
      </c>
      <c r="H163" t="str">
        <f>IFERROR(INDEX('Enter Draw '!$E$3:$H$252,MATCH(SMALL('Enter Draw '!$K$3:$K$252,D163),'Enter Draw '!$K$3:$K$252,0),4),"")</f>
        <v/>
      </c>
      <c r="I163">
        <v>148</v>
      </c>
      <c r="J163" s="1" t="str">
        <f t="shared" si="6"/>
        <v/>
      </c>
      <c r="K163" t="str">
        <f>IFERROR(INDEX('Enter Draw '!$F$3:$H$252,MATCH(SMALL('Enter Draw '!$L$3:$L$252,I163),'Enter Draw '!$L$3:$L$252,0),2),"")</f>
        <v/>
      </c>
      <c r="L163" t="str">
        <f>IFERROR(INDEX('Enter Draw '!$F$3:$H$252,MATCH(SMALL('Enter Draw '!$L$3:$L$252,I163),'Enter Draw '!$L$3:$L$252,0),3),"")</f>
        <v/>
      </c>
      <c r="N163" s="1" t="str">
        <f>IF(O163="","",IF(INDEX('Enter Draw '!$B$3:$H$252,MATCH(SMALL('Enter Draw '!$M$3:$M$252,D163),'Enter Draw '!$M$3:$M$252,0),1)="oco","oco",D163))</f>
        <v/>
      </c>
      <c r="O163" t="str">
        <f>IFERROR(INDEX('Enter Draw '!$A$3:$J$252,MATCH(SMALL('Enter Draw '!$M$3:$M$252,Q163),'Enter Draw '!$M$3:$M$252,0),7),"")</f>
        <v/>
      </c>
      <c r="P163" t="str">
        <f>IFERROR(INDEX('Enter Draw '!$A$3:$H$252,MATCH(SMALL('Enter Draw '!$M$3:$M$252,Q163),'Enter Draw '!$M$3:$M$252,0),8),"")</f>
        <v/>
      </c>
      <c r="S163" s="1" t="str">
        <f t="shared" si="7"/>
        <v/>
      </c>
      <c r="T163" t="str">
        <f>IFERROR(INDEX('Enter Draw '!$A$3:$J$252,MATCH(SMALL('Enter Draw '!$N$3:$N$252,V164),'Enter Draw '!$N$3:$N$252,0),6),"")</f>
        <v/>
      </c>
      <c r="U163" t="str">
        <f>IFERROR(INDEX('Enter Draw '!$A$3:$H$252,MATCH(SMALL('Enter Draw '!$N$3:$N$252,V164),'Enter Draw '!$N$3:$N$252,0),7),"")</f>
        <v/>
      </c>
      <c r="X163" s="1" t="str">
        <f t="shared" si="8"/>
        <v/>
      </c>
      <c r="Y163" t="str">
        <f>IFERROR(INDEX('Enter Draw '!$A$3:$J$252,MATCH(SMALL('Enter Draw '!$O$3:$O$252,Q163),'Enter Draw '!$O$3:$O$252,0),7),"")</f>
        <v/>
      </c>
      <c r="Z163" t="str">
        <f>IFERROR(INDEX('Enter Draw '!$A$3:$H$252,MATCH(SMALL('Enter Draw '!$O$3:$O$252,Q163),'Enter Draw '!$O$3:$O$252,0),8),"")</f>
        <v/>
      </c>
    </row>
    <row r="164" spans="1:26">
      <c r="A164" s="1" t="str">
        <f>IF(B164="","",IF(INDEX('Enter Draw '!$C$3:$H$252,MATCH(SMALL('Enter Draw '!$J$3:$J$252,D164),'Enter Draw '!$J$3:$J$252,0),1)="yco","yco",D164))</f>
        <v/>
      </c>
      <c r="B164" t="str">
        <f>IFERROR(INDEX('Enter Draw '!$C$3:$J$252,MATCH(SMALL('Enter Draw '!$J$3:$J$252,D164),'Enter Draw '!$J$3:$J$252,0),5),"")</f>
        <v/>
      </c>
      <c r="C164" t="str">
        <f>IFERROR(INDEX('Enter Draw '!$C$3:$H$252,MATCH(SMALL('Enter Draw '!$J$3:$J$252,D164),'Enter Draw '!$J$3:$J$252,0),6),"")</f>
        <v/>
      </c>
      <c r="D164">
        <v>136</v>
      </c>
      <c r="F164" s="1" t="str">
        <f>IF(G164="","",IF(INDEX('Enter Draw '!$E$3:$H$252,MATCH(SMALL('Enter Draw '!$K$3:$K$252,D164),'Enter Draw '!$K$3:$K$252,0),1)="co","co",IF(INDEX('Enter Draw '!$E$3:$H$252,MATCH(SMALL('Enter Draw '!$K$3:$K$252,D164),'Enter Draw '!$K$3:$K$252,0),1)="yco","yco",D164)))</f>
        <v/>
      </c>
      <c r="G164" t="str">
        <f>IFERROR(INDEX('Enter Draw '!$E$3:$H$252,MATCH(SMALL('Enter Draw '!$K$3:$K$252,D164),'Enter Draw '!$K$3:$K$252,0),3),"")</f>
        <v/>
      </c>
      <c r="H164" t="str">
        <f>IFERROR(INDEX('Enter Draw '!$E$3:$H$252,MATCH(SMALL('Enter Draw '!$K$3:$K$252,D164),'Enter Draw '!$K$3:$K$252,0),4),"")</f>
        <v/>
      </c>
      <c r="I164">
        <v>149</v>
      </c>
      <c r="J164" s="1" t="str">
        <f t="shared" si="6"/>
        <v/>
      </c>
      <c r="K164" t="str">
        <f>IFERROR(INDEX('Enter Draw '!$F$3:$H$252,MATCH(SMALL('Enter Draw '!$L$3:$L$252,I164),'Enter Draw '!$L$3:$L$252,0),2),"")</f>
        <v/>
      </c>
      <c r="L164" t="str">
        <f>IFERROR(INDEX('Enter Draw '!$F$3:$H$252,MATCH(SMALL('Enter Draw '!$L$3:$L$252,I164),'Enter Draw '!$L$3:$L$252,0),3),"")</f>
        <v/>
      </c>
      <c r="N164" s="1" t="str">
        <f>IF(O164="","",IF(INDEX('Enter Draw '!$B$3:$H$252,MATCH(SMALL('Enter Draw '!$M$3:$M$252,D164),'Enter Draw '!$M$3:$M$252,0),1)="oco","oco",D164))</f>
        <v/>
      </c>
      <c r="O164" t="str">
        <f>IFERROR(INDEX('Enter Draw '!$A$3:$J$252,MATCH(SMALL('Enter Draw '!$M$3:$M$252,Q164),'Enter Draw '!$M$3:$M$252,0),7),"")</f>
        <v/>
      </c>
      <c r="P164" t="str">
        <f>IFERROR(INDEX('Enter Draw '!$A$3:$H$252,MATCH(SMALL('Enter Draw '!$M$3:$M$252,Q164),'Enter Draw '!$M$3:$M$252,0),8),"")</f>
        <v/>
      </c>
      <c r="Q164">
        <v>136</v>
      </c>
      <c r="S164" s="1" t="str">
        <f t="shared" si="7"/>
        <v/>
      </c>
      <c r="T164" t="str">
        <f>IFERROR(INDEX('Enter Draw '!$A$3:$J$252,MATCH(SMALL('Enter Draw '!$N$3:$N$252,V165),'Enter Draw '!$N$3:$N$252,0),6),"")</f>
        <v/>
      </c>
      <c r="U164" t="str">
        <f>IFERROR(INDEX('Enter Draw '!$A$3:$H$252,MATCH(SMALL('Enter Draw '!$N$3:$N$252,V165),'Enter Draw '!$N$3:$N$252,0),7),"")</f>
        <v/>
      </c>
      <c r="V164">
        <v>136</v>
      </c>
      <c r="X164" s="1" t="str">
        <f t="shared" si="8"/>
        <v/>
      </c>
      <c r="Y164" t="str">
        <f>IFERROR(INDEX('Enter Draw '!$A$3:$J$252,MATCH(SMALL('Enter Draw '!$O$3:$O$252,Q164),'Enter Draw '!$O$3:$O$252,0),7),"")</f>
        <v/>
      </c>
      <c r="Z164" t="str">
        <f>IFERROR(INDEX('Enter Draw '!$A$3:$H$252,MATCH(SMALL('Enter Draw '!$O$3:$O$252,Q164),'Enter Draw '!$O$3:$O$252,0),8),"")</f>
        <v/>
      </c>
    </row>
    <row r="165" spans="1:26">
      <c r="A165" s="1" t="str">
        <f>IF(B165="","",IF(INDEX('Enter Draw '!$C$3:$H$252,MATCH(SMALL('Enter Draw '!$J$3:$J$252,D165),'Enter Draw '!$J$3:$J$252,0),1)="yco","yco",D165))</f>
        <v/>
      </c>
      <c r="B165" t="str">
        <f>IFERROR(INDEX('Enter Draw '!$C$3:$J$252,MATCH(SMALL('Enter Draw '!$J$3:$J$252,D165),'Enter Draw '!$J$3:$J$252,0),5),"")</f>
        <v/>
      </c>
      <c r="C165" t="str">
        <f>IFERROR(INDEX('Enter Draw '!$C$3:$H$252,MATCH(SMALL('Enter Draw '!$J$3:$J$252,D165),'Enter Draw '!$J$3:$J$252,0),6),"")</f>
        <v/>
      </c>
      <c r="D165">
        <v>137</v>
      </c>
      <c r="F165" s="1" t="str">
        <f>IF(G165="","",IF(INDEX('Enter Draw '!$E$3:$H$252,MATCH(SMALL('Enter Draw '!$K$3:$K$252,D165),'Enter Draw '!$K$3:$K$252,0),1)="co","co",IF(INDEX('Enter Draw '!$E$3:$H$252,MATCH(SMALL('Enter Draw '!$K$3:$K$252,D165),'Enter Draw '!$K$3:$K$252,0),1)="yco","yco",D165)))</f>
        <v/>
      </c>
      <c r="G165" t="str">
        <f>IFERROR(INDEX('Enter Draw '!$E$3:$H$252,MATCH(SMALL('Enter Draw '!$K$3:$K$252,D165),'Enter Draw '!$K$3:$K$252,0),3),"")</f>
        <v/>
      </c>
      <c r="H165" t="str">
        <f>IFERROR(INDEX('Enter Draw '!$E$3:$H$252,MATCH(SMALL('Enter Draw '!$K$3:$K$252,D165),'Enter Draw '!$K$3:$K$252,0),4),"")</f>
        <v/>
      </c>
      <c r="I165">
        <v>150</v>
      </c>
      <c r="J165" s="1" t="str">
        <f t="shared" si="6"/>
        <v/>
      </c>
      <c r="K165" t="str">
        <f>IFERROR(INDEX('Enter Draw '!$F$3:$H$252,MATCH(SMALL('Enter Draw '!$L$3:$L$252,I165),'Enter Draw '!$L$3:$L$252,0),2),"")</f>
        <v/>
      </c>
      <c r="L165" t="str">
        <f>IFERROR(INDEX('Enter Draw '!$F$3:$H$252,MATCH(SMALL('Enter Draw '!$L$3:$L$252,I165),'Enter Draw '!$L$3:$L$252,0),3),"")</f>
        <v/>
      </c>
      <c r="N165" s="1" t="str">
        <f>IF(O165="","",IF(INDEX('Enter Draw '!$B$3:$H$252,MATCH(SMALL('Enter Draw '!$M$3:$M$252,D165),'Enter Draw '!$M$3:$M$252,0),1)="oco","oco",D165))</f>
        <v/>
      </c>
      <c r="O165" t="str">
        <f>IFERROR(INDEX('Enter Draw '!$A$3:$J$252,MATCH(SMALL('Enter Draw '!$M$3:$M$252,Q165),'Enter Draw '!$M$3:$M$252,0),7),"")</f>
        <v/>
      </c>
      <c r="P165" t="str">
        <f>IFERROR(INDEX('Enter Draw '!$A$3:$H$252,MATCH(SMALL('Enter Draw '!$M$3:$M$252,Q165),'Enter Draw '!$M$3:$M$252,0),8),"")</f>
        <v/>
      </c>
      <c r="Q165">
        <v>137</v>
      </c>
      <c r="S165" s="1" t="str">
        <f t="shared" si="7"/>
        <v/>
      </c>
      <c r="T165" t="str">
        <f>IFERROR(INDEX('Enter Draw '!$A$3:$J$252,MATCH(SMALL('Enter Draw '!$N$3:$N$252,V166),'Enter Draw '!$N$3:$N$252,0),6),"")</f>
        <v/>
      </c>
      <c r="U165" t="str">
        <f>IFERROR(INDEX('Enter Draw '!$A$3:$H$252,MATCH(SMALL('Enter Draw '!$N$3:$N$252,V166),'Enter Draw '!$N$3:$N$252,0),7),"")</f>
        <v/>
      </c>
      <c r="V165">
        <v>137</v>
      </c>
      <c r="X165" s="1" t="str">
        <f t="shared" si="8"/>
        <v/>
      </c>
      <c r="Y165" t="str">
        <f>IFERROR(INDEX('Enter Draw '!$A$3:$J$252,MATCH(SMALL('Enter Draw '!$O$3:$O$252,Q165),'Enter Draw '!$O$3:$O$252,0),7),"")</f>
        <v/>
      </c>
      <c r="Z165" t="str">
        <f>IFERROR(INDEX('Enter Draw '!$A$3:$H$252,MATCH(SMALL('Enter Draw '!$O$3:$O$252,Q165),'Enter Draw '!$O$3:$O$252,0),8),"")</f>
        <v/>
      </c>
    </row>
    <row r="166" spans="1:26">
      <c r="A166" s="1" t="str">
        <f>IF(B166="","",IF(INDEX('Enter Draw '!$C$3:$H$252,MATCH(SMALL('Enter Draw '!$J$3:$J$252,D166),'Enter Draw '!$J$3:$J$252,0),1)="yco","yco",D166))</f>
        <v/>
      </c>
      <c r="B166" t="str">
        <f>IFERROR(INDEX('Enter Draw '!$C$3:$J$252,MATCH(SMALL('Enter Draw '!$J$3:$J$252,D166),'Enter Draw '!$J$3:$J$252,0),5),"")</f>
        <v/>
      </c>
      <c r="C166" t="str">
        <f>IFERROR(INDEX('Enter Draw '!$C$3:$H$252,MATCH(SMALL('Enter Draw '!$J$3:$J$252,D166),'Enter Draw '!$J$3:$J$252,0),6),"")</f>
        <v/>
      </c>
      <c r="D166">
        <v>138</v>
      </c>
      <c r="F166" s="1" t="str">
        <f>IF(G166="","",IF(INDEX('Enter Draw '!$E$3:$H$252,MATCH(SMALL('Enter Draw '!$K$3:$K$252,D166),'Enter Draw '!$K$3:$K$252,0),1)="co","co",IF(INDEX('Enter Draw '!$E$3:$H$252,MATCH(SMALL('Enter Draw '!$K$3:$K$252,D166),'Enter Draw '!$K$3:$K$252,0),1)="yco","yco",D166)))</f>
        <v/>
      </c>
      <c r="G166" t="str">
        <f>IFERROR(INDEX('Enter Draw '!$E$3:$H$252,MATCH(SMALL('Enter Draw '!$K$3:$K$252,D166),'Enter Draw '!$K$3:$K$252,0),3),"")</f>
        <v/>
      </c>
      <c r="H166" t="str">
        <f>IFERROR(INDEX('Enter Draw '!$E$3:$H$252,MATCH(SMALL('Enter Draw '!$K$3:$K$252,D166),'Enter Draw '!$K$3:$K$252,0),4),"")</f>
        <v/>
      </c>
      <c r="J166" s="1" t="str">
        <f t="shared" si="6"/>
        <v/>
      </c>
      <c r="K166" t="str">
        <f>IFERROR(INDEX('Enter Draw '!$F$3:$H$252,MATCH(SMALL('Enter Draw '!$L$3:$L$252,I166),'Enter Draw '!$L$3:$L$252,0),2),"")</f>
        <v/>
      </c>
      <c r="L166" t="str">
        <f>IFERROR(INDEX('Enter Draw '!$F$3:$H$252,MATCH(SMALL('Enter Draw '!$L$3:$L$252,I166),'Enter Draw '!$L$3:$L$252,0),3),"")</f>
        <v/>
      </c>
      <c r="N166" s="1" t="str">
        <f>IF(O166="","",IF(INDEX('Enter Draw '!$B$3:$H$252,MATCH(SMALL('Enter Draw '!$M$3:$M$252,D166),'Enter Draw '!$M$3:$M$252,0),1)="oco","oco",D166))</f>
        <v/>
      </c>
      <c r="O166" t="str">
        <f>IFERROR(INDEX('Enter Draw '!$A$3:$J$252,MATCH(SMALL('Enter Draw '!$M$3:$M$252,Q166),'Enter Draw '!$M$3:$M$252,0),7),"")</f>
        <v/>
      </c>
      <c r="P166" t="str">
        <f>IFERROR(INDEX('Enter Draw '!$A$3:$H$252,MATCH(SMALL('Enter Draw '!$M$3:$M$252,Q166),'Enter Draw '!$M$3:$M$252,0),8),"")</f>
        <v/>
      </c>
      <c r="Q166">
        <v>138</v>
      </c>
      <c r="S166" s="1" t="str">
        <f t="shared" si="7"/>
        <v/>
      </c>
      <c r="T166" t="str">
        <f>IFERROR(INDEX('Enter Draw '!$A$3:$J$252,MATCH(SMALL('Enter Draw '!$N$3:$N$252,V167),'Enter Draw '!$N$3:$N$252,0),6),"")</f>
        <v/>
      </c>
      <c r="U166" t="str">
        <f>IFERROR(INDEX('Enter Draw '!$A$3:$H$252,MATCH(SMALL('Enter Draw '!$N$3:$N$252,V167),'Enter Draw '!$N$3:$N$252,0),7),"")</f>
        <v/>
      </c>
      <c r="V166">
        <v>138</v>
      </c>
      <c r="X166" s="1" t="str">
        <f t="shared" si="8"/>
        <v/>
      </c>
      <c r="Y166" t="str">
        <f>IFERROR(INDEX('Enter Draw '!$A$3:$J$252,MATCH(SMALL('Enter Draw '!$O$3:$O$252,Q166),'Enter Draw '!$O$3:$O$252,0),7),"")</f>
        <v/>
      </c>
      <c r="Z166" t="str">
        <f>IFERROR(INDEX('Enter Draw '!$A$3:$H$252,MATCH(SMALL('Enter Draw '!$O$3:$O$252,Q166),'Enter Draw '!$O$3:$O$252,0),8),"")</f>
        <v/>
      </c>
    </row>
    <row r="167" spans="1:26">
      <c r="A167" s="1" t="str">
        <f>IF(B167="","",IF(INDEX('Enter Draw '!$C$3:$H$252,MATCH(SMALL('Enter Draw '!$J$3:$J$252,D167),'Enter Draw '!$J$3:$J$252,0),1)="yco","yco",D167))</f>
        <v/>
      </c>
      <c r="B167" t="str">
        <f>IFERROR(INDEX('Enter Draw '!$C$3:$J$252,MATCH(SMALL('Enter Draw '!$J$3:$J$252,D167),'Enter Draw '!$J$3:$J$252,0),5),"")</f>
        <v/>
      </c>
      <c r="C167" t="str">
        <f>IFERROR(INDEX('Enter Draw '!$C$3:$H$252,MATCH(SMALL('Enter Draw '!$J$3:$J$252,D167),'Enter Draw '!$J$3:$J$252,0),6),"")</f>
        <v/>
      </c>
      <c r="D167">
        <v>139</v>
      </c>
      <c r="F167" s="1" t="str">
        <f>IF(G167="","",IF(INDEX('Enter Draw '!$E$3:$H$252,MATCH(SMALL('Enter Draw '!$K$3:$K$252,D167),'Enter Draw '!$K$3:$K$252,0),1)="co","co",IF(INDEX('Enter Draw '!$E$3:$H$252,MATCH(SMALL('Enter Draw '!$K$3:$K$252,D167),'Enter Draw '!$K$3:$K$252,0),1)="yco","yco",D167)))</f>
        <v/>
      </c>
      <c r="G167" t="str">
        <f>IFERROR(INDEX('Enter Draw '!$E$3:$H$252,MATCH(SMALL('Enter Draw '!$K$3:$K$252,D167),'Enter Draw '!$K$3:$K$252,0),3),"")</f>
        <v/>
      </c>
      <c r="H167" t="str">
        <f>IFERROR(INDEX('Enter Draw '!$E$3:$H$252,MATCH(SMALL('Enter Draw '!$K$3:$K$252,D167),'Enter Draw '!$K$3:$K$252,0),4),"")</f>
        <v/>
      </c>
      <c r="I167">
        <v>151</v>
      </c>
      <c r="J167" s="1" t="str">
        <f t="shared" si="6"/>
        <v/>
      </c>
      <c r="K167" t="str">
        <f>IFERROR(INDEX('Enter Draw '!$F$3:$H$252,MATCH(SMALL('Enter Draw '!$L$3:$L$252,I167),'Enter Draw '!$L$3:$L$252,0),2),"")</f>
        <v/>
      </c>
      <c r="L167" t="str">
        <f>IFERROR(INDEX('Enter Draw '!$F$3:$H$252,MATCH(SMALL('Enter Draw '!$L$3:$L$252,I167),'Enter Draw '!$L$3:$L$252,0),3),"")</f>
        <v/>
      </c>
      <c r="N167" s="1" t="str">
        <f>IF(O167="","",IF(INDEX('Enter Draw '!$B$3:$H$252,MATCH(SMALL('Enter Draw '!$M$3:$M$252,D167),'Enter Draw '!$M$3:$M$252,0),1)="oco","oco",D167))</f>
        <v/>
      </c>
      <c r="O167" t="str">
        <f>IFERROR(INDEX('Enter Draw '!$A$3:$J$252,MATCH(SMALL('Enter Draw '!$M$3:$M$252,Q167),'Enter Draw '!$M$3:$M$252,0),7),"")</f>
        <v/>
      </c>
      <c r="P167" t="str">
        <f>IFERROR(INDEX('Enter Draw '!$A$3:$H$252,MATCH(SMALL('Enter Draw '!$M$3:$M$252,Q167),'Enter Draw '!$M$3:$M$252,0),8),"")</f>
        <v/>
      </c>
      <c r="Q167">
        <v>139</v>
      </c>
      <c r="S167" s="1" t="str">
        <f t="shared" si="7"/>
        <v/>
      </c>
      <c r="T167" t="str">
        <f>IFERROR(INDEX('Enter Draw '!$A$3:$J$252,MATCH(SMALL('Enter Draw '!$N$3:$N$252,V168),'Enter Draw '!$N$3:$N$252,0),6),"")</f>
        <v/>
      </c>
      <c r="U167" t="str">
        <f>IFERROR(INDEX('Enter Draw '!$A$3:$H$252,MATCH(SMALL('Enter Draw '!$N$3:$N$252,V168),'Enter Draw '!$N$3:$N$252,0),7),"")</f>
        <v/>
      </c>
      <c r="V167">
        <v>139</v>
      </c>
      <c r="X167" s="1" t="str">
        <f t="shared" si="8"/>
        <v/>
      </c>
      <c r="Y167" t="str">
        <f>IFERROR(INDEX('Enter Draw '!$A$3:$J$252,MATCH(SMALL('Enter Draw '!$O$3:$O$252,Q167),'Enter Draw '!$O$3:$O$252,0),7),"")</f>
        <v/>
      </c>
      <c r="Z167" t="str">
        <f>IFERROR(INDEX('Enter Draw '!$A$3:$H$252,MATCH(SMALL('Enter Draw '!$O$3:$O$252,Q167),'Enter Draw '!$O$3:$O$252,0),8),"")</f>
        <v/>
      </c>
    </row>
    <row r="168" spans="1:26">
      <c r="A168" s="1" t="str">
        <f>IF(B168="","",IF(INDEX('Enter Draw '!$C$3:$H$252,MATCH(SMALL('Enter Draw '!$J$3:$J$252,D168),'Enter Draw '!$J$3:$J$252,0),1)="yco","yco",D168))</f>
        <v/>
      </c>
      <c r="B168" t="str">
        <f>IFERROR(INDEX('Enter Draw '!$C$3:$J$252,MATCH(SMALL('Enter Draw '!$J$3:$J$252,D168),'Enter Draw '!$J$3:$J$252,0),5),"")</f>
        <v/>
      </c>
      <c r="C168" t="str">
        <f>IFERROR(INDEX('Enter Draw '!$C$3:$H$252,MATCH(SMALL('Enter Draw '!$J$3:$J$252,D168),'Enter Draw '!$J$3:$J$252,0),6),"")</f>
        <v/>
      </c>
      <c r="D168">
        <v>140</v>
      </c>
      <c r="F168" s="1" t="str">
        <f>IF(G168="","",IF(INDEX('Enter Draw '!$E$3:$H$252,MATCH(SMALL('Enter Draw '!$K$3:$K$252,D168),'Enter Draw '!$K$3:$K$252,0),1)="co","co",IF(INDEX('Enter Draw '!$E$3:$H$252,MATCH(SMALL('Enter Draw '!$K$3:$K$252,D168),'Enter Draw '!$K$3:$K$252,0),1)="yco","yco",D168)))</f>
        <v/>
      </c>
      <c r="G168" t="str">
        <f>IFERROR(INDEX('Enter Draw '!$E$3:$H$252,MATCH(SMALL('Enter Draw '!$K$3:$K$252,D168),'Enter Draw '!$K$3:$K$252,0),3),"")</f>
        <v/>
      </c>
      <c r="H168" t="str">
        <f>IFERROR(INDEX('Enter Draw '!$E$3:$H$252,MATCH(SMALL('Enter Draw '!$K$3:$K$252,D168),'Enter Draw '!$K$3:$K$252,0),4),"")</f>
        <v/>
      </c>
      <c r="I168">
        <v>152</v>
      </c>
      <c r="J168" s="1" t="str">
        <f t="shared" si="6"/>
        <v/>
      </c>
      <c r="K168" t="str">
        <f>IFERROR(INDEX('Enter Draw '!$F$3:$H$252,MATCH(SMALL('Enter Draw '!$L$3:$L$252,I168),'Enter Draw '!$L$3:$L$252,0),2),"")</f>
        <v/>
      </c>
      <c r="L168" t="str">
        <f>IFERROR(INDEX('Enter Draw '!$F$3:$H$252,MATCH(SMALL('Enter Draw '!$L$3:$L$252,I168),'Enter Draw '!$L$3:$L$252,0),3),"")</f>
        <v/>
      </c>
      <c r="N168" s="1" t="str">
        <f>IF(O168="","",IF(INDEX('Enter Draw '!$B$3:$H$252,MATCH(SMALL('Enter Draw '!$M$3:$M$252,D168),'Enter Draw '!$M$3:$M$252,0),1)="oco","oco",D168))</f>
        <v/>
      </c>
      <c r="O168" t="str">
        <f>IFERROR(INDEX('Enter Draw '!$A$3:$J$252,MATCH(SMALL('Enter Draw '!$M$3:$M$252,Q168),'Enter Draw '!$M$3:$M$252,0),7),"")</f>
        <v/>
      </c>
      <c r="P168" t="str">
        <f>IFERROR(INDEX('Enter Draw '!$A$3:$H$252,MATCH(SMALL('Enter Draw '!$M$3:$M$252,Q168),'Enter Draw '!$M$3:$M$252,0),8),"")</f>
        <v/>
      </c>
      <c r="Q168">
        <v>140</v>
      </c>
      <c r="S168" s="1" t="str">
        <f t="shared" si="7"/>
        <v/>
      </c>
      <c r="T168" t="str">
        <f>IFERROR(INDEX('Enter Draw '!$A$3:$J$252,MATCH(SMALL('Enter Draw '!$N$3:$N$252,V169),'Enter Draw '!$N$3:$N$252,0),6),"")</f>
        <v/>
      </c>
      <c r="U168" t="str">
        <f>IFERROR(INDEX('Enter Draw '!$A$3:$H$252,MATCH(SMALL('Enter Draw '!$N$3:$N$252,V169),'Enter Draw '!$N$3:$N$252,0),7),"")</f>
        <v/>
      </c>
      <c r="V168">
        <v>140</v>
      </c>
      <c r="X168" s="1" t="str">
        <f t="shared" si="8"/>
        <v/>
      </c>
      <c r="Y168" t="str">
        <f>IFERROR(INDEX('Enter Draw '!$A$3:$J$252,MATCH(SMALL('Enter Draw '!$O$3:$O$252,Q168),'Enter Draw '!$O$3:$O$252,0),7),"")</f>
        <v/>
      </c>
      <c r="Z168" t="str">
        <f>IFERROR(INDEX('Enter Draw '!$A$3:$H$252,MATCH(SMALL('Enter Draw '!$O$3:$O$252,Q168),'Enter Draw '!$O$3:$O$252,0),8),"")</f>
        <v/>
      </c>
    </row>
    <row r="169" spans="1:26">
      <c r="A169" s="1" t="str">
        <f>IF(B169="","",IF(INDEX('Enter Draw '!$C$3:$H$252,MATCH(SMALL('Enter Draw '!$J$3:$J$252,D169),'Enter Draw '!$J$3:$J$252,0),1)="yco","yco",D169))</f>
        <v/>
      </c>
      <c r="B169" t="str">
        <f>IFERROR(INDEX('Enter Draw '!$C$3:$J$252,MATCH(SMALL('Enter Draw '!$J$3:$J$252,D169),'Enter Draw '!$J$3:$J$252,0),5),"")</f>
        <v/>
      </c>
      <c r="C169" t="str">
        <f>IFERROR(INDEX('Enter Draw '!$C$3:$H$252,MATCH(SMALL('Enter Draw '!$J$3:$J$252,D169),'Enter Draw '!$J$3:$J$252,0),6),"")</f>
        <v/>
      </c>
      <c r="F169" s="1" t="str">
        <f>IF(G169="","",IF(INDEX('Enter Draw '!$E$3:$H$252,MATCH(SMALL('Enter Draw '!$K$3:$K$252,D169),'Enter Draw '!$K$3:$K$252,0),1)="co","co",IF(INDEX('Enter Draw '!$E$3:$H$252,MATCH(SMALL('Enter Draw '!$K$3:$K$252,D169),'Enter Draw '!$K$3:$K$252,0),1)="yco","yco",D169)))</f>
        <v/>
      </c>
      <c r="G169" t="str">
        <f>IFERROR(INDEX('Enter Draw '!$E$3:$H$252,MATCH(SMALL('Enter Draw '!$K$3:$K$252,D169),'Enter Draw '!$K$3:$K$252,0),3),"")</f>
        <v/>
      </c>
      <c r="H169" t="str">
        <f>IFERROR(INDEX('Enter Draw '!$E$3:$H$252,MATCH(SMALL('Enter Draw '!$K$3:$K$252,D169),'Enter Draw '!$K$3:$K$252,0),4),"")</f>
        <v/>
      </c>
      <c r="I169">
        <v>153</v>
      </c>
      <c r="J169" s="1" t="str">
        <f t="shared" si="6"/>
        <v/>
      </c>
      <c r="K169" t="str">
        <f>IFERROR(INDEX('Enter Draw '!$F$3:$H$252,MATCH(SMALL('Enter Draw '!$L$3:$L$252,I169),'Enter Draw '!$L$3:$L$252,0),2),"")</f>
        <v/>
      </c>
      <c r="L169" t="str">
        <f>IFERROR(INDEX('Enter Draw '!$F$3:$H$252,MATCH(SMALL('Enter Draw '!$L$3:$L$252,I169),'Enter Draw '!$L$3:$L$252,0),3),"")</f>
        <v/>
      </c>
      <c r="N169" s="1" t="str">
        <f>IF(O169="","",IF(INDEX('Enter Draw '!$B$3:$H$252,MATCH(SMALL('Enter Draw '!$M$3:$M$252,D169),'Enter Draw '!$M$3:$M$252,0),1)="oco","oco",D169))</f>
        <v/>
      </c>
      <c r="O169" t="str">
        <f>IFERROR(INDEX('Enter Draw '!$A$3:$J$252,MATCH(SMALL('Enter Draw '!$M$3:$M$252,Q169),'Enter Draw '!$M$3:$M$252,0),7),"")</f>
        <v/>
      </c>
      <c r="P169" t="str">
        <f>IFERROR(INDEX('Enter Draw '!$A$3:$H$252,MATCH(SMALL('Enter Draw '!$M$3:$M$252,Q169),'Enter Draw '!$M$3:$M$252,0),8),"")</f>
        <v/>
      </c>
      <c r="S169" s="1" t="str">
        <f t="shared" si="7"/>
        <v/>
      </c>
      <c r="T169" t="str">
        <f>IFERROR(INDEX('Enter Draw '!$A$3:$J$252,MATCH(SMALL('Enter Draw '!$N$3:$N$252,V170),'Enter Draw '!$N$3:$N$252,0),6),"")</f>
        <v/>
      </c>
      <c r="U169" t="str">
        <f>IFERROR(INDEX('Enter Draw '!$A$3:$H$252,MATCH(SMALL('Enter Draw '!$N$3:$N$252,V170),'Enter Draw '!$N$3:$N$252,0),7),"")</f>
        <v/>
      </c>
      <c r="X169" s="1" t="str">
        <f t="shared" si="8"/>
        <v/>
      </c>
      <c r="Y169" t="str">
        <f>IFERROR(INDEX('Enter Draw '!$A$3:$J$252,MATCH(SMALL('Enter Draw '!$O$3:$O$252,Q169),'Enter Draw '!$O$3:$O$252,0),7),"")</f>
        <v/>
      </c>
      <c r="Z169" t="str">
        <f>IFERROR(INDEX('Enter Draw '!$A$3:$H$252,MATCH(SMALL('Enter Draw '!$O$3:$O$252,Q169),'Enter Draw '!$O$3:$O$252,0),8),"")</f>
        <v/>
      </c>
    </row>
    <row r="170" spans="1:26">
      <c r="A170" s="1" t="str">
        <f>IF(B170="","",IF(INDEX('Enter Draw '!$C$3:$H$252,MATCH(SMALL('Enter Draw '!$J$3:$J$252,D170),'Enter Draw '!$J$3:$J$252,0),1)="yco","yco",D170))</f>
        <v/>
      </c>
      <c r="B170" t="str">
        <f>IFERROR(INDEX('Enter Draw '!$C$3:$J$252,MATCH(SMALL('Enter Draw '!$J$3:$J$252,D170),'Enter Draw '!$J$3:$J$252,0),5),"")</f>
        <v/>
      </c>
      <c r="C170" t="str">
        <f>IFERROR(INDEX('Enter Draw '!$C$3:$H$252,MATCH(SMALL('Enter Draw '!$J$3:$J$252,D170),'Enter Draw '!$J$3:$J$252,0),6),"")</f>
        <v/>
      </c>
      <c r="D170">
        <v>141</v>
      </c>
      <c r="F170" s="1" t="str">
        <f>IF(G170="","",IF(INDEX('Enter Draw '!$E$3:$H$252,MATCH(SMALL('Enter Draw '!$K$3:$K$252,D170),'Enter Draw '!$K$3:$K$252,0),1)="co","co",IF(INDEX('Enter Draw '!$E$3:$H$252,MATCH(SMALL('Enter Draw '!$K$3:$K$252,D170),'Enter Draw '!$K$3:$K$252,0),1)="yco","yco",D170)))</f>
        <v/>
      </c>
      <c r="G170" t="str">
        <f>IFERROR(INDEX('Enter Draw '!$E$3:$H$252,MATCH(SMALL('Enter Draw '!$K$3:$K$252,D170),'Enter Draw '!$K$3:$K$252,0),3),"")</f>
        <v/>
      </c>
      <c r="H170" t="str">
        <f>IFERROR(INDEX('Enter Draw '!$E$3:$H$252,MATCH(SMALL('Enter Draw '!$K$3:$K$252,D170),'Enter Draw '!$K$3:$K$252,0),4),"")</f>
        <v/>
      </c>
      <c r="I170">
        <v>154</v>
      </c>
      <c r="J170" s="1" t="str">
        <f t="shared" si="6"/>
        <v/>
      </c>
      <c r="K170" t="str">
        <f>IFERROR(INDEX('Enter Draw '!$F$3:$H$252,MATCH(SMALL('Enter Draw '!$L$3:$L$252,I170),'Enter Draw '!$L$3:$L$252,0),2),"")</f>
        <v/>
      </c>
      <c r="L170" t="str">
        <f>IFERROR(INDEX('Enter Draw '!$F$3:$H$252,MATCH(SMALL('Enter Draw '!$L$3:$L$252,I170),'Enter Draw '!$L$3:$L$252,0),3),"")</f>
        <v/>
      </c>
      <c r="N170" s="1" t="str">
        <f>IF(O170="","",IF(INDEX('Enter Draw '!$B$3:$H$252,MATCH(SMALL('Enter Draw '!$M$3:$M$252,D170),'Enter Draw '!$M$3:$M$252,0),1)="oco","oco",D170))</f>
        <v/>
      </c>
      <c r="O170" t="str">
        <f>IFERROR(INDEX('Enter Draw '!$A$3:$J$252,MATCH(SMALL('Enter Draw '!$M$3:$M$252,Q170),'Enter Draw '!$M$3:$M$252,0),7),"")</f>
        <v/>
      </c>
      <c r="P170" t="str">
        <f>IFERROR(INDEX('Enter Draw '!$A$3:$H$252,MATCH(SMALL('Enter Draw '!$M$3:$M$252,Q170),'Enter Draw '!$M$3:$M$252,0),8),"")</f>
        <v/>
      </c>
      <c r="Q170">
        <v>141</v>
      </c>
      <c r="S170" s="1" t="str">
        <f t="shared" si="7"/>
        <v/>
      </c>
      <c r="T170" t="str">
        <f>IFERROR(INDEX('Enter Draw '!$A$3:$J$252,MATCH(SMALL('Enter Draw '!$N$3:$N$252,V171),'Enter Draw '!$N$3:$N$252,0),6),"")</f>
        <v/>
      </c>
      <c r="U170" t="str">
        <f>IFERROR(INDEX('Enter Draw '!$A$3:$H$252,MATCH(SMALL('Enter Draw '!$N$3:$N$252,V171),'Enter Draw '!$N$3:$N$252,0),7),"")</f>
        <v/>
      </c>
      <c r="V170">
        <v>141</v>
      </c>
      <c r="X170" s="1" t="str">
        <f t="shared" si="8"/>
        <v/>
      </c>
      <c r="Y170" t="str">
        <f>IFERROR(INDEX('Enter Draw '!$A$3:$J$252,MATCH(SMALL('Enter Draw '!$O$3:$O$252,Q170),'Enter Draw '!$O$3:$O$252,0),7),"")</f>
        <v/>
      </c>
      <c r="Z170" t="str">
        <f>IFERROR(INDEX('Enter Draw '!$A$3:$H$252,MATCH(SMALL('Enter Draw '!$O$3:$O$252,Q170),'Enter Draw '!$O$3:$O$252,0),8),"")</f>
        <v/>
      </c>
    </row>
    <row r="171" spans="1:26">
      <c r="A171" s="1" t="str">
        <f>IF(B171="","",IF(INDEX('Enter Draw '!$C$3:$H$252,MATCH(SMALL('Enter Draw '!$J$3:$J$252,D171),'Enter Draw '!$J$3:$J$252,0),1)="yco","yco",D171))</f>
        <v/>
      </c>
      <c r="B171" t="str">
        <f>IFERROR(INDEX('Enter Draw '!$C$3:$J$252,MATCH(SMALL('Enter Draw '!$J$3:$J$252,D171),'Enter Draw '!$J$3:$J$252,0),5),"")</f>
        <v/>
      </c>
      <c r="C171" t="str">
        <f>IFERROR(INDEX('Enter Draw '!$C$3:$H$252,MATCH(SMALL('Enter Draw '!$J$3:$J$252,D171),'Enter Draw '!$J$3:$J$252,0),6),"")</f>
        <v/>
      </c>
      <c r="D171">
        <v>142</v>
      </c>
      <c r="F171" s="1" t="str">
        <f>IF(G171="","",IF(INDEX('Enter Draw '!$E$3:$H$252,MATCH(SMALL('Enter Draw '!$K$3:$K$252,D171),'Enter Draw '!$K$3:$K$252,0),1)="co","co",IF(INDEX('Enter Draw '!$E$3:$H$252,MATCH(SMALL('Enter Draw '!$K$3:$K$252,D171),'Enter Draw '!$K$3:$K$252,0),1)="yco","yco",D171)))</f>
        <v/>
      </c>
      <c r="G171" t="str">
        <f>IFERROR(INDEX('Enter Draw '!$E$3:$H$252,MATCH(SMALL('Enter Draw '!$K$3:$K$252,D171),'Enter Draw '!$K$3:$K$252,0),3),"")</f>
        <v/>
      </c>
      <c r="H171" t="str">
        <f>IFERROR(INDEX('Enter Draw '!$E$3:$H$252,MATCH(SMALL('Enter Draw '!$K$3:$K$252,D171),'Enter Draw '!$K$3:$K$252,0),4),"")</f>
        <v/>
      </c>
      <c r="I171">
        <v>155</v>
      </c>
      <c r="J171" s="1" t="str">
        <f t="shared" si="6"/>
        <v/>
      </c>
      <c r="K171" t="str">
        <f>IFERROR(INDEX('Enter Draw '!$F$3:$H$252,MATCH(SMALL('Enter Draw '!$L$3:$L$252,I171),'Enter Draw '!$L$3:$L$252,0),2),"")</f>
        <v/>
      </c>
      <c r="L171" t="str">
        <f>IFERROR(INDEX('Enter Draw '!$F$3:$H$252,MATCH(SMALL('Enter Draw '!$L$3:$L$252,I171),'Enter Draw '!$L$3:$L$252,0),3),"")</f>
        <v/>
      </c>
      <c r="N171" s="1" t="str">
        <f>IF(O171="","",IF(INDEX('Enter Draw '!$B$3:$H$252,MATCH(SMALL('Enter Draw '!$M$3:$M$252,D171),'Enter Draw '!$M$3:$M$252,0),1)="oco","oco",D171))</f>
        <v/>
      </c>
      <c r="O171" t="str">
        <f>IFERROR(INDEX('Enter Draw '!$A$3:$J$252,MATCH(SMALL('Enter Draw '!$M$3:$M$252,Q171),'Enter Draw '!$M$3:$M$252,0),7),"")</f>
        <v/>
      </c>
      <c r="P171" t="str">
        <f>IFERROR(INDEX('Enter Draw '!$A$3:$H$252,MATCH(SMALL('Enter Draw '!$M$3:$M$252,Q171),'Enter Draw '!$M$3:$M$252,0),8),"")</f>
        <v/>
      </c>
      <c r="Q171">
        <v>142</v>
      </c>
      <c r="S171" s="1" t="str">
        <f t="shared" si="7"/>
        <v/>
      </c>
      <c r="T171" t="str">
        <f>IFERROR(INDEX('Enter Draw '!$A$3:$J$252,MATCH(SMALL('Enter Draw '!$N$3:$N$252,V172),'Enter Draw '!$N$3:$N$252,0),6),"")</f>
        <v/>
      </c>
      <c r="U171" t="str">
        <f>IFERROR(INDEX('Enter Draw '!$A$3:$H$252,MATCH(SMALL('Enter Draw '!$N$3:$N$252,V172),'Enter Draw '!$N$3:$N$252,0),7),"")</f>
        <v/>
      </c>
      <c r="V171">
        <v>142</v>
      </c>
      <c r="X171" s="1" t="str">
        <f t="shared" si="8"/>
        <v/>
      </c>
      <c r="Y171" t="str">
        <f>IFERROR(INDEX('Enter Draw '!$A$3:$J$252,MATCH(SMALL('Enter Draw '!$O$3:$O$252,Q171),'Enter Draw '!$O$3:$O$252,0),7),"")</f>
        <v/>
      </c>
      <c r="Z171" t="str">
        <f>IFERROR(INDEX('Enter Draw '!$A$3:$H$252,MATCH(SMALL('Enter Draw '!$O$3:$O$252,Q171),'Enter Draw '!$O$3:$O$252,0),8),"")</f>
        <v/>
      </c>
    </row>
    <row r="172" spans="1:26">
      <c r="A172" s="1" t="str">
        <f>IF(B172="","",IF(INDEX('Enter Draw '!$C$3:$H$252,MATCH(SMALL('Enter Draw '!$J$3:$J$252,D172),'Enter Draw '!$J$3:$J$252,0),1)="yco","yco",D172))</f>
        <v/>
      </c>
      <c r="B172" t="str">
        <f>IFERROR(INDEX('Enter Draw '!$C$3:$J$252,MATCH(SMALL('Enter Draw '!$J$3:$J$252,D172),'Enter Draw '!$J$3:$J$252,0),5),"")</f>
        <v/>
      </c>
      <c r="C172" t="str">
        <f>IFERROR(INDEX('Enter Draw '!$C$3:$H$252,MATCH(SMALL('Enter Draw '!$J$3:$J$252,D172),'Enter Draw '!$J$3:$J$252,0),6),"")</f>
        <v/>
      </c>
      <c r="D172">
        <v>143</v>
      </c>
      <c r="F172" s="1" t="str">
        <f>IF(G172="","",IF(INDEX('Enter Draw '!$E$3:$H$252,MATCH(SMALL('Enter Draw '!$K$3:$K$252,D172),'Enter Draw '!$K$3:$K$252,0),1)="co","co",IF(INDEX('Enter Draw '!$E$3:$H$252,MATCH(SMALL('Enter Draw '!$K$3:$K$252,D172),'Enter Draw '!$K$3:$K$252,0),1)="yco","yco",D172)))</f>
        <v/>
      </c>
      <c r="G172" t="str">
        <f>IFERROR(INDEX('Enter Draw '!$E$3:$H$252,MATCH(SMALL('Enter Draw '!$K$3:$K$252,D172),'Enter Draw '!$K$3:$K$252,0),3),"")</f>
        <v/>
      </c>
      <c r="H172" t="str">
        <f>IFERROR(INDEX('Enter Draw '!$E$3:$H$252,MATCH(SMALL('Enter Draw '!$K$3:$K$252,D172),'Enter Draw '!$K$3:$K$252,0),4),"")</f>
        <v/>
      </c>
      <c r="I172">
        <v>156</v>
      </c>
      <c r="J172" s="1" t="str">
        <f t="shared" si="6"/>
        <v/>
      </c>
      <c r="K172" t="str">
        <f>IFERROR(INDEX('Enter Draw '!$F$3:$H$252,MATCH(SMALL('Enter Draw '!$L$3:$L$252,I172),'Enter Draw '!$L$3:$L$252,0),2),"")</f>
        <v/>
      </c>
      <c r="L172" t="str">
        <f>IFERROR(INDEX('Enter Draw '!$F$3:$H$252,MATCH(SMALL('Enter Draw '!$L$3:$L$252,I172),'Enter Draw '!$L$3:$L$252,0),3),"")</f>
        <v/>
      </c>
      <c r="N172" s="1" t="str">
        <f>IF(O172="","",IF(INDEX('Enter Draw '!$B$3:$H$252,MATCH(SMALL('Enter Draw '!$M$3:$M$252,D172),'Enter Draw '!$M$3:$M$252,0),1)="oco","oco",D172))</f>
        <v/>
      </c>
      <c r="O172" t="str">
        <f>IFERROR(INDEX('Enter Draw '!$A$3:$J$252,MATCH(SMALL('Enter Draw '!$M$3:$M$252,Q172),'Enter Draw '!$M$3:$M$252,0),7),"")</f>
        <v/>
      </c>
      <c r="P172" t="str">
        <f>IFERROR(INDEX('Enter Draw '!$A$3:$H$252,MATCH(SMALL('Enter Draw '!$M$3:$M$252,Q172),'Enter Draw '!$M$3:$M$252,0),8),"")</f>
        <v/>
      </c>
      <c r="Q172">
        <v>143</v>
      </c>
      <c r="S172" s="1" t="str">
        <f t="shared" si="7"/>
        <v/>
      </c>
      <c r="T172" t="str">
        <f>IFERROR(INDEX('Enter Draw '!$A$3:$J$252,MATCH(SMALL('Enter Draw '!$N$3:$N$252,V173),'Enter Draw '!$N$3:$N$252,0),6),"")</f>
        <v/>
      </c>
      <c r="U172" t="str">
        <f>IFERROR(INDEX('Enter Draw '!$A$3:$H$252,MATCH(SMALL('Enter Draw '!$N$3:$N$252,V173),'Enter Draw '!$N$3:$N$252,0),7),"")</f>
        <v/>
      </c>
      <c r="V172">
        <v>143</v>
      </c>
      <c r="X172" s="1" t="str">
        <f t="shared" si="8"/>
        <v/>
      </c>
      <c r="Y172" t="str">
        <f>IFERROR(INDEX('Enter Draw '!$A$3:$J$252,MATCH(SMALL('Enter Draw '!$O$3:$O$252,Q172),'Enter Draw '!$O$3:$O$252,0),7),"")</f>
        <v/>
      </c>
      <c r="Z172" t="str">
        <f>IFERROR(INDEX('Enter Draw '!$A$3:$H$252,MATCH(SMALL('Enter Draw '!$O$3:$O$252,Q172),'Enter Draw '!$O$3:$O$252,0),8),"")</f>
        <v/>
      </c>
    </row>
    <row r="173" spans="1:26">
      <c r="A173" s="1" t="str">
        <f>IF(B173="","",IF(INDEX('Enter Draw '!$C$3:$H$252,MATCH(SMALL('Enter Draw '!$J$3:$J$252,D173),'Enter Draw '!$J$3:$J$252,0),1)="yco","yco",D173))</f>
        <v/>
      </c>
      <c r="B173" t="str">
        <f>IFERROR(INDEX('Enter Draw '!$C$3:$J$252,MATCH(SMALL('Enter Draw '!$J$3:$J$252,D173),'Enter Draw '!$J$3:$J$252,0),5),"")</f>
        <v/>
      </c>
      <c r="C173" t="str">
        <f>IFERROR(INDEX('Enter Draw '!$C$3:$H$252,MATCH(SMALL('Enter Draw '!$J$3:$J$252,D173),'Enter Draw '!$J$3:$J$252,0),6),"")</f>
        <v/>
      </c>
      <c r="D173">
        <v>144</v>
      </c>
      <c r="F173" s="1" t="str">
        <f>IF(G173="","",IF(INDEX('Enter Draw '!$E$3:$H$252,MATCH(SMALL('Enter Draw '!$K$3:$K$252,D173),'Enter Draw '!$K$3:$K$252,0),1)="co","co",IF(INDEX('Enter Draw '!$E$3:$H$252,MATCH(SMALL('Enter Draw '!$K$3:$K$252,D173),'Enter Draw '!$K$3:$K$252,0),1)="yco","yco",D173)))</f>
        <v/>
      </c>
      <c r="G173" t="str">
        <f>IFERROR(INDEX('Enter Draw '!$E$3:$H$252,MATCH(SMALL('Enter Draw '!$K$3:$K$252,D173),'Enter Draw '!$K$3:$K$252,0),3),"")</f>
        <v/>
      </c>
      <c r="H173" t="str">
        <f>IFERROR(INDEX('Enter Draw '!$E$3:$H$252,MATCH(SMALL('Enter Draw '!$K$3:$K$252,D173),'Enter Draw '!$K$3:$K$252,0),4),"")</f>
        <v/>
      </c>
      <c r="I173">
        <v>157</v>
      </c>
      <c r="J173" s="1" t="str">
        <f t="shared" si="6"/>
        <v/>
      </c>
      <c r="K173" t="str">
        <f>IFERROR(INDEX('Enter Draw '!$F$3:$H$252,MATCH(SMALL('Enter Draw '!$L$3:$L$252,I173),'Enter Draw '!$L$3:$L$252,0),2),"")</f>
        <v/>
      </c>
      <c r="L173" t="str">
        <f>IFERROR(INDEX('Enter Draw '!$F$3:$H$252,MATCH(SMALL('Enter Draw '!$L$3:$L$252,I173),'Enter Draw '!$L$3:$L$252,0),3),"")</f>
        <v/>
      </c>
      <c r="N173" s="1" t="str">
        <f>IF(O173="","",IF(INDEX('Enter Draw '!$B$3:$H$252,MATCH(SMALL('Enter Draw '!$M$3:$M$252,D173),'Enter Draw '!$M$3:$M$252,0),1)="oco","oco",D173))</f>
        <v/>
      </c>
      <c r="O173" t="str">
        <f>IFERROR(INDEX('Enter Draw '!$A$3:$J$252,MATCH(SMALL('Enter Draw '!$M$3:$M$252,Q173),'Enter Draw '!$M$3:$M$252,0),7),"")</f>
        <v/>
      </c>
      <c r="P173" t="str">
        <f>IFERROR(INDEX('Enter Draw '!$A$3:$H$252,MATCH(SMALL('Enter Draw '!$M$3:$M$252,Q173),'Enter Draw '!$M$3:$M$252,0),8),"")</f>
        <v/>
      </c>
      <c r="Q173">
        <v>144</v>
      </c>
      <c r="S173" s="1" t="str">
        <f t="shared" si="7"/>
        <v/>
      </c>
      <c r="T173" t="str">
        <f>IFERROR(INDEX('Enter Draw '!$A$3:$J$252,MATCH(SMALL('Enter Draw '!$N$3:$N$252,V174),'Enter Draw '!$N$3:$N$252,0),6),"")</f>
        <v/>
      </c>
      <c r="U173" t="str">
        <f>IFERROR(INDEX('Enter Draw '!$A$3:$H$252,MATCH(SMALL('Enter Draw '!$N$3:$N$252,V174),'Enter Draw '!$N$3:$N$252,0),7),"")</f>
        <v/>
      </c>
      <c r="V173">
        <v>144</v>
      </c>
      <c r="X173" s="1" t="str">
        <f t="shared" si="8"/>
        <v/>
      </c>
      <c r="Y173" t="str">
        <f>IFERROR(INDEX('Enter Draw '!$A$3:$J$252,MATCH(SMALL('Enter Draw '!$O$3:$O$252,Q173),'Enter Draw '!$O$3:$O$252,0),7),"")</f>
        <v/>
      </c>
      <c r="Z173" t="str">
        <f>IFERROR(INDEX('Enter Draw '!$A$3:$H$252,MATCH(SMALL('Enter Draw '!$O$3:$O$252,Q173),'Enter Draw '!$O$3:$O$252,0),8),"")</f>
        <v/>
      </c>
    </row>
    <row r="174" spans="1:26">
      <c r="A174" s="1" t="str">
        <f>IF(B174="","",IF(INDEX('Enter Draw '!$C$3:$H$252,MATCH(SMALL('Enter Draw '!$J$3:$J$252,D174),'Enter Draw '!$J$3:$J$252,0),1)="yco","yco",D174))</f>
        <v/>
      </c>
      <c r="B174" t="str">
        <f>IFERROR(INDEX('Enter Draw '!$C$3:$J$252,MATCH(SMALL('Enter Draw '!$J$3:$J$252,D174),'Enter Draw '!$J$3:$J$252,0),5),"")</f>
        <v/>
      </c>
      <c r="C174" t="str">
        <f>IFERROR(INDEX('Enter Draw '!$C$3:$H$252,MATCH(SMALL('Enter Draw '!$J$3:$J$252,D174),'Enter Draw '!$J$3:$J$252,0),6),"")</f>
        <v/>
      </c>
      <c r="D174">
        <v>145</v>
      </c>
      <c r="F174" s="1" t="str">
        <f>IF(G174="","",IF(INDEX('Enter Draw '!$E$3:$H$252,MATCH(SMALL('Enter Draw '!$K$3:$K$252,D174),'Enter Draw '!$K$3:$K$252,0),1)="co","co",IF(INDEX('Enter Draw '!$E$3:$H$252,MATCH(SMALL('Enter Draw '!$K$3:$K$252,D174),'Enter Draw '!$K$3:$K$252,0),1)="yco","yco",D174)))</f>
        <v/>
      </c>
      <c r="G174" t="str">
        <f>IFERROR(INDEX('Enter Draw '!$E$3:$H$252,MATCH(SMALL('Enter Draw '!$K$3:$K$252,D174),'Enter Draw '!$K$3:$K$252,0),3),"")</f>
        <v/>
      </c>
      <c r="H174" t="str">
        <f>IFERROR(INDEX('Enter Draw '!$E$3:$H$252,MATCH(SMALL('Enter Draw '!$K$3:$K$252,D174),'Enter Draw '!$K$3:$K$252,0),4),"")</f>
        <v/>
      </c>
      <c r="I174">
        <v>158</v>
      </c>
      <c r="J174" s="1" t="str">
        <f t="shared" si="6"/>
        <v/>
      </c>
      <c r="K174" t="str">
        <f>IFERROR(INDEX('Enter Draw '!$F$3:$H$252,MATCH(SMALL('Enter Draw '!$L$3:$L$252,I174),'Enter Draw '!$L$3:$L$252,0),2),"")</f>
        <v/>
      </c>
      <c r="L174" t="str">
        <f>IFERROR(INDEX('Enter Draw '!$F$3:$H$252,MATCH(SMALL('Enter Draw '!$L$3:$L$252,I174),'Enter Draw '!$L$3:$L$252,0),3),"")</f>
        <v/>
      </c>
      <c r="N174" s="1" t="str">
        <f>IF(O174="","",IF(INDEX('Enter Draw '!$B$3:$H$252,MATCH(SMALL('Enter Draw '!$M$3:$M$252,D174),'Enter Draw '!$M$3:$M$252,0),1)="oco","oco",D174))</f>
        <v/>
      </c>
      <c r="O174" t="str">
        <f>IFERROR(INDEX('Enter Draw '!$A$3:$J$252,MATCH(SMALL('Enter Draw '!$M$3:$M$252,Q174),'Enter Draw '!$M$3:$M$252,0),7),"")</f>
        <v/>
      </c>
      <c r="P174" t="str">
        <f>IFERROR(INDEX('Enter Draw '!$A$3:$H$252,MATCH(SMALL('Enter Draw '!$M$3:$M$252,Q174),'Enter Draw '!$M$3:$M$252,0),8),"")</f>
        <v/>
      </c>
      <c r="Q174">
        <v>145</v>
      </c>
      <c r="S174" s="1" t="str">
        <f t="shared" si="7"/>
        <v/>
      </c>
      <c r="T174" t="str">
        <f>IFERROR(INDEX('Enter Draw '!$A$3:$J$252,MATCH(SMALL('Enter Draw '!$N$3:$N$252,V175),'Enter Draw '!$N$3:$N$252,0),6),"")</f>
        <v/>
      </c>
      <c r="U174" t="str">
        <f>IFERROR(INDEX('Enter Draw '!$A$3:$H$252,MATCH(SMALL('Enter Draw '!$N$3:$N$252,V175),'Enter Draw '!$N$3:$N$252,0),7),"")</f>
        <v/>
      </c>
      <c r="V174">
        <v>145</v>
      </c>
      <c r="X174" s="1" t="str">
        <f t="shared" si="8"/>
        <v/>
      </c>
      <c r="Y174" t="str">
        <f>IFERROR(INDEX('Enter Draw '!$A$3:$J$252,MATCH(SMALL('Enter Draw '!$O$3:$O$252,Q174),'Enter Draw '!$O$3:$O$252,0),7),"")</f>
        <v/>
      </c>
      <c r="Z174" t="str">
        <f>IFERROR(INDEX('Enter Draw '!$A$3:$H$252,MATCH(SMALL('Enter Draw '!$O$3:$O$252,Q174),'Enter Draw '!$O$3:$O$252,0),8),"")</f>
        <v/>
      </c>
    </row>
    <row r="175" spans="1:26">
      <c r="A175" s="1" t="str">
        <f>IF(B175="","",IF(INDEX('Enter Draw '!$C$3:$H$252,MATCH(SMALL('Enter Draw '!$J$3:$J$252,D175),'Enter Draw '!$J$3:$J$252,0),1)="yco","yco",D175))</f>
        <v/>
      </c>
      <c r="B175" t="str">
        <f>IFERROR(INDEX('Enter Draw '!$C$3:$J$252,MATCH(SMALL('Enter Draw '!$J$3:$J$252,D175),'Enter Draw '!$J$3:$J$252,0),5),"")</f>
        <v/>
      </c>
      <c r="C175" t="str">
        <f>IFERROR(INDEX('Enter Draw '!$C$3:$H$252,MATCH(SMALL('Enter Draw '!$J$3:$J$252,D175),'Enter Draw '!$J$3:$J$252,0),6),"")</f>
        <v/>
      </c>
      <c r="F175" s="1" t="str">
        <f>IF(G175="","",IF(INDEX('Enter Draw '!$E$3:$H$252,MATCH(SMALL('Enter Draw '!$K$3:$K$252,D175),'Enter Draw '!$K$3:$K$252,0),1)="co","co",IF(INDEX('Enter Draw '!$E$3:$H$252,MATCH(SMALL('Enter Draw '!$K$3:$K$252,D175),'Enter Draw '!$K$3:$K$252,0),1)="yco","yco",D175)))</f>
        <v/>
      </c>
      <c r="G175" t="str">
        <f>IFERROR(INDEX('Enter Draw '!$E$3:$H$252,MATCH(SMALL('Enter Draw '!$K$3:$K$252,D175),'Enter Draw '!$K$3:$K$252,0),3),"")</f>
        <v/>
      </c>
      <c r="H175" t="str">
        <f>IFERROR(INDEX('Enter Draw '!$E$3:$H$252,MATCH(SMALL('Enter Draw '!$K$3:$K$252,D175),'Enter Draw '!$K$3:$K$252,0),4),"")</f>
        <v/>
      </c>
      <c r="I175">
        <v>159</v>
      </c>
      <c r="J175" s="1" t="str">
        <f t="shared" si="6"/>
        <v/>
      </c>
      <c r="K175" t="str">
        <f>IFERROR(INDEX('Enter Draw '!$F$3:$H$252,MATCH(SMALL('Enter Draw '!$L$3:$L$252,I175),'Enter Draw '!$L$3:$L$252,0),2),"")</f>
        <v/>
      </c>
      <c r="L175" t="str">
        <f>IFERROR(INDEX('Enter Draw '!$F$3:$H$252,MATCH(SMALL('Enter Draw '!$L$3:$L$252,I175),'Enter Draw '!$L$3:$L$252,0),3),"")</f>
        <v/>
      </c>
      <c r="N175" s="1" t="str">
        <f>IF(O175="","",IF(INDEX('Enter Draw '!$B$3:$H$252,MATCH(SMALL('Enter Draw '!$M$3:$M$252,D175),'Enter Draw '!$M$3:$M$252,0),1)="oco","oco",D175))</f>
        <v/>
      </c>
      <c r="O175" t="str">
        <f>IFERROR(INDEX('Enter Draw '!$A$3:$J$252,MATCH(SMALL('Enter Draw '!$M$3:$M$252,Q175),'Enter Draw '!$M$3:$M$252,0),7),"")</f>
        <v/>
      </c>
      <c r="P175" t="str">
        <f>IFERROR(INDEX('Enter Draw '!$A$3:$H$252,MATCH(SMALL('Enter Draw '!$M$3:$M$252,Q175),'Enter Draw '!$M$3:$M$252,0),8),"")</f>
        <v/>
      </c>
      <c r="S175" s="1" t="str">
        <f t="shared" si="7"/>
        <v/>
      </c>
      <c r="T175" t="str">
        <f>IFERROR(INDEX('Enter Draw '!$A$3:$J$252,MATCH(SMALL('Enter Draw '!$N$3:$N$252,V176),'Enter Draw '!$N$3:$N$252,0),6),"")</f>
        <v/>
      </c>
      <c r="U175" t="str">
        <f>IFERROR(INDEX('Enter Draw '!$A$3:$H$252,MATCH(SMALL('Enter Draw '!$N$3:$N$252,V176),'Enter Draw '!$N$3:$N$252,0),7),"")</f>
        <v/>
      </c>
      <c r="X175" s="1" t="str">
        <f t="shared" si="8"/>
        <v/>
      </c>
      <c r="Y175" t="str">
        <f>IFERROR(INDEX('Enter Draw '!$A$3:$J$252,MATCH(SMALL('Enter Draw '!$O$3:$O$252,Q175),'Enter Draw '!$O$3:$O$252,0),7),"")</f>
        <v/>
      </c>
      <c r="Z175" t="str">
        <f>IFERROR(INDEX('Enter Draw '!$A$3:$H$252,MATCH(SMALL('Enter Draw '!$O$3:$O$252,Q175),'Enter Draw '!$O$3:$O$252,0),8),"")</f>
        <v/>
      </c>
    </row>
    <row r="176" spans="1:26">
      <c r="A176" s="1" t="str">
        <f>IF(B176="","",IF(INDEX('Enter Draw '!$C$3:$H$252,MATCH(SMALL('Enter Draw '!$J$3:$J$252,D176),'Enter Draw '!$J$3:$J$252,0),1)="yco","yco",D176))</f>
        <v/>
      </c>
      <c r="B176" t="str">
        <f>IFERROR(INDEX('Enter Draw '!$C$3:$J$252,MATCH(SMALL('Enter Draw '!$J$3:$J$252,D176),'Enter Draw '!$J$3:$J$252,0),5),"")</f>
        <v/>
      </c>
      <c r="C176" t="str">
        <f>IFERROR(INDEX('Enter Draw '!$C$3:$H$252,MATCH(SMALL('Enter Draw '!$J$3:$J$252,D176),'Enter Draw '!$J$3:$J$252,0),6),"")</f>
        <v/>
      </c>
      <c r="D176">
        <v>146</v>
      </c>
      <c r="F176" s="1" t="str">
        <f>IF(G176="","",IF(INDEX('Enter Draw '!$E$3:$H$252,MATCH(SMALL('Enter Draw '!$K$3:$K$252,D176),'Enter Draw '!$K$3:$K$252,0),1)="co","co",IF(INDEX('Enter Draw '!$E$3:$H$252,MATCH(SMALL('Enter Draw '!$K$3:$K$252,D176),'Enter Draw '!$K$3:$K$252,0),1)="yco","yco",D176)))</f>
        <v/>
      </c>
      <c r="G176" t="str">
        <f>IFERROR(INDEX('Enter Draw '!$E$3:$H$252,MATCH(SMALL('Enter Draw '!$K$3:$K$252,D176),'Enter Draw '!$K$3:$K$252,0),3),"")</f>
        <v/>
      </c>
      <c r="H176" t="str">
        <f>IFERROR(INDEX('Enter Draw '!$E$3:$H$252,MATCH(SMALL('Enter Draw '!$K$3:$K$252,D176),'Enter Draw '!$K$3:$K$252,0),4),"")</f>
        <v/>
      </c>
      <c r="I176">
        <v>160</v>
      </c>
      <c r="J176" s="1" t="str">
        <f t="shared" si="6"/>
        <v/>
      </c>
      <c r="K176" t="str">
        <f>IFERROR(INDEX('Enter Draw '!$F$3:$H$252,MATCH(SMALL('Enter Draw '!$L$3:$L$252,I176),'Enter Draw '!$L$3:$L$252,0),2),"")</f>
        <v/>
      </c>
      <c r="L176" t="str">
        <f>IFERROR(INDEX('Enter Draw '!$F$3:$H$252,MATCH(SMALL('Enter Draw '!$L$3:$L$252,I176),'Enter Draw '!$L$3:$L$252,0),3),"")</f>
        <v/>
      </c>
      <c r="N176" s="1" t="str">
        <f>IF(O176="","",IF(INDEX('Enter Draw '!$B$3:$H$252,MATCH(SMALL('Enter Draw '!$M$3:$M$252,D176),'Enter Draw '!$M$3:$M$252,0),1)="oco","oco",D176))</f>
        <v/>
      </c>
      <c r="O176" t="str">
        <f>IFERROR(INDEX('Enter Draw '!$A$3:$J$252,MATCH(SMALL('Enter Draw '!$M$3:$M$252,Q176),'Enter Draw '!$M$3:$M$252,0),7),"")</f>
        <v/>
      </c>
      <c r="P176" t="str">
        <f>IFERROR(INDEX('Enter Draw '!$A$3:$H$252,MATCH(SMALL('Enter Draw '!$M$3:$M$252,Q176),'Enter Draw '!$M$3:$M$252,0),8),"")</f>
        <v/>
      </c>
      <c r="Q176">
        <v>146</v>
      </c>
      <c r="S176" s="1" t="str">
        <f t="shared" si="7"/>
        <v/>
      </c>
      <c r="T176" t="str">
        <f>IFERROR(INDEX('Enter Draw '!$A$3:$J$252,MATCH(SMALL('Enter Draw '!$N$3:$N$252,V177),'Enter Draw '!$N$3:$N$252,0),6),"")</f>
        <v/>
      </c>
      <c r="U176" t="str">
        <f>IFERROR(INDEX('Enter Draw '!$A$3:$H$252,MATCH(SMALL('Enter Draw '!$N$3:$N$252,V177),'Enter Draw '!$N$3:$N$252,0),7),"")</f>
        <v/>
      </c>
      <c r="V176">
        <v>146</v>
      </c>
      <c r="X176" s="1" t="str">
        <f t="shared" si="8"/>
        <v/>
      </c>
      <c r="Y176" t="str">
        <f>IFERROR(INDEX('Enter Draw '!$A$3:$J$252,MATCH(SMALL('Enter Draw '!$O$3:$O$252,Q176),'Enter Draw '!$O$3:$O$252,0),7),"")</f>
        <v/>
      </c>
      <c r="Z176" t="str">
        <f>IFERROR(INDEX('Enter Draw '!$A$3:$H$252,MATCH(SMALL('Enter Draw '!$O$3:$O$252,Q176),'Enter Draw '!$O$3:$O$252,0),8),"")</f>
        <v/>
      </c>
    </row>
    <row r="177" spans="1:26">
      <c r="A177" s="1" t="str">
        <f>IF(B177="","",IF(INDEX('Enter Draw '!$C$3:$H$252,MATCH(SMALL('Enter Draw '!$J$3:$J$252,D177),'Enter Draw '!$J$3:$J$252,0),1)="yco","yco",D177))</f>
        <v/>
      </c>
      <c r="B177" t="str">
        <f>IFERROR(INDEX('Enter Draw '!$C$3:$J$252,MATCH(SMALL('Enter Draw '!$J$3:$J$252,D177),'Enter Draw '!$J$3:$J$252,0),5),"")</f>
        <v/>
      </c>
      <c r="C177" t="str">
        <f>IFERROR(INDEX('Enter Draw '!$C$3:$H$252,MATCH(SMALL('Enter Draw '!$J$3:$J$252,D177),'Enter Draw '!$J$3:$J$252,0),6),"")</f>
        <v/>
      </c>
      <c r="D177">
        <v>147</v>
      </c>
      <c r="F177" s="1" t="str">
        <f>IF(G177="","",IF(INDEX('Enter Draw '!$E$3:$H$252,MATCH(SMALL('Enter Draw '!$K$3:$K$252,D177),'Enter Draw '!$K$3:$K$252,0),1)="co","co",IF(INDEX('Enter Draw '!$E$3:$H$252,MATCH(SMALL('Enter Draw '!$K$3:$K$252,D177),'Enter Draw '!$K$3:$K$252,0),1)="yco","yco",D177)))</f>
        <v/>
      </c>
      <c r="G177" t="str">
        <f>IFERROR(INDEX('Enter Draw '!$E$3:$H$252,MATCH(SMALL('Enter Draw '!$K$3:$K$252,D177),'Enter Draw '!$K$3:$K$252,0),3),"")</f>
        <v/>
      </c>
      <c r="H177" t="str">
        <f>IFERROR(INDEX('Enter Draw '!$E$3:$H$252,MATCH(SMALL('Enter Draw '!$K$3:$K$252,D177),'Enter Draw '!$K$3:$K$252,0),4),"")</f>
        <v/>
      </c>
      <c r="J177" s="1" t="str">
        <f t="shared" si="6"/>
        <v/>
      </c>
      <c r="K177" t="str">
        <f>IFERROR(INDEX('Enter Draw '!$F$3:$H$252,MATCH(SMALL('Enter Draw '!$L$3:$L$252,I177),'Enter Draw '!$L$3:$L$252,0),2),"")</f>
        <v/>
      </c>
      <c r="L177" t="str">
        <f>IFERROR(INDEX('Enter Draw '!$F$3:$H$252,MATCH(SMALL('Enter Draw '!$L$3:$L$252,I177),'Enter Draw '!$L$3:$L$252,0),3),"")</f>
        <v/>
      </c>
      <c r="N177" s="1" t="str">
        <f>IF(O177="","",IF(INDEX('Enter Draw '!$B$3:$H$252,MATCH(SMALL('Enter Draw '!$M$3:$M$252,D177),'Enter Draw '!$M$3:$M$252,0),1)="oco","oco",D177))</f>
        <v/>
      </c>
      <c r="O177" t="str">
        <f>IFERROR(INDEX('Enter Draw '!$A$3:$J$252,MATCH(SMALL('Enter Draw '!$M$3:$M$252,Q177),'Enter Draw '!$M$3:$M$252,0),7),"")</f>
        <v/>
      </c>
      <c r="P177" t="str">
        <f>IFERROR(INDEX('Enter Draw '!$A$3:$H$252,MATCH(SMALL('Enter Draw '!$M$3:$M$252,Q177),'Enter Draw '!$M$3:$M$252,0),8),"")</f>
        <v/>
      </c>
      <c r="Q177">
        <v>147</v>
      </c>
      <c r="S177" s="1" t="str">
        <f t="shared" si="7"/>
        <v/>
      </c>
      <c r="T177" t="str">
        <f>IFERROR(INDEX('Enter Draw '!$A$3:$J$252,MATCH(SMALL('Enter Draw '!$N$3:$N$252,V178),'Enter Draw '!$N$3:$N$252,0),6),"")</f>
        <v/>
      </c>
      <c r="U177" t="str">
        <f>IFERROR(INDEX('Enter Draw '!$A$3:$H$252,MATCH(SMALL('Enter Draw '!$N$3:$N$252,V178),'Enter Draw '!$N$3:$N$252,0),7),"")</f>
        <v/>
      </c>
      <c r="V177">
        <v>147</v>
      </c>
      <c r="X177" s="1" t="str">
        <f t="shared" si="8"/>
        <v/>
      </c>
      <c r="Y177" t="str">
        <f>IFERROR(INDEX('Enter Draw '!$A$3:$J$252,MATCH(SMALL('Enter Draw '!$O$3:$O$252,Q177),'Enter Draw '!$O$3:$O$252,0),7),"")</f>
        <v/>
      </c>
      <c r="Z177" t="str">
        <f>IFERROR(INDEX('Enter Draw '!$A$3:$H$252,MATCH(SMALL('Enter Draw '!$O$3:$O$252,Q177),'Enter Draw '!$O$3:$O$252,0),8),"")</f>
        <v/>
      </c>
    </row>
    <row r="178" spans="1:26">
      <c r="A178" s="1" t="str">
        <f>IF(B178="","",IF(INDEX('Enter Draw '!$C$3:$H$252,MATCH(SMALL('Enter Draw '!$J$3:$J$252,D178),'Enter Draw '!$J$3:$J$252,0),1)="yco","yco",D178))</f>
        <v/>
      </c>
      <c r="B178" t="str">
        <f>IFERROR(INDEX('Enter Draw '!$C$3:$J$252,MATCH(SMALL('Enter Draw '!$J$3:$J$252,D178),'Enter Draw '!$J$3:$J$252,0),5),"")</f>
        <v/>
      </c>
      <c r="C178" t="str">
        <f>IFERROR(INDEX('Enter Draw '!$C$3:$H$252,MATCH(SMALL('Enter Draw '!$J$3:$J$252,D178),'Enter Draw '!$J$3:$J$252,0),6),"")</f>
        <v/>
      </c>
      <c r="D178">
        <v>148</v>
      </c>
      <c r="F178" s="1" t="str">
        <f>IF(G178="","",IF(INDEX('Enter Draw '!$E$3:$H$252,MATCH(SMALL('Enter Draw '!$K$3:$K$252,D178),'Enter Draw '!$K$3:$K$252,0),1)="co","co",IF(INDEX('Enter Draw '!$E$3:$H$252,MATCH(SMALL('Enter Draw '!$K$3:$K$252,D178),'Enter Draw '!$K$3:$K$252,0),1)="yco","yco",D178)))</f>
        <v/>
      </c>
      <c r="G178" t="str">
        <f>IFERROR(INDEX('Enter Draw '!$E$3:$H$252,MATCH(SMALL('Enter Draw '!$K$3:$K$252,D178),'Enter Draw '!$K$3:$K$252,0),3),"")</f>
        <v/>
      </c>
      <c r="H178" t="str">
        <f>IFERROR(INDEX('Enter Draw '!$E$3:$H$252,MATCH(SMALL('Enter Draw '!$K$3:$K$252,D178),'Enter Draw '!$K$3:$K$252,0),4),"")</f>
        <v/>
      </c>
      <c r="I178">
        <v>161</v>
      </c>
      <c r="J178" s="1" t="str">
        <f t="shared" si="6"/>
        <v/>
      </c>
      <c r="K178" t="str">
        <f>IFERROR(INDEX('Enter Draw '!$F$3:$H$252,MATCH(SMALL('Enter Draw '!$L$3:$L$252,I178),'Enter Draw '!$L$3:$L$252,0),2),"")</f>
        <v/>
      </c>
      <c r="L178" t="str">
        <f>IFERROR(INDEX('Enter Draw '!$F$3:$H$252,MATCH(SMALL('Enter Draw '!$L$3:$L$252,I178),'Enter Draw '!$L$3:$L$252,0),3),"")</f>
        <v/>
      </c>
      <c r="N178" s="1" t="str">
        <f>IF(O178="","",IF(INDEX('Enter Draw '!$B$3:$H$252,MATCH(SMALL('Enter Draw '!$M$3:$M$252,D178),'Enter Draw '!$M$3:$M$252,0),1)="oco","oco",D178))</f>
        <v/>
      </c>
      <c r="O178" t="str">
        <f>IFERROR(INDEX('Enter Draw '!$A$3:$J$252,MATCH(SMALL('Enter Draw '!$M$3:$M$252,Q178),'Enter Draw '!$M$3:$M$252,0),7),"")</f>
        <v/>
      </c>
      <c r="P178" t="str">
        <f>IFERROR(INDEX('Enter Draw '!$A$3:$H$252,MATCH(SMALL('Enter Draw '!$M$3:$M$252,Q178),'Enter Draw '!$M$3:$M$252,0),8),"")</f>
        <v/>
      </c>
      <c r="Q178">
        <v>148</v>
      </c>
      <c r="S178" s="1" t="str">
        <f t="shared" si="7"/>
        <v/>
      </c>
      <c r="T178" t="str">
        <f>IFERROR(INDEX('Enter Draw '!$A$3:$J$252,MATCH(SMALL('Enter Draw '!$N$3:$N$252,V179),'Enter Draw '!$N$3:$N$252,0),6),"")</f>
        <v/>
      </c>
      <c r="U178" t="str">
        <f>IFERROR(INDEX('Enter Draw '!$A$3:$H$252,MATCH(SMALL('Enter Draw '!$N$3:$N$252,V179),'Enter Draw '!$N$3:$N$252,0),7),"")</f>
        <v/>
      </c>
      <c r="V178">
        <v>148</v>
      </c>
      <c r="X178" s="1" t="str">
        <f t="shared" si="8"/>
        <v/>
      </c>
      <c r="Y178" t="str">
        <f>IFERROR(INDEX('Enter Draw '!$A$3:$J$252,MATCH(SMALL('Enter Draw '!$O$3:$O$252,Q178),'Enter Draw '!$O$3:$O$252,0),7),"")</f>
        <v/>
      </c>
      <c r="Z178" t="str">
        <f>IFERROR(INDEX('Enter Draw '!$A$3:$H$252,MATCH(SMALL('Enter Draw '!$O$3:$O$252,Q178),'Enter Draw '!$O$3:$O$252,0),8),"")</f>
        <v/>
      </c>
    </row>
    <row r="179" spans="1:26">
      <c r="A179" s="1" t="str">
        <f>IF(B179="","",IF(INDEX('Enter Draw '!$C$3:$H$252,MATCH(SMALL('Enter Draw '!$J$3:$J$252,D179),'Enter Draw '!$J$3:$J$252,0),1)="yco","yco",D179))</f>
        <v/>
      </c>
      <c r="B179" t="str">
        <f>IFERROR(INDEX('Enter Draw '!$C$3:$J$252,MATCH(SMALL('Enter Draw '!$J$3:$J$252,D179),'Enter Draw '!$J$3:$J$252,0),5),"")</f>
        <v/>
      </c>
      <c r="C179" t="str">
        <f>IFERROR(INDEX('Enter Draw '!$C$3:$H$252,MATCH(SMALL('Enter Draw '!$J$3:$J$252,D179),'Enter Draw '!$J$3:$J$252,0),6),"")</f>
        <v/>
      </c>
      <c r="D179">
        <v>149</v>
      </c>
      <c r="F179" s="1" t="str">
        <f>IF(G179="","",IF(INDEX('Enter Draw '!$E$3:$H$252,MATCH(SMALL('Enter Draw '!$K$3:$K$252,D179),'Enter Draw '!$K$3:$K$252,0),1)="co","co",IF(INDEX('Enter Draw '!$E$3:$H$252,MATCH(SMALL('Enter Draw '!$K$3:$K$252,D179),'Enter Draw '!$K$3:$K$252,0),1)="yco","yco",D179)))</f>
        <v/>
      </c>
      <c r="G179" t="str">
        <f>IFERROR(INDEX('Enter Draw '!$E$3:$H$252,MATCH(SMALL('Enter Draw '!$K$3:$K$252,D179),'Enter Draw '!$K$3:$K$252,0),3),"")</f>
        <v/>
      </c>
      <c r="H179" t="str">
        <f>IFERROR(INDEX('Enter Draw '!$E$3:$H$252,MATCH(SMALL('Enter Draw '!$K$3:$K$252,D179),'Enter Draw '!$K$3:$K$252,0),4),"")</f>
        <v/>
      </c>
      <c r="I179">
        <v>162</v>
      </c>
      <c r="J179" s="1" t="str">
        <f t="shared" si="6"/>
        <v/>
      </c>
      <c r="K179" t="str">
        <f>IFERROR(INDEX('Enter Draw '!$F$3:$H$252,MATCH(SMALL('Enter Draw '!$L$3:$L$252,I179),'Enter Draw '!$L$3:$L$252,0),2),"")</f>
        <v/>
      </c>
      <c r="L179" t="str">
        <f>IFERROR(INDEX('Enter Draw '!$F$3:$H$252,MATCH(SMALL('Enter Draw '!$L$3:$L$252,I179),'Enter Draw '!$L$3:$L$252,0),3),"")</f>
        <v/>
      </c>
      <c r="N179" s="1" t="str">
        <f>IF(O179="","",IF(INDEX('Enter Draw '!$B$3:$H$252,MATCH(SMALL('Enter Draw '!$M$3:$M$252,D179),'Enter Draw '!$M$3:$M$252,0),1)="oco","oco",D179))</f>
        <v/>
      </c>
      <c r="O179" t="str">
        <f>IFERROR(INDEX('Enter Draw '!$A$3:$J$252,MATCH(SMALL('Enter Draw '!$M$3:$M$252,Q179),'Enter Draw '!$M$3:$M$252,0),7),"")</f>
        <v/>
      </c>
      <c r="P179" t="str">
        <f>IFERROR(INDEX('Enter Draw '!$A$3:$H$252,MATCH(SMALL('Enter Draw '!$M$3:$M$252,Q179),'Enter Draw '!$M$3:$M$252,0),8),"")</f>
        <v/>
      </c>
      <c r="Q179">
        <v>149</v>
      </c>
      <c r="S179" s="1" t="str">
        <f t="shared" si="7"/>
        <v/>
      </c>
      <c r="T179" t="str">
        <f>IFERROR(INDEX('Enter Draw '!$A$3:$J$252,MATCH(SMALL('Enter Draw '!$N$3:$N$252,V180),'Enter Draw '!$N$3:$N$252,0),6),"")</f>
        <v/>
      </c>
      <c r="U179" t="str">
        <f>IFERROR(INDEX('Enter Draw '!$A$3:$H$252,MATCH(SMALL('Enter Draw '!$N$3:$N$252,V180),'Enter Draw '!$N$3:$N$252,0),7),"")</f>
        <v/>
      </c>
      <c r="V179">
        <v>149</v>
      </c>
      <c r="X179" s="1" t="str">
        <f t="shared" si="8"/>
        <v/>
      </c>
      <c r="Y179" t="str">
        <f>IFERROR(INDEX('Enter Draw '!$A$3:$J$252,MATCH(SMALL('Enter Draw '!$O$3:$O$252,Q179),'Enter Draw '!$O$3:$O$252,0),7),"")</f>
        <v/>
      </c>
      <c r="Z179" t="str">
        <f>IFERROR(INDEX('Enter Draw '!$A$3:$H$252,MATCH(SMALL('Enter Draw '!$O$3:$O$252,Q179),'Enter Draw '!$O$3:$O$252,0),8),"")</f>
        <v/>
      </c>
    </row>
    <row r="180" spans="1:26">
      <c r="A180" s="1" t="str">
        <f>IF(B180="","",IF(INDEX('Enter Draw '!$C$3:$H$252,MATCH(SMALL('Enter Draw '!$J$3:$J$252,D180),'Enter Draw '!$J$3:$J$252,0),1)="yco","yco",D180))</f>
        <v/>
      </c>
      <c r="B180" t="str">
        <f>IFERROR(INDEX('Enter Draw '!$C$3:$J$252,MATCH(SMALL('Enter Draw '!$J$3:$J$252,D180),'Enter Draw '!$J$3:$J$252,0),5),"")</f>
        <v/>
      </c>
      <c r="C180" t="str">
        <f>IFERROR(INDEX('Enter Draw '!$C$3:$H$252,MATCH(SMALL('Enter Draw '!$J$3:$J$252,D180),'Enter Draw '!$J$3:$J$252,0),6),"")</f>
        <v/>
      </c>
      <c r="D180">
        <v>150</v>
      </c>
      <c r="F180" s="1" t="str">
        <f>IF(G180="","",IF(INDEX('Enter Draw '!$E$3:$H$252,MATCH(SMALL('Enter Draw '!$K$3:$K$252,D180),'Enter Draw '!$K$3:$K$252,0),1)="co","co",IF(INDEX('Enter Draw '!$E$3:$H$252,MATCH(SMALL('Enter Draw '!$K$3:$K$252,D180),'Enter Draw '!$K$3:$K$252,0),1)="yco","yco",D180)))</f>
        <v/>
      </c>
      <c r="G180" t="str">
        <f>IFERROR(INDEX('Enter Draw '!$E$3:$H$252,MATCH(SMALL('Enter Draw '!$K$3:$K$252,D180),'Enter Draw '!$K$3:$K$252,0),3),"")</f>
        <v/>
      </c>
      <c r="H180" t="str">
        <f>IFERROR(INDEX('Enter Draw '!$E$3:$H$252,MATCH(SMALL('Enter Draw '!$K$3:$K$252,D180),'Enter Draw '!$K$3:$K$252,0),4),"")</f>
        <v/>
      </c>
      <c r="I180">
        <v>163</v>
      </c>
      <c r="J180" s="1" t="str">
        <f t="shared" si="6"/>
        <v/>
      </c>
      <c r="K180" t="str">
        <f>IFERROR(INDEX('Enter Draw '!$F$3:$H$252,MATCH(SMALL('Enter Draw '!$L$3:$L$252,I180),'Enter Draw '!$L$3:$L$252,0),2),"")</f>
        <v/>
      </c>
      <c r="L180" t="str">
        <f>IFERROR(INDEX('Enter Draw '!$F$3:$H$252,MATCH(SMALL('Enter Draw '!$L$3:$L$252,I180),'Enter Draw '!$L$3:$L$252,0),3),"")</f>
        <v/>
      </c>
      <c r="N180" s="1" t="str">
        <f>IF(O180="","",IF(INDEX('Enter Draw '!$B$3:$H$252,MATCH(SMALL('Enter Draw '!$M$3:$M$252,D180),'Enter Draw '!$M$3:$M$252,0),1)="oco","oco",D180))</f>
        <v/>
      </c>
      <c r="O180" t="str">
        <f>IFERROR(INDEX('Enter Draw '!$A$3:$J$252,MATCH(SMALL('Enter Draw '!$M$3:$M$252,Q180),'Enter Draw '!$M$3:$M$252,0),7),"")</f>
        <v/>
      </c>
      <c r="P180" t="str">
        <f>IFERROR(INDEX('Enter Draw '!$A$3:$H$252,MATCH(SMALL('Enter Draw '!$M$3:$M$252,Q180),'Enter Draw '!$M$3:$M$252,0),8),"")</f>
        <v/>
      </c>
      <c r="Q180">
        <v>150</v>
      </c>
      <c r="S180" s="1" t="str">
        <f t="shared" si="7"/>
        <v/>
      </c>
      <c r="T180" t="str">
        <f>IFERROR(INDEX('Enter Draw '!$A$3:$J$252,MATCH(SMALL('Enter Draw '!$N$3:$N$252,V181),'Enter Draw '!$N$3:$N$252,0),6),"")</f>
        <v/>
      </c>
      <c r="U180" t="str">
        <f>IFERROR(INDEX('Enter Draw '!$A$3:$H$252,MATCH(SMALL('Enter Draw '!$N$3:$N$252,V181),'Enter Draw '!$N$3:$N$252,0),7),"")</f>
        <v/>
      </c>
      <c r="V180">
        <v>150</v>
      </c>
      <c r="X180" s="1" t="str">
        <f t="shared" si="8"/>
        <v/>
      </c>
      <c r="Y180" t="str">
        <f>IFERROR(INDEX('Enter Draw '!$A$3:$J$252,MATCH(SMALL('Enter Draw '!$O$3:$O$252,Q180),'Enter Draw '!$O$3:$O$252,0),7),"")</f>
        <v/>
      </c>
      <c r="Z180" t="str">
        <f>IFERROR(INDEX('Enter Draw '!$A$3:$H$252,MATCH(SMALL('Enter Draw '!$O$3:$O$252,Q180),'Enter Draw '!$O$3:$O$252,0),8),"")</f>
        <v/>
      </c>
    </row>
    <row r="181" spans="1:26">
      <c r="A181" s="1" t="str">
        <f>IF(B181="","",IF(INDEX('Enter Draw '!$C$3:$H$252,MATCH(SMALL('Enter Draw '!$J$3:$J$252,D181),'Enter Draw '!$J$3:$J$252,0),1)="yco","yco",D181))</f>
        <v/>
      </c>
      <c r="B181" t="str">
        <f>IFERROR(INDEX('Enter Draw '!$C$3:$J$252,MATCH(SMALL('Enter Draw '!$J$3:$J$252,D181),'Enter Draw '!$J$3:$J$252,0),5),"")</f>
        <v/>
      </c>
      <c r="C181" t="str">
        <f>IFERROR(INDEX('Enter Draw '!$C$3:$H$252,MATCH(SMALL('Enter Draw '!$J$3:$J$252,D181),'Enter Draw '!$J$3:$J$252,0),6),"")</f>
        <v/>
      </c>
      <c r="F181" s="1" t="str">
        <f>IF(G181="","",IF(INDEX('Enter Draw '!$E$3:$H$252,MATCH(SMALL('Enter Draw '!$K$3:$K$252,D181),'Enter Draw '!$K$3:$K$252,0),1)="co","co",IF(INDEX('Enter Draw '!$E$3:$H$252,MATCH(SMALL('Enter Draw '!$K$3:$K$252,D181),'Enter Draw '!$K$3:$K$252,0),1)="yco","yco",D181)))</f>
        <v/>
      </c>
      <c r="G181" t="str">
        <f>IFERROR(INDEX('Enter Draw '!$E$3:$H$252,MATCH(SMALL('Enter Draw '!$K$3:$K$252,D181),'Enter Draw '!$K$3:$K$252,0),3),"")</f>
        <v/>
      </c>
      <c r="H181" t="str">
        <f>IFERROR(INDEX('Enter Draw '!$E$3:$H$252,MATCH(SMALL('Enter Draw '!$K$3:$K$252,D181),'Enter Draw '!$K$3:$K$252,0),4),"")</f>
        <v/>
      </c>
      <c r="I181">
        <v>164</v>
      </c>
      <c r="J181" s="1" t="str">
        <f t="shared" si="6"/>
        <v/>
      </c>
      <c r="K181" t="str">
        <f>IFERROR(INDEX('Enter Draw '!$F$3:$H$252,MATCH(SMALL('Enter Draw '!$L$3:$L$252,I181),'Enter Draw '!$L$3:$L$252,0),2),"")</f>
        <v/>
      </c>
      <c r="L181" t="str">
        <f>IFERROR(INDEX('Enter Draw '!$F$3:$H$252,MATCH(SMALL('Enter Draw '!$L$3:$L$252,I181),'Enter Draw '!$L$3:$L$252,0),3),"")</f>
        <v/>
      </c>
      <c r="N181" s="1" t="str">
        <f>IF(O181="","",IF(INDEX('Enter Draw '!$B$3:$H$252,MATCH(SMALL('Enter Draw '!$M$3:$M$252,D181),'Enter Draw '!$M$3:$M$252,0),1)="oco","oco",D181))</f>
        <v/>
      </c>
      <c r="O181" t="str">
        <f>IFERROR(INDEX('Enter Draw '!$A$3:$J$252,MATCH(SMALL('Enter Draw '!$M$3:$M$252,Q181),'Enter Draw '!$M$3:$M$252,0),7),"")</f>
        <v/>
      </c>
      <c r="P181" t="str">
        <f>IFERROR(INDEX('Enter Draw '!$A$3:$H$252,MATCH(SMALL('Enter Draw '!$M$3:$M$252,Q181),'Enter Draw '!$M$3:$M$252,0),8),"")</f>
        <v/>
      </c>
      <c r="S181" s="1" t="str">
        <f t="shared" si="7"/>
        <v/>
      </c>
      <c r="T181" t="str">
        <f>IFERROR(INDEX('Enter Draw '!$A$3:$J$252,MATCH(SMALL('Enter Draw '!$N$3:$N$252,V182),'Enter Draw '!$N$3:$N$252,0),6),"")</f>
        <v/>
      </c>
      <c r="U181" t="str">
        <f>IFERROR(INDEX('Enter Draw '!$A$3:$H$252,MATCH(SMALL('Enter Draw '!$N$3:$N$252,V182),'Enter Draw '!$N$3:$N$252,0),7),"")</f>
        <v/>
      </c>
      <c r="X181" s="1" t="str">
        <f t="shared" si="8"/>
        <v/>
      </c>
      <c r="Y181" t="str">
        <f>IFERROR(INDEX('Enter Draw '!$A$3:$J$252,MATCH(SMALL('Enter Draw '!$O$3:$O$252,Q181),'Enter Draw '!$O$3:$O$252,0),7),"")</f>
        <v/>
      </c>
      <c r="Z181" t="str">
        <f>IFERROR(INDEX('Enter Draw '!$A$3:$H$252,MATCH(SMALL('Enter Draw '!$O$3:$O$252,Q181),'Enter Draw '!$O$3:$O$252,0),8),"")</f>
        <v/>
      </c>
    </row>
    <row r="182" spans="1:26">
      <c r="A182" s="1" t="str">
        <f>IF(B182="","",IF(INDEX('Enter Draw '!$C$3:$H$252,MATCH(SMALL('Enter Draw '!$J$3:$J$252,D182),'Enter Draw '!$J$3:$J$252,0),1)="yco","yco",D182))</f>
        <v/>
      </c>
      <c r="B182" t="str">
        <f>IFERROR(INDEX('Enter Draw '!$C$3:$J$252,MATCH(SMALL('Enter Draw '!$J$3:$J$252,D182),'Enter Draw '!$J$3:$J$252,0),5),"")</f>
        <v/>
      </c>
      <c r="C182" t="str">
        <f>IFERROR(INDEX('Enter Draw '!$C$3:$H$252,MATCH(SMALL('Enter Draw '!$J$3:$J$252,D182),'Enter Draw '!$J$3:$J$252,0),6),"")</f>
        <v/>
      </c>
      <c r="D182">
        <v>151</v>
      </c>
      <c r="F182" s="1" t="str">
        <f>IF(G182="","",IF(INDEX('Enter Draw '!$E$3:$H$252,MATCH(SMALL('Enter Draw '!$K$3:$K$252,D182),'Enter Draw '!$K$3:$K$252,0),1)="co","co",IF(INDEX('Enter Draw '!$E$3:$H$252,MATCH(SMALL('Enter Draw '!$K$3:$K$252,D182),'Enter Draw '!$K$3:$K$252,0),1)="yco","yco",D182)))</f>
        <v/>
      </c>
      <c r="G182" t="str">
        <f>IFERROR(INDEX('Enter Draw '!$E$3:$H$252,MATCH(SMALL('Enter Draw '!$K$3:$K$252,D182),'Enter Draw '!$K$3:$K$252,0),3),"")</f>
        <v/>
      </c>
      <c r="H182" t="str">
        <f>IFERROR(INDEX('Enter Draw '!$E$3:$H$252,MATCH(SMALL('Enter Draw '!$K$3:$K$252,D182),'Enter Draw '!$K$3:$K$252,0),4),"")</f>
        <v/>
      </c>
      <c r="I182">
        <v>165</v>
      </c>
      <c r="J182" s="1" t="str">
        <f t="shared" si="6"/>
        <v/>
      </c>
      <c r="K182" t="str">
        <f>IFERROR(INDEX('Enter Draw '!$F$3:$H$252,MATCH(SMALL('Enter Draw '!$L$3:$L$252,I182),'Enter Draw '!$L$3:$L$252,0),2),"")</f>
        <v/>
      </c>
      <c r="L182" t="str">
        <f>IFERROR(INDEX('Enter Draw '!$F$3:$H$252,MATCH(SMALL('Enter Draw '!$L$3:$L$252,I182),'Enter Draw '!$L$3:$L$252,0),3),"")</f>
        <v/>
      </c>
      <c r="N182" s="1" t="str">
        <f>IF(O182="","",IF(INDEX('Enter Draw '!$B$3:$H$252,MATCH(SMALL('Enter Draw '!$M$3:$M$252,D182),'Enter Draw '!$M$3:$M$252,0),1)="oco","oco",D182))</f>
        <v/>
      </c>
      <c r="O182" t="str">
        <f>IFERROR(INDEX('Enter Draw '!$A$3:$J$252,MATCH(SMALL('Enter Draw '!$M$3:$M$252,Q182),'Enter Draw '!$M$3:$M$252,0),7),"")</f>
        <v/>
      </c>
      <c r="P182" t="str">
        <f>IFERROR(INDEX('Enter Draw '!$A$3:$H$252,MATCH(SMALL('Enter Draw '!$M$3:$M$252,Q182),'Enter Draw '!$M$3:$M$252,0),8),"")</f>
        <v/>
      </c>
      <c r="Q182">
        <v>151</v>
      </c>
      <c r="S182" s="1" t="str">
        <f t="shared" si="7"/>
        <v/>
      </c>
      <c r="T182" t="str">
        <f>IFERROR(INDEX('Enter Draw '!$A$3:$J$252,MATCH(SMALL('Enter Draw '!$N$3:$N$252,V183),'Enter Draw '!$N$3:$N$252,0),6),"")</f>
        <v/>
      </c>
      <c r="U182" t="str">
        <f>IFERROR(INDEX('Enter Draw '!$A$3:$H$252,MATCH(SMALL('Enter Draw '!$N$3:$N$252,V183),'Enter Draw '!$N$3:$N$252,0),7),"")</f>
        <v/>
      </c>
      <c r="V182">
        <v>151</v>
      </c>
      <c r="X182" s="1" t="str">
        <f t="shared" si="8"/>
        <v/>
      </c>
      <c r="Y182" t="str">
        <f>IFERROR(INDEX('Enter Draw '!$A$3:$J$252,MATCH(SMALL('Enter Draw '!$O$3:$O$252,Q182),'Enter Draw '!$O$3:$O$252,0),7),"")</f>
        <v/>
      </c>
      <c r="Z182" t="str">
        <f>IFERROR(INDEX('Enter Draw '!$A$3:$H$252,MATCH(SMALL('Enter Draw '!$O$3:$O$252,Q182),'Enter Draw '!$O$3:$O$252,0),8),"")</f>
        <v/>
      </c>
    </row>
    <row r="183" spans="1:26">
      <c r="A183" s="1" t="str">
        <f>IF(B183="","",IF(INDEX('Enter Draw '!$C$3:$H$252,MATCH(SMALL('Enter Draw '!$J$3:$J$252,D183),'Enter Draw '!$J$3:$J$252,0),1)="yco","yco",D183))</f>
        <v/>
      </c>
      <c r="B183" t="str">
        <f>IFERROR(INDEX('Enter Draw '!$C$3:$J$252,MATCH(SMALL('Enter Draw '!$J$3:$J$252,D183),'Enter Draw '!$J$3:$J$252,0),5),"")</f>
        <v/>
      </c>
      <c r="C183" t="str">
        <f>IFERROR(INDEX('Enter Draw '!$C$3:$H$252,MATCH(SMALL('Enter Draw '!$J$3:$J$252,D183),'Enter Draw '!$J$3:$J$252,0),6),"")</f>
        <v/>
      </c>
      <c r="D183">
        <v>152</v>
      </c>
      <c r="F183" s="1" t="str">
        <f>IF(G183="","",IF(INDEX('Enter Draw '!$E$3:$H$252,MATCH(SMALL('Enter Draw '!$K$3:$K$252,D183),'Enter Draw '!$K$3:$K$252,0),1)="co","co",IF(INDEX('Enter Draw '!$E$3:$H$252,MATCH(SMALL('Enter Draw '!$K$3:$K$252,D183),'Enter Draw '!$K$3:$K$252,0),1)="yco","yco",D183)))</f>
        <v/>
      </c>
      <c r="G183" t="str">
        <f>IFERROR(INDEX('Enter Draw '!$E$3:$H$252,MATCH(SMALL('Enter Draw '!$K$3:$K$252,D183),'Enter Draw '!$K$3:$K$252,0),3),"")</f>
        <v/>
      </c>
      <c r="H183" t="str">
        <f>IFERROR(INDEX('Enter Draw '!$E$3:$H$252,MATCH(SMALL('Enter Draw '!$K$3:$K$252,D183),'Enter Draw '!$K$3:$K$252,0),4),"")</f>
        <v/>
      </c>
      <c r="I183">
        <v>166</v>
      </c>
      <c r="J183" s="1" t="str">
        <f t="shared" si="6"/>
        <v/>
      </c>
      <c r="K183" t="str">
        <f>IFERROR(INDEX('Enter Draw '!$F$3:$H$252,MATCH(SMALL('Enter Draw '!$L$3:$L$252,I183),'Enter Draw '!$L$3:$L$252,0),2),"")</f>
        <v/>
      </c>
      <c r="L183" t="str">
        <f>IFERROR(INDEX('Enter Draw '!$F$3:$H$252,MATCH(SMALL('Enter Draw '!$L$3:$L$252,I183),'Enter Draw '!$L$3:$L$252,0),3),"")</f>
        <v/>
      </c>
      <c r="N183" s="1" t="str">
        <f>IF(O183="","",IF(INDEX('Enter Draw '!$B$3:$H$252,MATCH(SMALL('Enter Draw '!$M$3:$M$252,D183),'Enter Draw '!$M$3:$M$252,0),1)="oco","oco",D183))</f>
        <v/>
      </c>
      <c r="O183" t="str">
        <f>IFERROR(INDEX('Enter Draw '!$A$3:$J$252,MATCH(SMALL('Enter Draw '!$M$3:$M$252,Q183),'Enter Draw '!$M$3:$M$252,0),7),"")</f>
        <v/>
      </c>
      <c r="P183" t="str">
        <f>IFERROR(INDEX('Enter Draw '!$A$3:$H$252,MATCH(SMALL('Enter Draw '!$M$3:$M$252,Q183),'Enter Draw '!$M$3:$M$252,0),8),"")</f>
        <v/>
      </c>
      <c r="Q183">
        <v>152</v>
      </c>
      <c r="S183" s="1" t="str">
        <f t="shared" si="7"/>
        <v/>
      </c>
      <c r="T183" t="str">
        <f>IFERROR(INDEX('Enter Draw '!$A$3:$J$252,MATCH(SMALL('Enter Draw '!$N$3:$N$252,V184),'Enter Draw '!$N$3:$N$252,0),6),"")</f>
        <v/>
      </c>
      <c r="U183" t="str">
        <f>IFERROR(INDEX('Enter Draw '!$A$3:$H$252,MATCH(SMALL('Enter Draw '!$N$3:$N$252,V184),'Enter Draw '!$N$3:$N$252,0),7),"")</f>
        <v/>
      </c>
      <c r="V183">
        <v>152</v>
      </c>
      <c r="X183" s="1" t="str">
        <f t="shared" si="8"/>
        <v/>
      </c>
      <c r="Y183" t="str">
        <f>IFERROR(INDEX('Enter Draw '!$A$3:$J$252,MATCH(SMALL('Enter Draw '!$O$3:$O$252,Q183),'Enter Draw '!$O$3:$O$252,0),7),"")</f>
        <v/>
      </c>
      <c r="Z183" t="str">
        <f>IFERROR(INDEX('Enter Draw '!$A$3:$H$252,MATCH(SMALL('Enter Draw '!$O$3:$O$252,Q183),'Enter Draw '!$O$3:$O$252,0),8),"")</f>
        <v/>
      </c>
    </row>
    <row r="184" spans="1:26">
      <c r="A184" s="1" t="str">
        <f>IF(B184="","",IF(INDEX('Enter Draw '!$C$3:$H$252,MATCH(SMALL('Enter Draw '!$J$3:$J$252,D184),'Enter Draw '!$J$3:$J$252,0),1)="yco","yco",D184))</f>
        <v/>
      </c>
      <c r="B184" t="str">
        <f>IFERROR(INDEX('Enter Draw '!$C$3:$J$252,MATCH(SMALL('Enter Draw '!$J$3:$J$252,D184),'Enter Draw '!$J$3:$J$252,0),5),"")</f>
        <v/>
      </c>
      <c r="C184" t="str">
        <f>IFERROR(INDEX('Enter Draw '!$C$3:$H$252,MATCH(SMALL('Enter Draw '!$J$3:$J$252,D184),'Enter Draw '!$J$3:$J$252,0),6),"")</f>
        <v/>
      </c>
      <c r="D184">
        <v>153</v>
      </c>
      <c r="F184" s="1" t="str">
        <f>IF(G184="","",IF(INDEX('Enter Draw '!$E$3:$H$252,MATCH(SMALL('Enter Draw '!$K$3:$K$252,D184),'Enter Draw '!$K$3:$K$252,0),1)="co","co",IF(INDEX('Enter Draw '!$E$3:$H$252,MATCH(SMALL('Enter Draw '!$K$3:$K$252,D184),'Enter Draw '!$K$3:$K$252,0),1)="yco","yco",D184)))</f>
        <v/>
      </c>
      <c r="G184" t="str">
        <f>IFERROR(INDEX('Enter Draw '!$E$3:$H$252,MATCH(SMALL('Enter Draw '!$K$3:$K$252,D184),'Enter Draw '!$K$3:$K$252,0),3),"")</f>
        <v/>
      </c>
      <c r="H184" t="str">
        <f>IFERROR(INDEX('Enter Draw '!$E$3:$H$252,MATCH(SMALL('Enter Draw '!$K$3:$K$252,D184),'Enter Draw '!$K$3:$K$252,0),4),"")</f>
        <v/>
      </c>
      <c r="I184">
        <v>167</v>
      </c>
      <c r="J184" s="1" t="str">
        <f t="shared" si="6"/>
        <v/>
      </c>
      <c r="K184" t="str">
        <f>IFERROR(INDEX('Enter Draw '!$F$3:$H$252,MATCH(SMALL('Enter Draw '!$L$3:$L$252,I184),'Enter Draw '!$L$3:$L$252,0),2),"")</f>
        <v/>
      </c>
      <c r="L184" t="str">
        <f>IFERROR(INDEX('Enter Draw '!$F$3:$H$252,MATCH(SMALL('Enter Draw '!$L$3:$L$252,I184),'Enter Draw '!$L$3:$L$252,0),3),"")</f>
        <v/>
      </c>
      <c r="N184" s="1" t="str">
        <f>IF(O184="","",IF(INDEX('Enter Draw '!$B$3:$H$252,MATCH(SMALL('Enter Draw '!$M$3:$M$252,D184),'Enter Draw '!$M$3:$M$252,0),1)="oco","oco",D184))</f>
        <v/>
      </c>
      <c r="O184" t="str">
        <f>IFERROR(INDEX('Enter Draw '!$A$3:$J$252,MATCH(SMALL('Enter Draw '!$M$3:$M$252,Q184),'Enter Draw '!$M$3:$M$252,0),7),"")</f>
        <v/>
      </c>
      <c r="P184" t="str">
        <f>IFERROR(INDEX('Enter Draw '!$A$3:$H$252,MATCH(SMALL('Enter Draw '!$M$3:$M$252,Q184),'Enter Draw '!$M$3:$M$252,0),8),"")</f>
        <v/>
      </c>
      <c r="Q184">
        <v>153</v>
      </c>
      <c r="S184" s="1" t="str">
        <f t="shared" si="7"/>
        <v/>
      </c>
      <c r="T184" t="str">
        <f>IFERROR(INDEX('Enter Draw '!$A$3:$J$252,MATCH(SMALL('Enter Draw '!$N$3:$N$252,V185),'Enter Draw '!$N$3:$N$252,0),6),"")</f>
        <v/>
      </c>
      <c r="U184" t="str">
        <f>IFERROR(INDEX('Enter Draw '!$A$3:$H$252,MATCH(SMALL('Enter Draw '!$N$3:$N$252,V185),'Enter Draw '!$N$3:$N$252,0),7),"")</f>
        <v/>
      </c>
      <c r="V184">
        <v>153</v>
      </c>
      <c r="X184" s="1" t="str">
        <f t="shared" si="8"/>
        <v/>
      </c>
      <c r="Y184" t="str">
        <f>IFERROR(INDEX('Enter Draw '!$A$3:$J$252,MATCH(SMALL('Enter Draw '!$O$3:$O$252,Q184),'Enter Draw '!$O$3:$O$252,0),7),"")</f>
        <v/>
      </c>
      <c r="Z184" t="str">
        <f>IFERROR(INDEX('Enter Draw '!$A$3:$H$252,MATCH(SMALL('Enter Draw '!$O$3:$O$252,Q184),'Enter Draw '!$O$3:$O$252,0),8),"")</f>
        <v/>
      </c>
    </row>
    <row r="185" spans="1:26">
      <c r="A185" s="1" t="str">
        <f>IF(B185="","",IF(INDEX('Enter Draw '!$C$3:$H$252,MATCH(SMALL('Enter Draw '!$J$3:$J$252,D185),'Enter Draw '!$J$3:$J$252,0),1)="yco","yco",D185))</f>
        <v/>
      </c>
      <c r="B185" t="str">
        <f>IFERROR(INDEX('Enter Draw '!$C$3:$J$252,MATCH(SMALL('Enter Draw '!$J$3:$J$252,D185),'Enter Draw '!$J$3:$J$252,0),5),"")</f>
        <v/>
      </c>
      <c r="C185" t="str">
        <f>IFERROR(INDEX('Enter Draw '!$C$3:$H$252,MATCH(SMALL('Enter Draw '!$J$3:$J$252,D185),'Enter Draw '!$J$3:$J$252,0),6),"")</f>
        <v/>
      </c>
      <c r="D185">
        <v>154</v>
      </c>
      <c r="F185" s="1" t="str">
        <f>IF(G185="","",IF(INDEX('Enter Draw '!$E$3:$H$252,MATCH(SMALL('Enter Draw '!$K$3:$K$252,D185),'Enter Draw '!$K$3:$K$252,0),1)="co","co",IF(INDEX('Enter Draw '!$E$3:$H$252,MATCH(SMALL('Enter Draw '!$K$3:$K$252,D185),'Enter Draw '!$K$3:$K$252,0),1)="yco","yco",D185)))</f>
        <v/>
      </c>
      <c r="G185" t="str">
        <f>IFERROR(INDEX('Enter Draw '!$E$3:$H$252,MATCH(SMALL('Enter Draw '!$K$3:$K$252,D185),'Enter Draw '!$K$3:$K$252,0),3),"")</f>
        <v/>
      </c>
      <c r="H185" t="str">
        <f>IFERROR(INDEX('Enter Draw '!$E$3:$H$252,MATCH(SMALL('Enter Draw '!$K$3:$K$252,D185),'Enter Draw '!$K$3:$K$252,0),4),"")</f>
        <v/>
      </c>
      <c r="I185">
        <v>168</v>
      </c>
      <c r="J185" s="1" t="str">
        <f t="shared" si="6"/>
        <v/>
      </c>
      <c r="K185" t="str">
        <f>IFERROR(INDEX('Enter Draw '!$F$3:$H$252,MATCH(SMALL('Enter Draw '!$L$3:$L$252,I185),'Enter Draw '!$L$3:$L$252,0),2),"")</f>
        <v/>
      </c>
      <c r="L185" t="str">
        <f>IFERROR(INDEX('Enter Draw '!$F$3:$H$252,MATCH(SMALL('Enter Draw '!$L$3:$L$252,I185),'Enter Draw '!$L$3:$L$252,0),3),"")</f>
        <v/>
      </c>
      <c r="N185" s="1" t="str">
        <f>IF(O185="","",IF(INDEX('Enter Draw '!$B$3:$H$252,MATCH(SMALL('Enter Draw '!$M$3:$M$252,D185),'Enter Draw '!$M$3:$M$252,0),1)="oco","oco",D185))</f>
        <v/>
      </c>
      <c r="O185" t="str">
        <f>IFERROR(INDEX('Enter Draw '!$A$3:$J$252,MATCH(SMALL('Enter Draw '!$M$3:$M$252,Q185),'Enter Draw '!$M$3:$M$252,0),7),"")</f>
        <v/>
      </c>
      <c r="P185" t="str">
        <f>IFERROR(INDEX('Enter Draw '!$A$3:$H$252,MATCH(SMALL('Enter Draw '!$M$3:$M$252,Q185),'Enter Draw '!$M$3:$M$252,0),8),"")</f>
        <v/>
      </c>
      <c r="Q185">
        <v>154</v>
      </c>
      <c r="S185" s="1" t="str">
        <f t="shared" si="7"/>
        <v/>
      </c>
      <c r="T185" t="str">
        <f>IFERROR(INDEX('Enter Draw '!$A$3:$J$252,MATCH(SMALL('Enter Draw '!$N$3:$N$252,V186),'Enter Draw '!$N$3:$N$252,0),6),"")</f>
        <v/>
      </c>
      <c r="U185" t="str">
        <f>IFERROR(INDEX('Enter Draw '!$A$3:$H$252,MATCH(SMALL('Enter Draw '!$N$3:$N$252,V186),'Enter Draw '!$N$3:$N$252,0),7),"")</f>
        <v/>
      </c>
      <c r="V185">
        <v>154</v>
      </c>
      <c r="X185" s="1" t="str">
        <f t="shared" si="8"/>
        <v/>
      </c>
      <c r="Y185" t="str">
        <f>IFERROR(INDEX('Enter Draw '!$A$3:$J$252,MATCH(SMALL('Enter Draw '!$O$3:$O$252,Q185),'Enter Draw '!$O$3:$O$252,0),7),"")</f>
        <v/>
      </c>
      <c r="Z185" t="str">
        <f>IFERROR(INDEX('Enter Draw '!$A$3:$H$252,MATCH(SMALL('Enter Draw '!$O$3:$O$252,Q185),'Enter Draw '!$O$3:$O$252,0),8),"")</f>
        <v/>
      </c>
    </row>
    <row r="186" spans="1:26">
      <c r="A186" s="1" t="str">
        <f>IF(B186="","",IF(INDEX('Enter Draw '!$C$3:$H$252,MATCH(SMALL('Enter Draw '!$J$3:$J$252,D186),'Enter Draw '!$J$3:$J$252,0),1)="yco","yco",D186))</f>
        <v/>
      </c>
      <c r="B186" t="str">
        <f>IFERROR(INDEX('Enter Draw '!$C$3:$J$252,MATCH(SMALL('Enter Draw '!$J$3:$J$252,D186),'Enter Draw '!$J$3:$J$252,0),5),"")</f>
        <v/>
      </c>
      <c r="C186" t="str">
        <f>IFERROR(INDEX('Enter Draw '!$C$3:$H$252,MATCH(SMALL('Enter Draw '!$J$3:$J$252,D186),'Enter Draw '!$J$3:$J$252,0),6),"")</f>
        <v/>
      </c>
      <c r="D186">
        <v>155</v>
      </c>
      <c r="F186" s="1" t="str">
        <f>IF(G186="","",IF(INDEX('Enter Draw '!$E$3:$H$252,MATCH(SMALL('Enter Draw '!$K$3:$K$252,D186),'Enter Draw '!$K$3:$K$252,0),1)="co","co",IF(INDEX('Enter Draw '!$E$3:$H$252,MATCH(SMALL('Enter Draw '!$K$3:$K$252,D186),'Enter Draw '!$K$3:$K$252,0),1)="yco","yco",D186)))</f>
        <v/>
      </c>
      <c r="G186" t="str">
        <f>IFERROR(INDEX('Enter Draw '!$E$3:$H$252,MATCH(SMALL('Enter Draw '!$K$3:$K$252,D186),'Enter Draw '!$K$3:$K$252,0),3),"")</f>
        <v/>
      </c>
      <c r="H186" t="str">
        <f>IFERROR(INDEX('Enter Draw '!$E$3:$H$252,MATCH(SMALL('Enter Draw '!$K$3:$K$252,D186),'Enter Draw '!$K$3:$K$252,0),4),"")</f>
        <v/>
      </c>
      <c r="I186">
        <v>169</v>
      </c>
      <c r="J186" s="1" t="str">
        <f t="shared" si="6"/>
        <v/>
      </c>
      <c r="K186" t="str">
        <f>IFERROR(INDEX('Enter Draw '!$F$3:$H$252,MATCH(SMALL('Enter Draw '!$L$3:$L$252,I186),'Enter Draw '!$L$3:$L$252,0),2),"")</f>
        <v/>
      </c>
      <c r="L186" t="str">
        <f>IFERROR(INDEX('Enter Draw '!$F$3:$H$252,MATCH(SMALL('Enter Draw '!$L$3:$L$252,I186),'Enter Draw '!$L$3:$L$252,0),3),"")</f>
        <v/>
      </c>
      <c r="N186" s="1" t="str">
        <f>IF(O186="","",IF(INDEX('Enter Draw '!$B$3:$H$252,MATCH(SMALL('Enter Draw '!$M$3:$M$252,D186),'Enter Draw '!$M$3:$M$252,0),1)="oco","oco",D186))</f>
        <v/>
      </c>
      <c r="O186" t="str">
        <f>IFERROR(INDEX('Enter Draw '!$A$3:$J$252,MATCH(SMALL('Enter Draw '!$M$3:$M$252,Q186),'Enter Draw '!$M$3:$M$252,0),7),"")</f>
        <v/>
      </c>
      <c r="P186" t="str">
        <f>IFERROR(INDEX('Enter Draw '!$A$3:$H$252,MATCH(SMALL('Enter Draw '!$M$3:$M$252,Q186),'Enter Draw '!$M$3:$M$252,0),8),"")</f>
        <v/>
      </c>
      <c r="Q186">
        <v>155</v>
      </c>
      <c r="S186" s="1" t="str">
        <f t="shared" si="7"/>
        <v/>
      </c>
      <c r="T186" t="str">
        <f>IFERROR(INDEX('Enter Draw '!$A$3:$J$252,MATCH(SMALL('Enter Draw '!$N$3:$N$252,V187),'Enter Draw '!$N$3:$N$252,0),6),"")</f>
        <v/>
      </c>
      <c r="U186" t="str">
        <f>IFERROR(INDEX('Enter Draw '!$A$3:$H$252,MATCH(SMALL('Enter Draw '!$N$3:$N$252,V187),'Enter Draw '!$N$3:$N$252,0),7),"")</f>
        <v/>
      </c>
      <c r="V186">
        <v>155</v>
      </c>
      <c r="X186" s="1" t="str">
        <f t="shared" si="8"/>
        <v/>
      </c>
      <c r="Y186" t="str">
        <f>IFERROR(INDEX('Enter Draw '!$A$3:$J$252,MATCH(SMALL('Enter Draw '!$O$3:$O$252,Q186),'Enter Draw '!$O$3:$O$252,0),7),"")</f>
        <v/>
      </c>
      <c r="Z186" t="str">
        <f>IFERROR(INDEX('Enter Draw '!$A$3:$H$252,MATCH(SMALL('Enter Draw '!$O$3:$O$252,Q186),'Enter Draw '!$O$3:$O$252,0),8),"")</f>
        <v/>
      </c>
    </row>
    <row r="187" spans="1:26">
      <c r="A187" s="1" t="str">
        <f>IF(B187="","",IF(INDEX('Enter Draw '!$C$3:$H$252,MATCH(SMALL('Enter Draw '!$J$3:$J$252,D187),'Enter Draw '!$J$3:$J$252,0),1)="yco","yco",D187))</f>
        <v/>
      </c>
      <c r="B187" t="str">
        <f>IFERROR(INDEX('Enter Draw '!$C$3:$J$252,MATCH(SMALL('Enter Draw '!$J$3:$J$252,D187),'Enter Draw '!$J$3:$J$252,0),5),"")</f>
        <v/>
      </c>
      <c r="C187" t="str">
        <f>IFERROR(INDEX('Enter Draw '!$C$3:$H$252,MATCH(SMALL('Enter Draw '!$J$3:$J$252,D187),'Enter Draw '!$J$3:$J$252,0),6),"")</f>
        <v/>
      </c>
      <c r="F187" s="1" t="str">
        <f>IF(G187="","",IF(INDEX('Enter Draw '!$E$3:$H$252,MATCH(SMALL('Enter Draw '!$K$3:$K$252,D187),'Enter Draw '!$K$3:$K$252,0),1)="co","co",IF(INDEX('Enter Draw '!$E$3:$H$252,MATCH(SMALL('Enter Draw '!$K$3:$K$252,D187),'Enter Draw '!$K$3:$K$252,0),1)="yco","yco",D187)))</f>
        <v/>
      </c>
      <c r="G187" t="str">
        <f>IFERROR(INDEX('Enter Draw '!$E$3:$H$252,MATCH(SMALL('Enter Draw '!$K$3:$K$252,D187),'Enter Draw '!$K$3:$K$252,0),3),"")</f>
        <v/>
      </c>
      <c r="H187" t="str">
        <f>IFERROR(INDEX('Enter Draw '!$E$3:$H$252,MATCH(SMALL('Enter Draw '!$K$3:$K$252,D187),'Enter Draw '!$K$3:$K$252,0),4),"")</f>
        <v/>
      </c>
      <c r="I187">
        <v>170</v>
      </c>
      <c r="J187" s="1" t="str">
        <f t="shared" si="6"/>
        <v/>
      </c>
      <c r="K187" t="str">
        <f>IFERROR(INDEX('Enter Draw '!$F$3:$H$252,MATCH(SMALL('Enter Draw '!$L$3:$L$252,I187),'Enter Draw '!$L$3:$L$252,0),2),"")</f>
        <v/>
      </c>
      <c r="L187" t="str">
        <f>IFERROR(INDEX('Enter Draw '!$F$3:$H$252,MATCH(SMALL('Enter Draw '!$L$3:$L$252,I187),'Enter Draw '!$L$3:$L$252,0),3),"")</f>
        <v/>
      </c>
      <c r="N187" s="1" t="str">
        <f>IF(O187="","",IF(INDEX('Enter Draw '!$B$3:$H$252,MATCH(SMALL('Enter Draw '!$M$3:$M$252,D187),'Enter Draw '!$M$3:$M$252,0),1)="oco","oco",D187))</f>
        <v/>
      </c>
      <c r="O187" t="str">
        <f>IFERROR(INDEX('Enter Draw '!$A$3:$J$252,MATCH(SMALL('Enter Draw '!$M$3:$M$252,Q187),'Enter Draw '!$M$3:$M$252,0),7),"")</f>
        <v/>
      </c>
      <c r="P187" t="str">
        <f>IFERROR(INDEX('Enter Draw '!$A$3:$H$252,MATCH(SMALL('Enter Draw '!$M$3:$M$252,Q187),'Enter Draw '!$M$3:$M$252,0),8),"")</f>
        <v/>
      </c>
      <c r="S187" s="1" t="str">
        <f t="shared" si="7"/>
        <v/>
      </c>
      <c r="T187" t="str">
        <f>IFERROR(INDEX('Enter Draw '!$A$3:$J$252,MATCH(SMALL('Enter Draw '!$N$3:$N$252,V188),'Enter Draw '!$N$3:$N$252,0),6),"")</f>
        <v/>
      </c>
      <c r="U187" t="str">
        <f>IFERROR(INDEX('Enter Draw '!$A$3:$H$252,MATCH(SMALL('Enter Draw '!$N$3:$N$252,V188),'Enter Draw '!$N$3:$N$252,0),7),"")</f>
        <v/>
      </c>
      <c r="X187" s="1" t="str">
        <f t="shared" si="8"/>
        <v/>
      </c>
      <c r="Y187" t="str">
        <f>IFERROR(INDEX('Enter Draw '!$A$3:$J$252,MATCH(SMALL('Enter Draw '!$O$3:$O$252,Q187),'Enter Draw '!$O$3:$O$252,0),7),"")</f>
        <v/>
      </c>
      <c r="Z187" t="str">
        <f>IFERROR(INDEX('Enter Draw '!$A$3:$H$252,MATCH(SMALL('Enter Draw '!$O$3:$O$252,Q187),'Enter Draw '!$O$3:$O$252,0),8),"")</f>
        <v/>
      </c>
    </row>
    <row r="188" spans="1:26">
      <c r="A188" s="1" t="str">
        <f>IF(B188="","",IF(INDEX('Enter Draw '!$C$3:$H$252,MATCH(SMALL('Enter Draw '!$J$3:$J$252,D188),'Enter Draw '!$J$3:$J$252,0),1)="yco","yco",D188))</f>
        <v/>
      </c>
      <c r="B188" t="str">
        <f>IFERROR(INDEX('Enter Draw '!$C$3:$J$252,MATCH(SMALL('Enter Draw '!$J$3:$J$252,D188),'Enter Draw '!$J$3:$J$252,0),5),"")</f>
        <v/>
      </c>
      <c r="C188" t="str">
        <f>IFERROR(INDEX('Enter Draw '!$C$3:$H$252,MATCH(SMALL('Enter Draw '!$J$3:$J$252,D188),'Enter Draw '!$J$3:$J$252,0),6),"")</f>
        <v/>
      </c>
      <c r="D188">
        <v>156</v>
      </c>
      <c r="F188" s="1" t="str">
        <f>IF(G188="","",IF(INDEX('Enter Draw '!$E$3:$H$252,MATCH(SMALL('Enter Draw '!$K$3:$K$252,D188),'Enter Draw '!$K$3:$K$252,0),1)="co","co",IF(INDEX('Enter Draw '!$E$3:$H$252,MATCH(SMALL('Enter Draw '!$K$3:$K$252,D188),'Enter Draw '!$K$3:$K$252,0),1)="yco","yco",D188)))</f>
        <v/>
      </c>
      <c r="G188" t="str">
        <f>IFERROR(INDEX('Enter Draw '!$E$3:$H$252,MATCH(SMALL('Enter Draw '!$K$3:$K$252,D188),'Enter Draw '!$K$3:$K$252,0),3),"")</f>
        <v/>
      </c>
      <c r="H188" t="str">
        <f>IFERROR(INDEX('Enter Draw '!$E$3:$H$252,MATCH(SMALL('Enter Draw '!$K$3:$K$252,D188),'Enter Draw '!$K$3:$K$252,0),4),"")</f>
        <v/>
      </c>
      <c r="J188" s="1" t="str">
        <f t="shared" si="6"/>
        <v/>
      </c>
      <c r="K188" t="str">
        <f>IFERROR(INDEX('Enter Draw '!$F$3:$H$252,MATCH(SMALL('Enter Draw '!$L$3:$L$252,I188),'Enter Draw '!$L$3:$L$252,0),2),"")</f>
        <v/>
      </c>
      <c r="L188" t="str">
        <f>IFERROR(INDEX('Enter Draw '!$F$3:$H$252,MATCH(SMALL('Enter Draw '!$L$3:$L$252,I188),'Enter Draw '!$L$3:$L$252,0),3),"")</f>
        <v/>
      </c>
      <c r="N188" s="1" t="str">
        <f>IF(O188="","",IF(INDEX('Enter Draw '!$B$3:$H$252,MATCH(SMALL('Enter Draw '!$M$3:$M$252,D188),'Enter Draw '!$M$3:$M$252,0),1)="oco","oco",D188))</f>
        <v/>
      </c>
      <c r="O188" t="str">
        <f>IFERROR(INDEX('Enter Draw '!$A$3:$J$252,MATCH(SMALL('Enter Draw '!$M$3:$M$252,Q188),'Enter Draw '!$M$3:$M$252,0),7),"")</f>
        <v/>
      </c>
      <c r="P188" t="str">
        <f>IFERROR(INDEX('Enter Draw '!$A$3:$H$252,MATCH(SMALL('Enter Draw '!$M$3:$M$252,Q188),'Enter Draw '!$M$3:$M$252,0),8),"")</f>
        <v/>
      </c>
      <c r="Q188">
        <v>156</v>
      </c>
      <c r="S188" s="1" t="str">
        <f t="shared" si="7"/>
        <v/>
      </c>
      <c r="T188" t="str">
        <f>IFERROR(INDEX('Enter Draw '!$A$3:$J$252,MATCH(SMALL('Enter Draw '!$N$3:$N$252,V189),'Enter Draw '!$N$3:$N$252,0),6),"")</f>
        <v/>
      </c>
      <c r="U188" t="str">
        <f>IFERROR(INDEX('Enter Draw '!$A$3:$H$252,MATCH(SMALL('Enter Draw '!$N$3:$N$252,V189),'Enter Draw '!$N$3:$N$252,0),7),"")</f>
        <v/>
      </c>
      <c r="V188">
        <v>156</v>
      </c>
      <c r="X188" s="1" t="str">
        <f t="shared" si="8"/>
        <v/>
      </c>
      <c r="Y188" t="str">
        <f>IFERROR(INDEX('Enter Draw '!$A$3:$J$252,MATCH(SMALL('Enter Draw '!$O$3:$O$252,Q188),'Enter Draw '!$O$3:$O$252,0),7),"")</f>
        <v/>
      </c>
      <c r="Z188" t="str">
        <f>IFERROR(INDEX('Enter Draw '!$A$3:$H$252,MATCH(SMALL('Enter Draw '!$O$3:$O$252,Q188),'Enter Draw '!$O$3:$O$252,0),8),"")</f>
        <v/>
      </c>
    </row>
    <row r="189" spans="1:26">
      <c r="A189" s="1" t="str">
        <f>IF(B189="","",IF(INDEX('Enter Draw '!$C$3:$H$252,MATCH(SMALL('Enter Draw '!$J$3:$J$252,D189),'Enter Draw '!$J$3:$J$252,0),1)="yco","yco",D189))</f>
        <v/>
      </c>
      <c r="B189" t="str">
        <f>IFERROR(INDEX('Enter Draw '!$C$3:$J$252,MATCH(SMALL('Enter Draw '!$J$3:$J$252,D189),'Enter Draw '!$J$3:$J$252,0),5),"")</f>
        <v/>
      </c>
      <c r="C189" t="str">
        <f>IFERROR(INDEX('Enter Draw '!$C$3:$H$252,MATCH(SMALL('Enter Draw '!$J$3:$J$252,D189),'Enter Draw '!$J$3:$J$252,0),6),"")</f>
        <v/>
      </c>
      <c r="D189">
        <v>157</v>
      </c>
      <c r="F189" s="1" t="str">
        <f>IF(G189="","",IF(INDEX('Enter Draw '!$E$3:$H$252,MATCH(SMALL('Enter Draw '!$K$3:$K$252,D189),'Enter Draw '!$K$3:$K$252,0),1)="co","co",IF(INDEX('Enter Draw '!$E$3:$H$252,MATCH(SMALL('Enter Draw '!$K$3:$K$252,D189),'Enter Draw '!$K$3:$K$252,0),1)="yco","yco",D189)))</f>
        <v/>
      </c>
      <c r="G189" t="str">
        <f>IFERROR(INDEX('Enter Draw '!$E$3:$H$252,MATCH(SMALL('Enter Draw '!$K$3:$K$252,D189),'Enter Draw '!$K$3:$K$252,0),3),"")</f>
        <v/>
      </c>
      <c r="H189" t="str">
        <f>IFERROR(INDEX('Enter Draw '!$E$3:$H$252,MATCH(SMALL('Enter Draw '!$K$3:$K$252,D189),'Enter Draw '!$K$3:$K$252,0),4),"")</f>
        <v/>
      </c>
      <c r="I189">
        <v>171</v>
      </c>
      <c r="J189" s="1" t="str">
        <f t="shared" si="6"/>
        <v/>
      </c>
      <c r="K189" t="str">
        <f>IFERROR(INDEX('Enter Draw '!$F$3:$H$252,MATCH(SMALL('Enter Draw '!$L$3:$L$252,I189),'Enter Draw '!$L$3:$L$252,0),2),"")</f>
        <v/>
      </c>
      <c r="L189" t="str">
        <f>IFERROR(INDEX('Enter Draw '!$F$3:$H$252,MATCH(SMALL('Enter Draw '!$L$3:$L$252,I189),'Enter Draw '!$L$3:$L$252,0),3),"")</f>
        <v/>
      </c>
      <c r="N189" s="1" t="str">
        <f>IF(O189="","",IF(INDEX('Enter Draw '!$B$3:$H$252,MATCH(SMALL('Enter Draw '!$M$3:$M$252,D189),'Enter Draw '!$M$3:$M$252,0),1)="oco","oco",D189))</f>
        <v/>
      </c>
      <c r="O189" t="str">
        <f>IFERROR(INDEX('Enter Draw '!$A$3:$J$252,MATCH(SMALL('Enter Draw '!$M$3:$M$252,Q189),'Enter Draw '!$M$3:$M$252,0),7),"")</f>
        <v/>
      </c>
      <c r="P189" t="str">
        <f>IFERROR(INDEX('Enter Draw '!$A$3:$H$252,MATCH(SMALL('Enter Draw '!$M$3:$M$252,Q189),'Enter Draw '!$M$3:$M$252,0),8),"")</f>
        <v/>
      </c>
      <c r="Q189">
        <v>157</v>
      </c>
      <c r="S189" s="1" t="str">
        <f t="shared" si="7"/>
        <v/>
      </c>
      <c r="T189" t="str">
        <f>IFERROR(INDEX('Enter Draw '!$A$3:$J$252,MATCH(SMALL('Enter Draw '!$N$3:$N$252,V190),'Enter Draw '!$N$3:$N$252,0),6),"")</f>
        <v/>
      </c>
      <c r="U189" t="str">
        <f>IFERROR(INDEX('Enter Draw '!$A$3:$H$252,MATCH(SMALL('Enter Draw '!$N$3:$N$252,V190),'Enter Draw '!$N$3:$N$252,0),7),"")</f>
        <v/>
      </c>
      <c r="V189">
        <v>157</v>
      </c>
      <c r="X189" s="1" t="str">
        <f t="shared" si="8"/>
        <v/>
      </c>
      <c r="Y189" t="str">
        <f>IFERROR(INDEX('Enter Draw '!$A$3:$J$252,MATCH(SMALL('Enter Draw '!$O$3:$O$252,Q189),'Enter Draw '!$O$3:$O$252,0),7),"")</f>
        <v/>
      </c>
      <c r="Z189" t="str">
        <f>IFERROR(INDEX('Enter Draw '!$A$3:$H$252,MATCH(SMALL('Enter Draw '!$O$3:$O$252,Q189),'Enter Draw '!$O$3:$O$252,0),8),"")</f>
        <v/>
      </c>
    </row>
    <row r="190" spans="1:26">
      <c r="A190" s="1" t="str">
        <f>IF(B190="","",IF(INDEX('Enter Draw '!$C$3:$H$252,MATCH(SMALL('Enter Draw '!$J$3:$J$252,D190),'Enter Draw '!$J$3:$J$252,0),1)="yco","yco",D190))</f>
        <v/>
      </c>
      <c r="B190" t="str">
        <f>IFERROR(INDEX('Enter Draw '!$C$3:$J$252,MATCH(SMALL('Enter Draw '!$J$3:$J$252,D190),'Enter Draw '!$J$3:$J$252,0),5),"")</f>
        <v/>
      </c>
      <c r="C190" t="str">
        <f>IFERROR(INDEX('Enter Draw '!$C$3:$H$252,MATCH(SMALL('Enter Draw '!$J$3:$J$252,D190),'Enter Draw '!$J$3:$J$252,0),6),"")</f>
        <v/>
      </c>
      <c r="D190">
        <v>158</v>
      </c>
      <c r="F190" s="1" t="str">
        <f>IF(G190="","",IF(INDEX('Enter Draw '!$E$3:$H$252,MATCH(SMALL('Enter Draw '!$K$3:$K$252,D190),'Enter Draw '!$K$3:$K$252,0),1)="co","co",IF(INDEX('Enter Draw '!$E$3:$H$252,MATCH(SMALL('Enter Draw '!$K$3:$K$252,D190),'Enter Draw '!$K$3:$K$252,0),1)="yco","yco",D190)))</f>
        <v/>
      </c>
      <c r="G190" t="str">
        <f>IFERROR(INDEX('Enter Draw '!$E$3:$H$252,MATCH(SMALL('Enter Draw '!$K$3:$K$252,D190),'Enter Draw '!$K$3:$K$252,0),3),"")</f>
        <v/>
      </c>
      <c r="H190" t="str">
        <f>IFERROR(INDEX('Enter Draw '!$E$3:$H$252,MATCH(SMALL('Enter Draw '!$K$3:$K$252,D190),'Enter Draw '!$K$3:$K$252,0),4),"")</f>
        <v/>
      </c>
      <c r="I190">
        <v>172</v>
      </c>
      <c r="J190" s="1" t="str">
        <f t="shared" si="6"/>
        <v/>
      </c>
      <c r="K190" t="str">
        <f>IFERROR(INDEX('Enter Draw '!$F$3:$H$252,MATCH(SMALL('Enter Draw '!$L$3:$L$252,I190),'Enter Draw '!$L$3:$L$252,0),2),"")</f>
        <v/>
      </c>
      <c r="L190" t="str">
        <f>IFERROR(INDEX('Enter Draw '!$F$3:$H$252,MATCH(SMALL('Enter Draw '!$L$3:$L$252,I190),'Enter Draw '!$L$3:$L$252,0),3),"")</f>
        <v/>
      </c>
      <c r="N190" s="1" t="str">
        <f>IF(O190="","",IF(INDEX('Enter Draw '!$B$3:$H$252,MATCH(SMALL('Enter Draw '!$M$3:$M$252,D190),'Enter Draw '!$M$3:$M$252,0),1)="oco","oco",D190))</f>
        <v/>
      </c>
      <c r="O190" t="str">
        <f>IFERROR(INDEX('Enter Draw '!$A$3:$J$252,MATCH(SMALL('Enter Draw '!$M$3:$M$252,Q190),'Enter Draw '!$M$3:$M$252,0),7),"")</f>
        <v/>
      </c>
      <c r="P190" t="str">
        <f>IFERROR(INDEX('Enter Draw '!$A$3:$H$252,MATCH(SMALL('Enter Draw '!$M$3:$M$252,Q190),'Enter Draw '!$M$3:$M$252,0),8),"")</f>
        <v/>
      </c>
      <c r="Q190">
        <v>158</v>
      </c>
      <c r="S190" s="1" t="str">
        <f t="shared" si="7"/>
        <v/>
      </c>
      <c r="T190" t="str">
        <f>IFERROR(INDEX('Enter Draw '!$A$3:$J$252,MATCH(SMALL('Enter Draw '!$N$3:$N$252,V191),'Enter Draw '!$N$3:$N$252,0),6),"")</f>
        <v/>
      </c>
      <c r="U190" t="str">
        <f>IFERROR(INDEX('Enter Draw '!$A$3:$H$252,MATCH(SMALL('Enter Draw '!$N$3:$N$252,V191),'Enter Draw '!$N$3:$N$252,0),7),"")</f>
        <v/>
      </c>
      <c r="V190">
        <v>158</v>
      </c>
      <c r="X190" s="1" t="str">
        <f t="shared" si="8"/>
        <v/>
      </c>
      <c r="Y190" t="str">
        <f>IFERROR(INDEX('Enter Draw '!$A$3:$J$252,MATCH(SMALL('Enter Draw '!$O$3:$O$252,Q190),'Enter Draw '!$O$3:$O$252,0),7),"")</f>
        <v/>
      </c>
      <c r="Z190" t="str">
        <f>IFERROR(INDEX('Enter Draw '!$A$3:$H$252,MATCH(SMALL('Enter Draw '!$O$3:$O$252,Q190),'Enter Draw '!$O$3:$O$252,0),8),"")</f>
        <v/>
      </c>
    </row>
    <row r="191" spans="1:26">
      <c r="A191" s="1" t="str">
        <f>IF(B191="","",IF(INDEX('Enter Draw '!$C$3:$H$252,MATCH(SMALL('Enter Draw '!$J$3:$J$252,D191),'Enter Draw '!$J$3:$J$252,0),1)="yco","yco",D191))</f>
        <v/>
      </c>
      <c r="B191" t="str">
        <f>IFERROR(INDEX('Enter Draw '!$C$3:$J$252,MATCH(SMALL('Enter Draw '!$J$3:$J$252,D191),'Enter Draw '!$J$3:$J$252,0),5),"")</f>
        <v/>
      </c>
      <c r="C191" t="str">
        <f>IFERROR(INDEX('Enter Draw '!$C$3:$H$252,MATCH(SMALL('Enter Draw '!$J$3:$J$252,D191),'Enter Draw '!$J$3:$J$252,0),6),"")</f>
        <v/>
      </c>
      <c r="D191">
        <v>159</v>
      </c>
      <c r="F191" s="1" t="str">
        <f>IF(G191="","",IF(INDEX('Enter Draw '!$E$3:$H$252,MATCH(SMALL('Enter Draw '!$K$3:$K$252,D191),'Enter Draw '!$K$3:$K$252,0),1)="co","co",IF(INDEX('Enter Draw '!$E$3:$H$252,MATCH(SMALL('Enter Draw '!$K$3:$K$252,D191),'Enter Draw '!$K$3:$K$252,0),1)="yco","yco",D191)))</f>
        <v/>
      </c>
      <c r="G191" t="str">
        <f>IFERROR(INDEX('Enter Draw '!$E$3:$H$252,MATCH(SMALL('Enter Draw '!$K$3:$K$252,D191),'Enter Draw '!$K$3:$K$252,0),3),"")</f>
        <v/>
      </c>
      <c r="H191" t="str">
        <f>IFERROR(INDEX('Enter Draw '!$E$3:$H$252,MATCH(SMALL('Enter Draw '!$K$3:$K$252,D191),'Enter Draw '!$K$3:$K$252,0),4),"")</f>
        <v/>
      </c>
      <c r="I191">
        <v>173</v>
      </c>
      <c r="J191" s="1" t="str">
        <f t="shared" si="6"/>
        <v/>
      </c>
      <c r="K191" t="str">
        <f>IFERROR(INDEX('Enter Draw '!$F$3:$H$252,MATCH(SMALL('Enter Draw '!$L$3:$L$252,I191),'Enter Draw '!$L$3:$L$252,0),2),"")</f>
        <v/>
      </c>
      <c r="L191" t="str">
        <f>IFERROR(INDEX('Enter Draw '!$F$3:$H$252,MATCH(SMALL('Enter Draw '!$L$3:$L$252,I191),'Enter Draw '!$L$3:$L$252,0),3),"")</f>
        <v/>
      </c>
      <c r="N191" s="1" t="str">
        <f>IF(O191="","",IF(INDEX('Enter Draw '!$B$3:$H$252,MATCH(SMALL('Enter Draw '!$M$3:$M$252,D191),'Enter Draw '!$M$3:$M$252,0),1)="oco","oco",D191))</f>
        <v/>
      </c>
      <c r="O191" t="str">
        <f>IFERROR(INDEX('Enter Draw '!$A$3:$J$252,MATCH(SMALL('Enter Draw '!$M$3:$M$252,Q191),'Enter Draw '!$M$3:$M$252,0),7),"")</f>
        <v/>
      </c>
      <c r="P191" t="str">
        <f>IFERROR(INDEX('Enter Draw '!$A$3:$H$252,MATCH(SMALL('Enter Draw '!$M$3:$M$252,Q191),'Enter Draw '!$M$3:$M$252,0),8),"")</f>
        <v/>
      </c>
      <c r="Q191">
        <v>159</v>
      </c>
      <c r="S191" s="1" t="str">
        <f t="shared" si="7"/>
        <v/>
      </c>
      <c r="T191" t="str">
        <f>IFERROR(INDEX('Enter Draw '!$A$3:$J$252,MATCH(SMALL('Enter Draw '!$N$3:$N$252,V192),'Enter Draw '!$N$3:$N$252,0),6),"")</f>
        <v/>
      </c>
      <c r="U191" t="str">
        <f>IFERROR(INDEX('Enter Draw '!$A$3:$H$252,MATCH(SMALL('Enter Draw '!$N$3:$N$252,V192),'Enter Draw '!$N$3:$N$252,0),7),"")</f>
        <v/>
      </c>
      <c r="V191">
        <v>159</v>
      </c>
      <c r="X191" s="1" t="str">
        <f t="shared" si="8"/>
        <v/>
      </c>
      <c r="Y191" t="str">
        <f>IFERROR(INDEX('Enter Draw '!$A$3:$J$252,MATCH(SMALL('Enter Draw '!$O$3:$O$252,Q191),'Enter Draw '!$O$3:$O$252,0),7),"")</f>
        <v/>
      </c>
      <c r="Z191" t="str">
        <f>IFERROR(INDEX('Enter Draw '!$A$3:$H$252,MATCH(SMALL('Enter Draw '!$O$3:$O$252,Q191),'Enter Draw '!$O$3:$O$252,0),8),"")</f>
        <v/>
      </c>
    </row>
    <row r="192" spans="1:26">
      <c r="A192" s="1" t="str">
        <f>IF(B192="","",IF(INDEX('Enter Draw '!$C$3:$H$252,MATCH(SMALL('Enter Draw '!$J$3:$J$252,D192),'Enter Draw '!$J$3:$J$252,0),1)="yco","yco",D192))</f>
        <v/>
      </c>
      <c r="B192" t="str">
        <f>IFERROR(INDEX('Enter Draw '!$C$3:$J$252,MATCH(SMALL('Enter Draw '!$J$3:$J$252,D192),'Enter Draw '!$J$3:$J$252,0),5),"")</f>
        <v/>
      </c>
      <c r="C192" t="str">
        <f>IFERROR(INDEX('Enter Draw '!$C$3:$H$252,MATCH(SMALL('Enter Draw '!$J$3:$J$252,D192),'Enter Draw '!$J$3:$J$252,0),6),"")</f>
        <v/>
      </c>
      <c r="D192">
        <v>160</v>
      </c>
      <c r="F192" s="1" t="str">
        <f>IF(G192="","",IF(INDEX('Enter Draw '!$E$3:$H$252,MATCH(SMALL('Enter Draw '!$K$3:$K$252,D192),'Enter Draw '!$K$3:$K$252,0),1)="co","co",IF(INDEX('Enter Draw '!$E$3:$H$252,MATCH(SMALL('Enter Draw '!$K$3:$K$252,D192),'Enter Draw '!$K$3:$K$252,0),1)="yco","yco",D192)))</f>
        <v/>
      </c>
      <c r="G192" t="str">
        <f>IFERROR(INDEX('Enter Draw '!$E$3:$H$252,MATCH(SMALL('Enter Draw '!$K$3:$K$252,D192),'Enter Draw '!$K$3:$K$252,0),3),"")</f>
        <v/>
      </c>
      <c r="H192" t="str">
        <f>IFERROR(INDEX('Enter Draw '!$E$3:$H$252,MATCH(SMALL('Enter Draw '!$K$3:$K$252,D192),'Enter Draw '!$K$3:$K$252,0),4),"")</f>
        <v/>
      </c>
      <c r="I192">
        <v>174</v>
      </c>
      <c r="J192" s="1" t="str">
        <f t="shared" si="6"/>
        <v/>
      </c>
      <c r="K192" t="str">
        <f>IFERROR(INDEX('Enter Draw '!$F$3:$H$252,MATCH(SMALL('Enter Draw '!$L$3:$L$252,I192),'Enter Draw '!$L$3:$L$252,0),2),"")</f>
        <v/>
      </c>
      <c r="L192" t="str">
        <f>IFERROR(INDEX('Enter Draw '!$F$3:$H$252,MATCH(SMALL('Enter Draw '!$L$3:$L$252,I192),'Enter Draw '!$L$3:$L$252,0),3),"")</f>
        <v/>
      </c>
      <c r="N192" s="1" t="str">
        <f>IF(O192="","",IF(INDEX('Enter Draw '!$B$3:$H$252,MATCH(SMALL('Enter Draw '!$M$3:$M$252,D192),'Enter Draw '!$M$3:$M$252,0),1)="oco","oco",D192))</f>
        <v/>
      </c>
      <c r="O192" t="str">
        <f>IFERROR(INDEX('Enter Draw '!$A$3:$J$252,MATCH(SMALL('Enter Draw '!$M$3:$M$252,Q192),'Enter Draw '!$M$3:$M$252,0),7),"")</f>
        <v/>
      </c>
      <c r="P192" t="str">
        <f>IFERROR(INDEX('Enter Draw '!$A$3:$H$252,MATCH(SMALL('Enter Draw '!$M$3:$M$252,Q192),'Enter Draw '!$M$3:$M$252,0),8),"")</f>
        <v/>
      </c>
      <c r="Q192">
        <v>160</v>
      </c>
      <c r="S192" s="1" t="str">
        <f t="shared" si="7"/>
        <v/>
      </c>
      <c r="T192" t="str">
        <f>IFERROR(INDEX('Enter Draw '!$A$3:$J$252,MATCH(SMALL('Enter Draw '!$N$3:$N$252,V193),'Enter Draw '!$N$3:$N$252,0),6),"")</f>
        <v/>
      </c>
      <c r="U192" t="str">
        <f>IFERROR(INDEX('Enter Draw '!$A$3:$H$252,MATCH(SMALL('Enter Draw '!$N$3:$N$252,V193),'Enter Draw '!$N$3:$N$252,0),7),"")</f>
        <v/>
      </c>
      <c r="V192">
        <v>160</v>
      </c>
      <c r="X192" s="1" t="str">
        <f t="shared" si="8"/>
        <v/>
      </c>
      <c r="Y192" t="str">
        <f>IFERROR(INDEX('Enter Draw '!$A$3:$J$252,MATCH(SMALL('Enter Draw '!$O$3:$O$252,Q192),'Enter Draw '!$O$3:$O$252,0),7),"")</f>
        <v/>
      </c>
      <c r="Z192" t="str">
        <f>IFERROR(INDEX('Enter Draw '!$A$3:$H$252,MATCH(SMALL('Enter Draw '!$O$3:$O$252,Q192),'Enter Draw '!$O$3:$O$252,0),8),"")</f>
        <v/>
      </c>
    </row>
    <row r="193" spans="1:26">
      <c r="A193" s="1" t="str">
        <f>IF(B193="","",IF(INDEX('Enter Draw '!$C$3:$H$252,MATCH(SMALL('Enter Draw '!$J$3:$J$252,D193),'Enter Draw '!$J$3:$J$252,0),1)="yco","yco",D193))</f>
        <v/>
      </c>
      <c r="B193" t="str">
        <f>IFERROR(INDEX('Enter Draw '!$C$3:$J$252,MATCH(SMALL('Enter Draw '!$J$3:$J$252,D193),'Enter Draw '!$J$3:$J$252,0),5),"")</f>
        <v/>
      </c>
      <c r="C193" t="str">
        <f>IFERROR(INDEX('Enter Draw '!$C$3:$H$252,MATCH(SMALL('Enter Draw '!$J$3:$J$252,D193),'Enter Draw '!$J$3:$J$252,0),6),"")</f>
        <v/>
      </c>
      <c r="F193" s="1" t="str">
        <f>IF(G193="","",IF(INDEX('Enter Draw '!$E$3:$H$252,MATCH(SMALL('Enter Draw '!$K$3:$K$252,D193),'Enter Draw '!$K$3:$K$252,0),1)="co","co",IF(INDEX('Enter Draw '!$E$3:$H$252,MATCH(SMALL('Enter Draw '!$K$3:$K$252,D193),'Enter Draw '!$K$3:$K$252,0),1)="yco","yco",D193)))</f>
        <v/>
      </c>
      <c r="G193" t="str">
        <f>IFERROR(INDEX('Enter Draw '!$E$3:$H$252,MATCH(SMALL('Enter Draw '!$K$3:$K$252,D193),'Enter Draw '!$K$3:$K$252,0),3),"")</f>
        <v/>
      </c>
      <c r="H193" t="str">
        <f>IFERROR(INDEX('Enter Draw '!$E$3:$H$252,MATCH(SMALL('Enter Draw '!$K$3:$K$252,D193),'Enter Draw '!$K$3:$K$252,0),4),"")</f>
        <v/>
      </c>
      <c r="I193">
        <v>175</v>
      </c>
      <c r="J193" s="1" t="str">
        <f t="shared" si="6"/>
        <v/>
      </c>
      <c r="K193" t="str">
        <f>IFERROR(INDEX('Enter Draw '!$F$3:$H$252,MATCH(SMALL('Enter Draw '!$L$3:$L$252,I193),'Enter Draw '!$L$3:$L$252,0),2),"")</f>
        <v/>
      </c>
      <c r="L193" t="str">
        <f>IFERROR(INDEX('Enter Draw '!$F$3:$H$252,MATCH(SMALL('Enter Draw '!$L$3:$L$252,I193),'Enter Draw '!$L$3:$L$252,0),3),"")</f>
        <v/>
      </c>
      <c r="N193" s="1" t="str">
        <f>IF(O193="","",IF(INDEX('Enter Draw '!$B$3:$H$252,MATCH(SMALL('Enter Draw '!$M$3:$M$252,D193),'Enter Draw '!$M$3:$M$252,0),1)="oco","oco",D193))</f>
        <v/>
      </c>
      <c r="O193" t="str">
        <f>IFERROR(INDEX('Enter Draw '!$A$3:$J$252,MATCH(SMALL('Enter Draw '!$M$3:$M$252,Q193),'Enter Draw '!$M$3:$M$252,0),7),"")</f>
        <v/>
      </c>
      <c r="P193" t="str">
        <f>IFERROR(INDEX('Enter Draw '!$A$3:$H$252,MATCH(SMALL('Enter Draw '!$M$3:$M$252,Q193),'Enter Draw '!$M$3:$M$252,0),8),"")</f>
        <v/>
      </c>
      <c r="S193" s="1" t="str">
        <f t="shared" si="7"/>
        <v/>
      </c>
      <c r="T193" t="str">
        <f>IFERROR(INDEX('Enter Draw '!$A$3:$J$252,MATCH(SMALL('Enter Draw '!$N$3:$N$252,V194),'Enter Draw '!$N$3:$N$252,0),6),"")</f>
        <v/>
      </c>
      <c r="U193" t="str">
        <f>IFERROR(INDEX('Enter Draw '!$A$3:$H$252,MATCH(SMALL('Enter Draw '!$N$3:$N$252,V194),'Enter Draw '!$N$3:$N$252,0),7),"")</f>
        <v/>
      </c>
      <c r="X193" s="1" t="str">
        <f t="shared" si="8"/>
        <v/>
      </c>
      <c r="Y193" t="str">
        <f>IFERROR(INDEX('Enter Draw '!$A$3:$J$252,MATCH(SMALL('Enter Draw '!$O$3:$O$252,Q193),'Enter Draw '!$O$3:$O$252,0),7),"")</f>
        <v/>
      </c>
      <c r="Z193" t="str">
        <f>IFERROR(INDEX('Enter Draw '!$A$3:$H$252,MATCH(SMALL('Enter Draw '!$O$3:$O$252,Q193),'Enter Draw '!$O$3:$O$252,0),8),"")</f>
        <v/>
      </c>
    </row>
    <row r="194" spans="1:26">
      <c r="A194" s="1" t="str">
        <f>IF(B194="","",IF(INDEX('Enter Draw '!$C$3:$H$252,MATCH(SMALL('Enter Draw '!$J$3:$J$252,D194),'Enter Draw '!$J$3:$J$252,0),1)="yco","yco",D194))</f>
        <v/>
      </c>
      <c r="B194" t="str">
        <f>IFERROR(INDEX('Enter Draw '!$C$3:$J$252,MATCH(SMALL('Enter Draw '!$J$3:$J$252,D194),'Enter Draw '!$J$3:$J$252,0),5),"")</f>
        <v/>
      </c>
      <c r="C194" t="str">
        <f>IFERROR(INDEX('Enter Draw '!$C$3:$H$252,MATCH(SMALL('Enter Draw '!$J$3:$J$252,D194),'Enter Draw '!$J$3:$J$252,0),6),"")</f>
        <v/>
      </c>
      <c r="D194">
        <v>161</v>
      </c>
      <c r="F194" s="1" t="str">
        <f>IF(G194="","",IF(INDEX('Enter Draw '!$E$3:$H$252,MATCH(SMALL('Enter Draw '!$K$3:$K$252,D194),'Enter Draw '!$K$3:$K$252,0),1)="co","co",IF(INDEX('Enter Draw '!$E$3:$H$252,MATCH(SMALL('Enter Draw '!$K$3:$K$252,D194),'Enter Draw '!$K$3:$K$252,0),1)="yco","yco",D194)))</f>
        <v/>
      </c>
      <c r="G194" t="str">
        <f>IFERROR(INDEX('Enter Draw '!$E$3:$H$252,MATCH(SMALL('Enter Draw '!$K$3:$K$252,D194),'Enter Draw '!$K$3:$K$252,0),3),"")</f>
        <v/>
      </c>
      <c r="H194" t="str">
        <f>IFERROR(INDEX('Enter Draw '!$E$3:$H$252,MATCH(SMALL('Enter Draw '!$K$3:$K$252,D194),'Enter Draw '!$K$3:$K$252,0),4),"")</f>
        <v/>
      </c>
      <c r="I194">
        <v>176</v>
      </c>
      <c r="J194" s="1" t="str">
        <f t="shared" si="6"/>
        <v/>
      </c>
      <c r="K194" t="str">
        <f>IFERROR(INDEX('Enter Draw '!$F$3:$H$252,MATCH(SMALL('Enter Draw '!$L$3:$L$252,I194),'Enter Draw '!$L$3:$L$252,0),2),"")</f>
        <v/>
      </c>
      <c r="L194" t="str">
        <f>IFERROR(INDEX('Enter Draw '!$F$3:$H$252,MATCH(SMALL('Enter Draw '!$L$3:$L$252,I194),'Enter Draw '!$L$3:$L$252,0),3),"")</f>
        <v/>
      </c>
      <c r="N194" s="1" t="str">
        <f>IF(O194="","",IF(INDEX('Enter Draw '!$B$3:$H$252,MATCH(SMALL('Enter Draw '!$M$3:$M$252,D194),'Enter Draw '!$M$3:$M$252,0),1)="oco","oco",D194))</f>
        <v/>
      </c>
      <c r="O194" t="str">
        <f>IFERROR(INDEX('Enter Draw '!$A$3:$J$252,MATCH(SMALL('Enter Draw '!$M$3:$M$252,Q194),'Enter Draw '!$M$3:$M$252,0),7),"")</f>
        <v/>
      </c>
      <c r="P194" t="str">
        <f>IFERROR(INDEX('Enter Draw '!$A$3:$H$252,MATCH(SMALL('Enter Draw '!$M$3:$M$252,Q194),'Enter Draw '!$M$3:$M$252,0),8),"")</f>
        <v/>
      </c>
      <c r="Q194">
        <v>161</v>
      </c>
      <c r="S194" s="1" t="str">
        <f t="shared" si="7"/>
        <v/>
      </c>
      <c r="T194" t="str">
        <f>IFERROR(INDEX('Enter Draw '!$A$3:$J$252,MATCH(SMALL('Enter Draw '!$N$3:$N$252,V195),'Enter Draw '!$N$3:$N$252,0),6),"")</f>
        <v/>
      </c>
      <c r="U194" t="str">
        <f>IFERROR(INDEX('Enter Draw '!$A$3:$H$252,MATCH(SMALL('Enter Draw '!$N$3:$N$252,V195),'Enter Draw '!$N$3:$N$252,0),7),"")</f>
        <v/>
      </c>
      <c r="V194">
        <v>161</v>
      </c>
      <c r="X194" s="1" t="str">
        <f t="shared" si="8"/>
        <v/>
      </c>
      <c r="Y194" t="str">
        <f>IFERROR(INDEX('Enter Draw '!$A$3:$J$252,MATCH(SMALL('Enter Draw '!$O$3:$O$252,Q194),'Enter Draw '!$O$3:$O$252,0),7),"")</f>
        <v/>
      </c>
      <c r="Z194" t="str">
        <f>IFERROR(INDEX('Enter Draw '!$A$3:$H$252,MATCH(SMALL('Enter Draw '!$O$3:$O$252,Q194),'Enter Draw '!$O$3:$O$252,0),8),"")</f>
        <v/>
      </c>
    </row>
    <row r="195" spans="1:26">
      <c r="A195" s="1" t="str">
        <f>IF(B195="","",IF(INDEX('Enter Draw '!$C$3:$H$252,MATCH(SMALL('Enter Draw '!$J$3:$J$252,D195),'Enter Draw '!$J$3:$J$252,0),1)="yco","yco",D195))</f>
        <v/>
      </c>
      <c r="B195" t="str">
        <f>IFERROR(INDEX('Enter Draw '!$C$3:$J$252,MATCH(SMALL('Enter Draw '!$J$3:$J$252,D195),'Enter Draw '!$J$3:$J$252,0),5),"")</f>
        <v/>
      </c>
      <c r="C195" t="str">
        <f>IFERROR(INDEX('Enter Draw '!$C$3:$H$252,MATCH(SMALL('Enter Draw '!$J$3:$J$252,D195),'Enter Draw '!$J$3:$J$252,0),6),"")</f>
        <v/>
      </c>
      <c r="D195">
        <v>162</v>
      </c>
      <c r="F195" s="1" t="str">
        <f>IF(G195="","",IF(INDEX('Enter Draw '!$E$3:$H$252,MATCH(SMALL('Enter Draw '!$K$3:$K$252,D195),'Enter Draw '!$K$3:$K$252,0),1)="co","co",IF(INDEX('Enter Draw '!$E$3:$H$252,MATCH(SMALL('Enter Draw '!$K$3:$K$252,D195),'Enter Draw '!$K$3:$K$252,0),1)="yco","yco",D195)))</f>
        <v/>
      </c>
      <c r="G195" t="str">
        <f>IFERROR(INDEX('Enter Draw '!$E$3:$H$252,MATCH(SMALL('Enter Draw '!$K$3:$K$252,D195),'Enter Draw '!$K$3:$K$252,0),3),"")</f>
        <v/>
      </c>
      <c r="H195" t="str">
        <f>IFERROR(INDEX('Enter Draw '!$E$3:$H$252,MATCH(SMALL('Enter Draw '!$K$3:$K$252,D195),'Enter Draw 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 '!$F$3:$H$252,MATCH(SMALL('Enter Draw '!$L$3:$L$252,I195),'Enter Draw '!$L$3:$L$252,0),2),"")</f>
        <v/>
      </c>
      <c r="L195" t="str">
        <f>IFERROR(INDEX('Enter Draw '!$F$3:$H$252,MATCH(SMALL('Enter Draw '!$L$3:$L$252,I195),'Enter Draw '!$L$3:$L$252,0),3),"")</f>
        <v/>
      </c>
      <c r="N195" s="1" t="str">
        <f>IF(O195="","",IF(INDEX('Enter Draw '!$B$3:$H$252,MATCH(SMALL('Enter Draw '!$M$3:$M$252,D195),'Enter Draw '!$M$3:$M$252,0),1)="oco","oco",D195))</f>
        <v/>
      </c>
      <c r="O195" t="str">
        <f>IFERROR(INDEX('Enter Draw '!$A$3:$J$252,MATCH(SMALL('Enter Draw '!$M$3:$M$252,Q195),'Enter Draw '!$M$3:$M$252,0),7),"")</f>
        <v/>
      </c>
      <c r="P195" t="str">
        <f>IFERROR(INDEX('Enter Draw '!$A$3:$H$252,MATCH(SMALL('Enter Draw '!$M$3:$M$252,Q195),'Enter Draw '!$M$3:$M$252,0),8),"")</f>
        <v/>
      </c>
      <c r="Q195">
        <v>162</v>
      </c>
      <c r="S195" s="1" t="str">
        <f t="shared" si="7"/>
        <v/>
      </c>
      <c r="T195" t="str">
        <f>IFERROR(INDEX('Enter Draw '!$A$3:$J$252,MATCH(SMALL('Enter Draw '!$N$3:$N$252,V196),'Enter Draw '!$N$3:$N$252,0),6),"")</f>
        <v/>
      </c>
      <c r="U195" t="str">
        <f>IFERROR(INDEX('Enter Draw '!$A$3:$H$252,MATCH(SMALL('Enter Draw '!$N$3:$N$252,V196),'Enter Draw '!$N$3:$N$252,0),7),"")</f>
        <v/>
      </c>
      <c r="V195">
        <v>162</v>
      </c>
      <c r="X195" s="1" t="str">
        <f t="shared" si="8"/>
        <v/>
      </c>
      <c r="Y195" t="str">
        <f>IFERROR(INDEX('Enter Draw '!$A$3:$J$252,MATCH(SMALL('Enter Draw '!$O$3:$O$252,Q195),'Enter Draw '!$O$3:$O$252,0),7),"")</f>
        <v/>
      </c>
      <c r="Z195" t="str">
        <f>IFERROR(INDEX('Enter Draw '!$A$3:$H$252,MATCH(SMALL('Enter Draw '!$O$3:$O$252,Q195),'Enter Draw '!$O$3:$O$252,0),8),"")</f>
        <v/>
      </c>
    </row>
    <row r="196" spans="1:26">
      <c r="A196" s="1" t="str">
        <f>IF(B196="","",IF(INDEX('Enter Draw '!$C$3:$H$252,MATCH(SMALL('Enter Draw '!$J$3:$J$252,D196),'Enter Draw '!$J$3:$J$252,0),1)="yco","yco",D196))</f>
        <v/>
      </c>
      <c r="B196" t="str">
        <f>IFERROR(INDEX('Enter Draw '!$C$3:$J$252,MATCH(SMALL('Enter Draw '!$J$3:$J$252,D196),'Enter Draw '!$J$3:$J$252,0),5),"")</f>
        <v/>
      </c>
      <c r="C196" t="str">
        <f>IFERROR(INDEX('Enter Draw '!$C$3:$H$252,MATCH(SMALL('Enter Draw '!$J$3:$J$252,D196),'Enter Draw '!$J$3:$J$252,0),6),"")</f>
        <v/>
      </c>
      <c r="D196">
        <v>163</v>
      </c>
      <c r="F196" s="1" t="str">
        <f>IF(G196="","",IF(INDEX('Enter Draw '!$E$3:$H$252,MATCH(SMALL('Enter Draw '!$K$3:$K$252,D196),'Enter Draw '!$K$3:$K$252,0),1)="co","co",IF(INDEX('Enter Draw '!$E$3:$H$252,MATCH(SMALL('Enter Draw '!$K$3:$K$252,D196),'Enter Draw '!$K$3:$K$252,0),1)="yco","yco",D196)))</f>
        <v/>
      </c>
      <c r="G196" t="str">
        <f>IFERROR(INDEX('Enter Draw '!$E$3:$H$252,MATCH(SMALL('Enter Draw '!$K$3:$K$252,D196),'Enter Draw '!$K$3:$K$252,0),3),"")</f>
        <v/>
      </c>
      <c r="H196" t="str">
        <f>IFERROR(INDEX('Enter Draw '!$E$3:$H$252,MATCH(SMALL('Enter Draw '!$K$3:$K$252,D196),'Enter Draw '!$K$3:$K$252,0),4),"")</f>
        <v/>
      </c>
      <c r="I196">
        <v>178</v>
      </c>
      <c r="J196" s="1" t="str">
        <f t="shared" si="9"/>
        <v/>
      </c>
      <c r="K196" t="str">
        <f>IFERROR(INDEX('Enter Draw '!$F$3:$H$252,MATCH(SMALL('Enter Draw '!$L$3:$L$252,I196),'Enter Draw '!$L$3:$L$252,0),2),"")</f>
        <v/>
      </c>
      <c r="L196" t="str">
        <f>IFERROR(INDEX('Enter Draw '!$F$3:$H$252,MATCH(SMALL('Enter Draw '!$L$3:$L$252,I196),'Enter Draw '!$L$3:$L$252,0),3),"")</f>
        <v/>
      </c>
      <c r="N196" s="1" t="str">
        <f>IF(O196="","",IF(INDEX('Enter Draw '!$B$3:$H$252,MATCH(SMALL('Enter Draw '!$M$3:$M$252,D196),'Enter Draw '!$M$3:$M$252,0),1)="oco","oco",D196))</f>
        <v/>
      </c>
      <c r="O196" t="str">
        <f>IFERROR(INDEX('Enter Draw '!$A$3:$J$252,MATCH(SMALL('Enter Draw '!$M$3:$M$252,Q196),'Enter Draw '!$M$3:$M$252,0),7),"")</f>
        <v/>
      </c>
      <c r="P196" t="str">
        <f>IFERROR(INDEX('Enter Draw '!$A$3:$H$252,MATCH(SMALL('Enter Draw '!$M$3:$M$252,Q196),'Enter Draw '!$M$3:$M$252,0),8),"")</f>
        <v/>
      </c>
      <c r="Q196">
        <v>163</v>
      </c>
      <c r="S196" s="1" t="str">
        <f t="shared" si="7"/>
        <v/>
      </c>
      <c r="T196" t="str">
        <f>IFERROR(INDEX('Enter Draw '!$A$3:$J$252,MATCH(SMALL('Enter Draw '!$N$3:$N$252,V197),'Enter Draw '!$N$3:$N$252,0),6),"")</f>
        <v/>
      </c>
      <c r="U196" t="str">
        <f>IFERROR(INDEX('Enter Draw '!$A$3:$H$252,MATCH(SMALL('Enter Draw '!$N$3:$N$252,V197),'Enter Draw '!$N$3:$N$252,0),7),"")</f>
        <v/>
      </c>
      <c r="V196">
        <v>163</v>
      </c>
      <c r="X196" s="1" t="str">
        <f t="shared" si="8"/>
        <v/>
      </c>
      <c r="Y196" t="str">
        <f>IFERROR(INDEX('Enter Draw '!$A$3:$J$252,MATCH(SMALL('Enter Draw '!$O$3:$O$252,Q196),'Enter Draw '!$O$3:$O$252,0),7),"")</f>
        <v/>
      </c>
      <c r="Z196" t="str">
        <f>IFERROR(INDEX('Enter Draw '!$A$3:$H$252,MATCH(SMALL('Enter Draw '!$O$3:$O$252,Q196),'Enter Draw '!$O$3:$O$252,0),8),"")</f>
        <v/>
      </c>
    </row>
    <row r="197" spans="1:26">
      <c r="A197" s="1" t="str">
        <f>IF(B197="","",IF(INDEX('Enter Draw '!$C$3:$H$252,MATCH(SMALL('Enter Draw '!$J$3:$J$252,D197),'Enter Draw '!$J$3:$J$252,0),1)="yco","yco",D197))</f>
        <v/>
      </c>
      <c r="B197" t="str">
        <f>IFERROR(INDEX('Enter Draw '!$C$3:$J$252,MATCH(SMALL('Enter Draw '!$J$3:$J$252,D197),'Enter Draw '!$J$3:$J$252,0),5),"")</f>
        <v/>
      </c>
      <c r="C197" t="str">
        <f>IFERROR(INDEX('Enter Draw '!$C$3:$H$252,MATCH(SMALL('Enter Draw '!$J$3:$J$252,D197),'Enter Draw '!$J$3:$J$252,0),6),"")</f>
        <v/>
      </c>
      <c r="D197">
        <v>164</v>
      </c>
      <c r="F197" s="1" t="str">
        <f>IF(G197="","",IF(INDEX('Enter Draw '!$E$3:$H$252,MATCH(SMALL('Enter Draw '!$K$3:$K$252,D197),'Enter Draw '!$K$3:$K$252,0),1)="co","co",IF(INDEX('Enter Draw '!$E$3:$H$252,MATCH(SMALL('Enter Draw '!$K$3:$K$252,D197),'Enter Draw '!$K$3:$K$252,0),1)="yco","yco",D197)))</f>
        <v/>
      </c>
      <c r="G197" t="str">
        <f>IFERROR(INDEX('Enter Draw '!$E$3:$H$252,MATCH(SMALL('Enter Draw '!$K$3:$K$252,D197),'Enter Draw '!$K$3:$K$252,0),3),"")</f>
        <v/>
      </c>
      <c r="H197" t="str">
        <f>IFERROR(INDEX('Enter Draw '!$E$3:$H$252,MATCH(SMALL('Enter Draw '!$K$3:$K$252,D197),'Enter Draw '!$K$3:$K$252,0),4),"")</f>
        <v/>
      </c>
      <c r="I197">
        <v>179</v>
      </c>
      <c r="J197" s="1" t="str">
        <f t="shared" si="9"/>
        <v/>
      </c>
      <c r="K197" t="str">
        <f>IFERROR(INDEX('Enter Draw '!$F$3:$H$252,MATCH(SMALL('Enter Draw '!$L$3:$L$252,I197),'Enter Draw '!$L$3:$L$252,0),2),"")</f>
        <v/>
      </c>
      <c r="L197" t="str">
        <f>IFERROR(INDEX('Enter Draw '!$F$3:$H$252,MATCH(SMALL('Enter Draw '!$L$3:$L$252,I197),'Enter Draw '!$L$3:$L$252,0),3),"")</f>
        <v/>
      </c>
      <c r="N197" s="1" t="str">
        <f>IF(O197="","",IF(INDEX('Enter Draw '!$B$3:$H$252,MATCH(SMALL('Enter Draw '!$M$3:$M$252,D197),'Enter Draw '!$M$3:$M$252,0),1)="oco","oco",D197))</f>
        <v/>
      </c>
      <c r="O197" t="str">
        <f>IFERROR(INDEX('Enter Draw '!$A$3:$J$252,MATCH(SMALL('Enter Draw '!$M$3:$M$252,Q197),'Enter Draw '!$M$3:$M$252,0),7),"")</f>
        <v/>
      </c>
      <c r="P197" t="str">
        <f>IFERROR(INDEX('Enter Draw '!$A$3:$H$252,MATCH(SMALL('Enter Draw '!$M$3:$M$252,Q197),'Enter Draw '!$M$3:$M$252,0),8),"")</f>
        <v/>
      </c>
      <c r="Q197">
        <v>164</v>
      </c>
      <c r="S197" s="1" t="str">
        <f t="shared" si="7"/>
        <v/>
      </c>
      <c r="T197" t="str">
        <f>IFERROR(INDEX('Enter Draw '!$A$3:$J$252,MATCH(SMALL('Enter Draw '!$N$3:$N$252,V198),'Enter Draw '!$N$3:$N$252,0),6),"")</f>
        <v/>
      </c>
      <c r="U197" t="str">
        <f>IFERROR(INDEX('Enter Draw '!$A$3:$H$252,MATCH(SMALL('Enter Draw '!$N$3:$N$252,V198),'Enter Draw '!$N$3:$N$252,0),7),"")</f>
        <v/>
      </c>
      <c r="V197">
        <v>164</v>
      </c>
      <c r="X197" s="1" t="str">
        <f t="shared" si="8"/>
        <v/>
      </c>
      <c r="Y197" t="str">
        <f>IFERROR(INDEX('Enter Draw '!$A$3:$J$252,MATCH(SMALL('Enter Draw '!$O$3:$O$252,Q197),'Enter Draw '!$O$3:$O$252,0),7),"")</f>
        <v/>
      </c>
      <c r="Z197" t="str">
        <f>IFERROR(INDEX('Enter Draw '!$A$3:$H$252,MATCH(SMALL('Enter Draw '!$O$3:$O$252,Q197),'Enter Draw '!$O$3:$O$252,0),8),"")</f>
        <v/>
      </c>
    </row>
    <row r="198" spans="1:26">
      <c r="A198" s="1" t="str">
        <f>IF(B198="","",IF(INDEX('Enter Draw '!$C$3:$H$252,MATCH(SMALL('Enter Draw '!$J$3:$J$252,D198),'Enter Draw '!$J$3:$J$252,0),1)="yco","yco",D198))</f>
        <v/>
      </c>
      <c r="B198" t="str">
        <f>IFERROR(INDEX('Enter Draw '!$C$3:$J$252,MATCH(SMALL('Enter Draw '!$J$3:$J$252,D198),'Enter Draw '!$J$3:$J$252,0),5),"")</f>
        <v/>
      </c>
      <c r="C198" t="str">
        <f>IFERROR(INDEX('Enter Draw '!$C$3:$H$252,MATCH(SMALL('Enter Draw '!$J$3:$J$252,D198),'Enter Draw '!$J$3:$J$252,0),6),"")</f>
        <v/>
      </c>
      <c r="D198">
        <v>165</v>
      </c>
      <c r="F198" s="1" t="str">
        <f>IF(G198="","",IF(INDEX('Enter Draw '!$E$3:$H$252,MATCH(SMALL('Enter Draw '!$K$3:$K$252,D198),'Enter Draw '!$K$3:$K$252,0),1)="co","co",IF(INDEX('Enter Draw '!$E$3:$H$252,MATCH(SMALL('Enter Draw '!$K$3:$K$252,D198),'Enter Draw '!$K$3:$K$252,0),1)="yco","yco",D198)))</f>
        <v/>
      </c>
      <c r="G198" t="str">
        <f>IFERROR(INDEX('Enter Draw '!$E$3:$H$252,MATCH(SMALL('Enter Draw '!$K$3:$K$252,D198),'Enter Draw '!$K$3:$K$252,0),3),"")</f>
        <v/>
      </c>
      <c r="H198" t="str">
        <f>IFERROR(INDEX('Enter Draw '!$E$3:$H$252,MATCH(SMALL('Enter Draw '!$K$3:$K$252,D198),'Enter Draw '!$K$3:$K$252,0),4),"")</f>
        <v/>
      </c>
      <c r="I198">
        <v>180</v>
      </c>
      <c r="J198" s="1" t="str">
        <f t="shared" si="9"/>
        <v/>
      </c>
      <c r="K198" t="str">
        <f>IFERROR(INDEX('Enter Draw '!$F$3:$H$252,MATCH(SMALL('Enter Draw '!$L$3:$L$252,I198),'Enter Draw '!$L$3:$L$252,0),2),"")</f>
        <v/>
      </c>
      <c r="L198" t="str">
        <f>IFERROR(INDEX('Enter Draw '!$F$3:$H$252,MATCH(SMALL('Enter Draw '!$L$3:$L$252,I198),'Enter Draw '!$L$3:$L$252,0),3),"")</f>
        <v/>
      </c>
      <c r="N198" s="1" t="str">
        <f>IF(O198="","",IF(INDEX('Enter Draw '!$B$3:$H$252,MATCH(SMALL('Enter Draw '!$M$3:$M$252,D198),'Enter Draw '!$M$3:$M$252,0),1)="oco","oco",D198))</f>
        <v/>
      </c>
      <c r="O198" t="str">
        <f>IFERROR(INDEX('Enter Draw '!$A$3:$J$252,MATCH(SMALL('Enter Draw '!$M$3:$M$252,Q198),'Enter Draw '!$M$3:$M$252,0),7),"")</f>
        <v/>
      </c>
      <c r="P198" t="str">
        <f>IFERROR(INDEX('Enter Draw '!$A$3:$H$252,MATCH(SMALL('Enter Draw '!$M$3:$M$252,Q198),'Enter Draw '!$M$3:$M$252,0),8),"")</f>
        <v/>
      </c>
      <c r="Q198">
        <v>165</v>
      </c>
      <c r="S198" s="1" t="str">
        <f t="shared" si="7"/>
        <v/>
      </c>
      <c r="T198" t="str">
        <f>IFERROR(INDEX('Enter Draw '!$A$3:$J$252,MATCH(SMALL('Enter Draw '!$N$3:$N$252,V199),'Enter Draw '!$N$3:$N$252,0),6),"")</f>
        <v/>
      </c>
      <c r="U198" t="str">
        <f>IFERROR(INDEX('Enter Draw '!$A$3:$H$252,MATCH(SMALL('Enter Draw '!$N$3:$N$252,V199),'Enter Draw '!$N$3:$N$252,0),7),"")</f>
        <v/>
      </c>
      <c r="V198">
        <v>165</v>
      </c>
      <c r="X198" s="1" t="str">
        <f t="shared" si="8"/>
        <v/>
      </c>
      <c r="Y198" t="str">
        <f>IFERROR(INDEX('Enter Draw '!$A$3:$J$252,MATCH(SMALL('Enter Draw '!$O$3:$O$252,Q198),'Enter Draw '!$O$3:$O$252,0),7),"")</f>
        <v/>
      </c>
      <c r="Z198" t="str">
        <f>IFERROR(INDEX('Enter Draw '!$A$3:$H$252,MATCH(SMALL('Enter Draw '!$O$3:$O$252,Q198),'Enter Draw '!$O$3:$O$252,0),8),"")</f>
        <v/>
      </c>
    </row>
    <row r="199" spans="1:26">
      <c r="A199" s="1" t="str">
        <f>IF(B199="","",IF(INDEX('Enter Draw '!$C$3:$H$252,MATCH(SMALL('Enter Draw '!$J$3:$J$252,D199),'Enter Draw '!$J$3:$J$252,0),1)="yco","yco",D199))</f>
        <v/>
      </c>
      <c r="B199" t="str">
        <f>IFERROR(INDEX('Enter Draw '!$C$3:$J$252,MATCH(SMALL('Enter Draw '!$J$3:$J$252,D199),'Enter Draw '!$J$3:$J$252,0),5),"")</f>
        <v/>
      </c>
      <c r="C199" t="str">
        <f>IFERROR(INDEX('Enter Draw '!$C$3:$H$252,MATCH(SMALL('Enter Draw '!$J$3:$J$252,D199),'Enter Draw '!$J$3:$J$252,0),6),"")</f>
        <v/>
      </c>
      <c r="F199" s="1" t="str">
        <f>IF(G199="","",IF(INDEX('Enter Draw '!$E$3:$H$252,MATCH(SMALL('Enter Draw '!$K$3:$K$252,D199),'Enter Draw '!$K$3:$K$252,0),1)="co","co",IF(INDEX('Enter Draw '!$E$3:$H$252,MATCH(SMALL('Enter Draw '!$K$3:$K$252,D199),'Enter Draw '!$K$3:$K$252,0),1)="yco","yco",D199)))</f>
        <v/>
      </c>
      <c r="G199" t="str">
        <f>IFERROR(INDEX('Enter Draw '!$E$3:$H$252,MATCH(SMALL('Enter Draw '!$K$3:$K$252,D199),'Enter Draw '!$K$3:$K$252,0),3),"")</f>
        <v/>
      </c>
      <c r="H199" t="str">
        <f>IFERROR(INDEX('Enter Draw '!$E$3:$H$252,MATCH(SMALL('Enter Draw '!$K$3:$K$252,D199),'Enter Draw '!$K$3:$K$252,0),4),"")</f>
        <v/>
      </c>
      <c r="J199" s="1" t="str">
        <f t="shared" si="9"/>
        <v/>
      </c>
      <c r="K199" t="str">
        <f>IFERROR(INDEX('Enter Draw '!$F$3:$H$252,MATCH(SMALL('Enter Draw '!$L$3:$L$252,I199),'Enter Draw '!$L$3:$L$252,0),2),"")</f>
        <v/>
      </c>
      <c r="L199" t="str">
        <f>IFERROR(INDEX('Enter Draw '!$F$3:$H$252,MATCH(SMALL('Enter Draw '!$L$3:$L$252,I199),'Enter Draw '!$L$3:$L$252,0),3),"")</f>
        <v/>
      </c>
      <c r="N199" s="1" t="str">
        <f>IF(O199="","",IF(INDEX('Enter Draw '!$B$3:$H$252,MATCH(SMALL('Enter Draw '!$M$3:$M$252,D199),'Enter Draw '!$M$3:$M$252,0),1)="oco","oco",D199))</f>
        <v/>
      </c>
      <c r="O199" t="str">
        <f>IFERROR(INDEX('Enter Draw '!$A$3:$J$252,MATCH(SMALL('Enter Draw '!$M$3:$M$252,Q199),'Enter Draw '!$M$3:$M$252,0),7),"")</f>
        <v/>
      </c>
      <c r="P199" t="str">
        <f>IFERROR(INDEX('Enter Draw '!$A$3:$H$252,MATCH(SMALL('Enter Draw '!$M$3:$M$252,Q199),'Enter Draw '!$M$3:$M$252,0),8),"")</f>
        <v/>
      </c>
      <c r="S199" s="1" t="str">
        <f t="shared" ref="S199:S251" si="10">IF(T199="","",V200)</f>
        <v/>
      </c>
      <c r="T199" t="str">
        <f>IFERROR(INDEX('Enter Draw '!$A$3:$J$252,MATCH(SMALL('Enter Draw '!$N$3:$N$252,V200),'Enter Draw '!$N$3:$N$252,0),6),"")</f>
        <v/>
      </c>
      <c r="U199" t="str">
        <f>IFERROR(INDEX('Enter Draw '!$A$3:$H$252,MATCH(SMALL('Enter Draw '!$N$3:$N$252,V200),'Enter Draw '!$N$3:$N$252,0),7),"")</f>
        <v/>
      </c>
      <c r="X199" s="1" t="str">
        <f t="shared" ref="X199:X262" si="11">IF(Y199="","",V199)</f>
        <v/>
      </c>
      <c r="Y199" t="str">
        <f>IFERROR(INDEX('Enter Draw '!$A$3:$J$252,MATCH(SMALL('Enter Draw '!$O$3:$O$252,Q199),'Enter Draw '!$O$3:$O$252,0),7),"")</f>
        <v/>
      </c>
      <c r="Z199" t="str">
        <f>IFERROR(INDEX('Enter Draw '!$A$3:$H$252,MATCH(SMALL('Enter Draw '!$O$3:$O$252,Q199),'Enter Draw '!$O$3:$O$252,0),8),"")</f>
        <v/>
      </c>
    </row>
    <row r="200" spans="1:26">
      <c r="A200" s="1" t="str">
        <f>IF(B200="","",IF(INDEX('Enter Draw '!$C$3:$H$252,MATCH(SMALL('Enter Draw '!$J$3:$J$252,D200),'Enter Draw '!$J$3:$J$252,0),1)="yco","yco",D200))</f>
        <v/>
      </c>
      <c r="B200" t="str">
        <f>IFERROR(INDEX('Enter Draw '!$C$3:$J$252,MATCH(SMALL('Enter Draw '!$J$3:$J$252,D200),'Enter Draw '!$J$3:$J$252,0),5),"")</f>
        <v/>
      </c>
      <c r="C200" t="str">
        <f>IFERROR(INDEX('Enter Draw '!$C$3:$H$252,MATCH(SMALL('Enter Draw '!$J$3:$J$252,D200),'Enter Draw '!$J$3:$J$252,0),6),"")</f>
        <v/>
      </c>
      <c r="D200">
        <v>166</v>
      </c>
      <c r="F200" s="1" t="str">
        <f>IF(G200="","",IF(INDEX('Enter Draw '!$E$3:$H$252,MATCH(SMALL('Enter Draw '!$K$3:$K$252,D200),'Enter Draw '!$K$3:$K$252,0),1)="co","co",IF(INDEX('Enter Draw '!$E$3:$H$252,MATCH(SMALL('Enter Draw '!$K$3:$K$252,D200),'Enter Draw '!$K$3:$K$252,0),1)="yco","yco",D200)))</f>
        <v/>
      </c>
      <c r="G200" t="str">
        <f>IFERROR(INDEX('Enter Draw '!$E$3:$H$252,MATCH(SMALL('Enter Draw '!$K$3:$K$252,D200),'Enter Draw '!$K$3:$K$252,0),3),"")</f>
        <v/>
      </c>
      <c r="H200" t="str">
        <f>IFERROR(INDEX('Enter Draw '!$E$3:$H$252,MATCH(SMALL('Enter Draw '!$K$3:$K$252,D200),'Enter Draw '!$K$3:$K$252,0),4),"")</f>
        <v/>
      </c>
      <c r="I200">
        <v>181</v>
      </c>
      <c r="J200" s="1" t="str">
        <f t="shared" si="9"/>
        <v/>
      </c>
      <c r="K200" t="str">
        <f>IFERROR(INDEX('Enter Draw '!$F$3:$H$252,MATCH(SMALL('Enter Draw '!$L$3:$L$252,I200),'Enter Draw '!$L$3:$L$252,0),2),"")</f>
        <v/>
      </c>
      <c r="L200" t="str">
        <f>IFERROR(INDEX('Enter Draw '!$F$3:$H$252,MATCH(SMALL('Enter Draw '!$L$3:$L$252,I200),'Enter Draw '!$L$3:$L$252,0),3),"")</f>
        <v/>
      </c>
      <c r="N200" s="1" t="str">
        <f>IF(O200="","",IF(INDEX('Enter Draw '!$B$3:$H$252,MATCH(SMALL('Enter Draw '!$M$3:$M$252,D200),'Enter Draw '!$M$3:$M$252,0),1)="oco","oco",D200))</f>
        <v/>
      </c>
      <c r="O200" t="str">
        <f>IFERROR(INDEX('Enter Draw '!$A$3:$J$252,MATCH(SMALL('Enter Draw '!$M$3:$M$252,Q200),'Enter Draw '!$M$3:$M$252,0),7),"")</f>
        <v/>
      </c>
      <c r="P200" t="str">
        <f>IFERROR(INDEX('Enter Draw '!$A$3:$H$252,MATCH(SMALL('Enter Draw '!$M$3:$M$252,Q200),'Enter Draw '!$M$3:$M$252,0),8),"")</f>
        <v/>
      </c>
      <c r="Q200">
        <v>166</v>
      </c>
      <c r="S200" s="1" t="str">
        <f t="shared" si="10"/>
        <v/>
      </c>
      <c r="T200" t="str">
        <f>IFERROR(INDEX('Enter Draw '!$A$3:$J$252,MATCH(SMALL('Enter Draw '!$N$3:$N$252,V201),'Enter Draw '!$N$3:$N$252,0),6),"")</f>
        <v/>
      </c>
      <c r="U200" t="str">
        <f>IFERROR(INDEX('Enter Draw '!$A$3:$H$252,MATCH(SMALL('Enter Draw '!$N$3:$N$252,V201),'Enter Draw '!$N$3:$N$252,0),7),"")</f>
        <v/>
      </c>
      <c r="V200">
        <v>166</v>
      </c>
      <c r="X200" s="1" t="str">
        <f t="shared" si="11"/>
        <v/>
      </c>
      <c r="Y200" t="str">
        <f>IFERROR(INDEX('Enter Draw '!$A$3:$J$252,MATCH(SMALL('Enter Draw '!$O$3:$O$252,Q200),'Enter Draw '!$O$3:$O$252,0),7),"")</f>
        <v/>
      </c>
      <c r="Z200" t="str">
        <f>IFERROR(INDEX('Enter Draw '!$A$3:$H$252,MATCH(SMALL('Enter Draw '!$O$3:$O$252,Q200),'Enter Draw '!$O$3:$O$252,0),8),"")</f>
        <v/>
      </c>
    </row>
    <row r="201" spans="1:26">
      <c r="A201" s="1" t="str">
        <f>IF(B201="","",IF(INDEX('Enter Draw '!$C$3:$H$252,MATCH(SMALL('Enter Draw '!$J$3:$J$252,D201),'Enter Draw '!$J$3:$J$252,0),1)="yco","yco",D201))</f>
        <v/>
      </c>
      <c r="B201" t="str">
        <f>IFERROR(INDEX('Enter Draw '!$C$3:$J$252,MATCH(SMALL('Enter Draw '!$J$3:$J$252,D201),'Enter Draw '!$J$3:$J$252,0),5),"")</f>
        <v/>
      </c>
      <c r="C201" t="str">
        <f>IFERROR(INDEX('Enter Draw '!$C$3:$H$252,MATCH(SMALL('Enter Draw '!$J$3:$J$252,D201),'Enter Draw '!$J$3:$J$252,0),6),"")</f>
        <v/>
      </c>
      <c r="D201">
        <v>167</v>
      </c>
      <c r="F201" s="1" t="str">
        <f>IF(G201="","",IF(INDEX('Enter Draw '!$E$3:$H$252,MATCH(SMALL('Enter Draw '!$K$3:$K$252,D201),'Enter Draw '!$K$3:$K$252,0),1)="co","co",IF(INDEX('Enter Draw '!$E$3:$H$252,MATCH(SMALL('Enter Draw '!$K$3:$K$252,D201),'Enter Draw '!$K$3:$K$252,0),1)="yco","yco",D201)))</f>
        <v/>
      </c>
      <c r="G201" t="str">
        <f>IFERROR(INDEX('Enter Draw '!$E$3:$H$252,MATCH(SMALL('Enter Draw '!$K$3:$K$252,D201),'Enter Draw '!$K$3:$K$252,0),3),"")</f>
        <v/>
      </c>
      <c r="H201" t="str">
        <f>IFERROR(INDEX('Enter Draw '!$E$3:$H$252,MATCH(SMALL('Enter Draw '!$K$3:$K$252,D201),'Enter Draw '!$K$3:$K$252,0),4),"")</f>
        <v/>
      </c>
      <c r="I201">
        <v>182</v>
      </c>
      <c r="J201" s="1" t="str">
        <f t="shared" si="9"/>
        <v/>
      </c>
      <c r="K201" t="str">
        <f>IFERROR(INDEX('Enter Draw '!$F$3:$H$252,MATCH(SMALL('Enter Draw '!$L$3:$L$252,I201),'Enter Draw '!$L$3:$L$252,0),2),"")</f>
        <v/>
      </c>
      <c r="L201" t="str">
        <f>IFERROR(INDEX('Enter Draw '!$F$3:$H$252,MATCH(SMALL('Enter Draw '!$L$3:$L$252,I201),'Enter Draw '!$L$3:$L$252,0),3),"")</f>
        <v/>
      </c>
      <c r="N201" s="1" t="str">
        <f>IF(O201="","",IF(INDEX('Enter Draw '!$B$3:$H$252,MATCH(SMALL('Enter Draw '!$M$3:$M$252,D201),'Enter Draw '!$M$3:$M$252,0),1)="oco","oco",D201))</f>
        <v/>
      </c>
      <c r="O201" t="str">
        <f>IFERROR(INDEX('Enter Draw '!$A$3:$J$252,MATCH(SMALL('Enter Draw '!$M$3:$M$252,Q201),'Enter Draw '!$M$3:$M$252,0),7),"")</f>
        <v/>
      </c>
      <c r="P201" t="str">
        <f>IFERROR(INDEX('Enter Draw '!$A$3:$H$252,MATCH(SMALL('Enter Draw '!$M$3:$M$252,Q201),'Enter Draw '!$M$3:$M$252,0),8),"")</f>
        <v/>
      </c>
      <c r="Q201">
        <v>167</v>
      </c>
      <c r="S201" s="1" t="str">
        <f t="shared" si="10"/>
        <v/>
      </c>
      <c r="T201" t="str">
        <f>IFERROR(INDEX('Enter Draw '!$A$3:$J$252,MATCH(SMALL('Enter Draw '!$N$3:$N$252,V202),'Enter Draw '!$N$3:$N$252,0),6),"")</f>
        <v/>
      </c>
      <c r="U201" t="str">
        <f>IFERROR(INDEX('Enter Draw '!$A$3:$H$252,MATCH(SMALL('Enter Draw '!$N$3:$N$252,V202),'Enter Draw '!$N$3:$N$252,0),7),"")</f>
        <v/>
      </c>
      <c r="V201">
        <v>167</v>
      </c>
      <c r="X201" s="1" t="str">
        <f t="shared" si="11"/>
        <v/>
      </c>
      <c r="Y201" t="str">
        <f>IFERROR(INDEX('Enter Draw '!$A$3:$J$252,MATCH(SMALL('Enter Draw '!$O$3:$O$252,Q201),'Enter Draw '!$O$3:$O$252,0),7),"")</f>
        <v/>
      </c>
      <c r="Z201" t="str">
        <f>IFERROR(INDEX('Enter Draw '!$A$3:$H$252,MATCH(SMALL('Enter Draw '!$O$3:$O$252,Q201),'Enter Draw '!$O$3:$O$252,0),8),"")</f>
        <v/>
      </c>
    </row>
    <row r="202" spans="1:26">
      <c r="A202" s="1" t="str">
        <f>IF(B202="","",IF(INDEX('Enter Draw '!$C$3:$H$252,MATCH(SMALL('Enter Draw '!$J$3:$J$252,D202),'Enter Draw '!$J$3:$J$252,0),1)="yco","yco",D202))</f>
        <v/>
      </c>
      <c r="B202" t="str">
        <f>IFERROR(INDEX('Enter Draw '!$C$3:$J$252,MATCH(SMALL('Enter Draw '!$J$3:$J$252,D202),'Enter Draw '!$J$3:$J$252,0),5),"")</f>
        <v/>
      </c>
      <c r="C202" t="str">
        <f>IFERROR(INDEX('Enter Draw '!$C$3:$H$252,MATCH(SMALL('Enter Draw '!$J$3:$J$252,D202),'Enter Draw '!$J$3:$J$252,0),6),"")</f>
        <v/>
      </c>
      <c r="D202">
        <v>168</v>
      </c>
      <c r="F202" s="1" t="str">
        <f>IF(G202="","",IF(INDEX('Enter Draw '!$E$3:$H$252,MATCH(SMALL('Enter Draw '!$K$3:$K$252,D202),'Enter Draw '!$K$3:$K$252,0),1)="co","co",IF(INDEX('Enter Draw '!$E$3:$H$252,MATCH(SMALL('Enter Draw '!$K$3:$K$252,D202),'Enter Draw '!$K$3:$K$252,0),1)="yco","yco",D202)))</f>
        <v/>
      </c>
      <c r="G202" t="str">
        <f>IFERROR(INDEX('Enter Draw '!$E$3:$H$252,MATCH(SMALL('Enter Draw '!$K$3:$K$252,D202),'Enter Draw '!$K$3:$K$252,0),3),"")</f>
        <v/>
      </c>
      <c r="H202" t="str">
        <f>IFERROR(INDEX('Enter Draw '!$E$3:$H$252,MATCH(SMALL('Enter Draw '!$K$3:$K$252,D202),'Enter Draw '!$K$3:$K$252,0),4),"")</f>
        <v/>
      </c>
      <c r="I202">
        <v>183</v>
      </c>
      <c r="J202" s="1" t="str">
        <f t="shared" si="9"/>
        <v/>
      </c>
      <c r="K202" t="str">
        <f>IFERROR(INDEX('Enter Draw '!$F$3:$H$252,MATCH(SMALL('Enter Draw '!$L$3:$L$252,I202),'Enter Draw '!$L$3:$L$252,0),2),"")</f>
        <v/>
      </c>
      <c r="L202" t="str">
        <f>IFERROR(INDEX('Enter Draw '!$F$3:$H$252,MATCH(SMALL('Enter Draw '!$L$3:$L$252,I202),'Enter Draw '!$L$3:$L$252,0),3),"")</f>
        <v/>
      </c>
      <c r="N202" s="1" t="str">
        <f>IF(O202="","",IF(INDEX('Enter Draw '!$B$3:$H$252,MATCH(SMALL('Enter Draw '!$M$3:$M$252,D202),'Enter Draw '!$M$3:$M$252,0),1)="oco","oco",D202))</f>
        <v/>
      </c>
      <c r="O202" t="str">
        <f>IFERROR(INDEX('Enter Draw '!$A$3:$J$252,MATCH(SMALL('Enter Draw '!$M$3:$M$252,Q202),'Enter Draw '!$M$3:$M$252,0),7),"")</f>
        <v/>
      </c>
      <c r="P202" t="str">
        <f>IFERROR(INDEX('Enter Draw '!$A$3:$H$252,MATCH(SMALL('Enter Draw '!$M$3:$M$252,Q202),'Enter Draw '!$M$3:$M$252,0),8),"")</f>
        <v/>
      </c>
      <c r="Q202">
        <v>168</v>
      </c>
      <c r="S202" s="1" t="str">
        <f t="shared" si="10"/>
        <v/>
      </c>
      <c r="T202" t="str">
        <f>IFERROR(INDEX('Enter Draw '!$A$3:$J$252,MATCH(SMALL('Enter Draw '!$N$3:$N$252,V203),'Enter Draw '!$N$3:$N$252,0),6),"")</f>
        <v/>
      </c>
      <c r="U202" t="str">
        <f>IFERROR(INDEX('Enter Draw '!$A$3:$H$252,MATCH(SMALL('Enter Draw '!$N$3:$N$252,V203),'Enter Draw '!$N$3:$N$252,0),7),"")</f>
        <v/>
      </c>
      <c r="V202">
        <v>168</v>
      </c>
      <c r="X202" s="1" t="str">
        <f t="shared" si="11"/>
        <v/>
      </c>
      <c r="Y202" t="str">
        <f>IFERROR(INDEX('Enter Draw '!$A$3:$J$252,MATCH(SMALL('Enter Draw '!$O$3:$O$252,Q202),'Enter Draw '!$O$3:$O$252,0),7),"")</f>
        <v/>
      </c>
      <c r="Z202" t="str">
        <f>IFERROR(INDEX('Enter Draw '!$A$3:$H$252,MATCH(SMALL('Enter Draw '!$O$3:$O$252,Q202),'Enter Draw '!$O$3:$O$252,0),8),"")</f>
        <v/>
      </c>
    </row>
    <row r="203" spans="1:26">
      <c r="A203" s="1" t="str">
        <f>IF(B203="","",IF(INDEX('Enter Draw '!$C$3:$H$252,MATCH(SMALL('Enter Draw '!$J$3:$J$252,D203),'Enter Draw '!$J$3:$J$252,0),1)="yco","yco",D203))</f>
        <v/>
      </c>
      <c r="B203" t="str">
        <f>IFERROR(INDEX('Enter Draw '!$C$3:$J$252,MATCH(SMALL('Enter Draw '!$J$3:$J$252,D203),'Enter Draw '!$J$3:$J$252,0),5),"")</f>
        <v/>
      </c>
      <c r="C203" t="str">
        <f>IFERROR(INDEX('Enter Draw '!$C$3:$H$252,MATCH(SMALL('Enter Draw '!$J$3:$J$252,D203),'Enter Draw '!$J$3:$J$252,0),6),"")</f>
        <v/>
      </c>
      <c r="D203">
        <v>169</v>
      </c>
      <c r="F203" s="1" t="str">
        <f>IF(G203="","",IF(INDEX('Enter Draw '!$E$3:$H$252,MATCH(SMALL('Enter Draw '!$K$3:$K$252,D203),'Enter Draw '!$K$3:$K$252,0),1)="co","co",IF(INDEX('Enter Draw '!$E$3:$H$252,MATCH(SMALL('Enter Draw '!$K$3:$K$252,D203),'Enter Draw '!$K$3:$K$252,0),1)="yco","yco",D203)))</f>
        <v/>
      </c>
      <c r="G203" t="str">
        <f>IFERROR(INDEX('Enter Draw '!$E$3:$H$252,MATCH(SMALL('Enter Draw '!$K$3:$K$252,D203),'Enter Draw '!$K$3:$K$252,0),3),"")</f>
        <v/>
      </c>
      <c r="H203" t="str">
        <f>IFERROR(INDEX('Enter Draw '!$E$3:$H$252,MATCH(SMALL('Enter Draw '!$K$3:$K$252,D203),'Enter Draw '!$K$3:$K$252,0),4),"")</f>
        <v/>
      </c>
      <c r="I203">
        <v>184</v>
      </c>
      <c r="J203" s="1" t="str">
        <f t="shared" si="9"/>
        <v/>
      </c>
      <c r="K203" t="str">
        <f>IFERROR(INDEX('Enter Draw '!$F$3:$H$252,MATCH(SMALL('Enter Draw '!$L$3:$L$252,I203),'Enter Draw '!$L$3:$L$252,0),2),"")</f>
        <v/>
      </c>
      <c r="L203" t="str">
        <f>IFERROR(INDEX('Enter Draw '!$F$3:$H$252,MATCH(SMALL('Enter Draw '!$L$3:$L$252,I203),'Enter Draw '!$L$3:$L$252,0),3),"")</f>
        <v/>
      </c>
      <c r="N203" s="1" t="str">
        <f>IF(O203="","",IF(INDEX('Enter Draw '!$B$3:$H$252,MATCH(SMALL('Enter Draw '!$M$3:$M$252,D203),'Enter Draw '!$M$3:$M$252,0),1)="oco","oco",D203))</f>
        <v/>
      </c>
      <c r="O203" t="str">
        <f>IFERROR(INDEX('Enter Draw '!$A$3:$J$252,MATCH(SMALL('Enter Draw '!$M$3:$M$252,Q203),'Enter Draw '!$M$3:$M$252,0),7),"")</f>
        <v/>
      </c>
      <c r="P203" t="str">
        <f>IFERROR(INDEX('Enter Draw '!$A$3:$H$252,MATCH(SMALL('Enter Draw '!$M$3:$M$252,Q203),'Enter Draw '!$M$3:$M$252,0),8),"")</f>
        <v/>
      </c>
      <c r="Q203">
        <v>169</v>
      </c>
      <c r="S203" s="1" t="str">
        <f t="shared" si="10"/>
        <v/>
      </c>
      <c r="T203" t="str">
        <f>IFERROR(INDEX('Enter Draw '!$A$3:$J$252,MATCH(SMALL('Enter Draw '!$N$3:$N$252,V204),'Enter Draw '!$N$3:$N$252,0),6),"")</f>
        <v/>
      </c>
      <c r="U203" t="str">
        <f>IFERROR(INDEX('Enter Draw '!$A$3:$H$252,MATCH(SMALL('Enter Draw '!$N$3:$N$252,V204),'Enter Draw '!$N$3:$N$252,0),7),"")</f>
        <v/>
      </c>
      <c r="V203">
        <v>169</v>
      </c>
      <c r="X203" s="1" t="str">
        <f t="shared" si="11"/>
        <v/>
      </c>
      <c r="Y203" t="str">
        <f>IFERROR(INDEX('Enter Draw '!$A$3:$J$252,MATCH(SMALL('Enter Draw '!$O$3:$O$252,Q203),'Enter Draw '!$O$3:$O$252,0),7),"")</f>
        <v/>
      </c>
      <c r="Z203" t="str">
        <f>IFERROR(INDEX('Enter Draw '!$A$3:$H$252,MATCH(SMALL('Enter Draw '!$O$3:$O$252,Q203),'Enter Draw '!$O$3:$O$252,0),8),"")</f>
        <v/>
      </c>
    </row>
    <row r="204" spans="1:26">
      <c r="A204" s="1" t="str">
        <f>IF(B204="","",IF(INDEX('Enter Draw '!$C$3:$H$252,MATCH(SMALL('Enter Draw '!$J$3:$J$252,D204),'Enter Draw '!$J$3:$J$252,0),1)="yco","yco",D204))</f>
        <v/>
      </c>
      <c r="B204" t="str">
        <f>IFERROR(INDEX('Enter Draw '!$C$3:$J$252,MATCH(SMALL('Enter Draw '!$J$3:$J$252,D204),'Enter Draw '!$J$3:$J$252,0),5),"")</f>
        <v/>
      </c>
      <c r="C204" t="str">
        <f>IFERROR(INDEX('Enter Draw '!$C$3:$H$252,MATCH(SMALL('Enter Draw '!$J$3:$J$252,D204),'Enter Draw '!$J$3:$J$252,0),6),"")</f>
        <v/>
      </c>
      <c r="D204">
        <v>170</v>
      </c>
      <c r="F204" s="1" t="str">
        <f>IF(G204="","",IF(INDEX('Enter Draw '!$E$3:$H$252,MATCH(SMALL('Enter Draw '!$K$3:$K$252,D204),'Enter Draw '!$K$3:$K$252,0),1)="co","co",IF(INDEX('Enter Draw '!$E$3:$H$252,MATCH(SMALL('Enter Draw '!$K$3:$K$252,D204),'Enter Draw '!$K$3:$K$252,0),1)="yco","yco",D204)))</f>
        <v/>
      </c>
      <c r="G204" t="str">
        <f>IFERROR(INDEX('Enter Draw '!$E$3:$H$252,MATCH(SMALL('Enter Draw '!$K$3:$K$252,D204),'Enter Draw '!$K$3:$K$252,0),3),"")</f>
        <v/>
      </c>
      <c r="H204" t="str">
        <f>IFERROR(INDEX('Enter Draw '!$E$3:$H$252,MATCH(SMALL('Enter Draw '!$K$3:$K$252,D204),'Enter Draw '!$K$3:$K$252,0),4),"")</f>
        <v/>
      </c>
      <c r="I204">
        <v>185</v>
      </c>
      <c r="J204" s="1" t="str">
        <f t="shared" si="9"/>
        <v/>
      </c>
      <c r="K204" t="str">
        <f>IFERROR(INDEX('Enter Draw '!$F$3:$H$252,MATCH(SMALL('Enter Draw '!$L$3:$L$252,I204),'Enter Draw '!$L$3:$L$252,0),2),"")</f>
        <v/>
      </c>
      <c r="L204" t="str">
        <f>IFERROR(INDEX('Enter Draw '!$F$3:$H$252,MATCH(SMALL('Enter Draw '!$L$3:$L$252,I204),'Enter Draw '!$L$3:$L$252,0),3),"")</f>
        <v/>
      </c>
      <c r="N204" s="1" t="str">
        <f>IF(O204="","",IF(INDEX('Enter Draw '!$B$3:$H$252,MATCH(SMALL('Enter Draw '!$M$3:$M$252,D204),'Enter Draw '!$M$3:$M$252,0),1)="oco","oco",D204))</f>
        <v/>
      </c>
      <c r="O204" t="str">
        <f>IFERROR(INDEX('Enter Draw '!$A$3:$J$252,MATCH(SMALL('Enter Draw '!$M$3:$M$252,Q204),'Enter Draw '!$M$3:$M$252,0),7),"")</f>
        <v/>
      </c>
      <c r="P204" t="str">
        <f>IFERROR(INDEX('Enter Draw '!$A$3:$H$252,MATCH(SMALL('Enter Draw '!$M$3:$M$252,Q204),'Enter Draw '!$M$3:$M$252,0),8),"")</f>
        <v/>
      </c>
      <c r="Q204">
        <v>170</v>
      </c>
      <c r="S204" s="1" t="str">
        <f t="shared" si="10"/>
        <v/>
      </c>
      <c r="T204" t="str">
        <f>IFERROR(INDEX('Enter Draw '!$A$3:$J$252,MATCH(SMALL('Enter Draw '!$N$3:$N$252,V205),'Enter Draw '!$N$3:$N$252,0),6),"")</f>
        <v/>
      </c>
      <c r="U204" t="str">
        <f>IFERROR(INDEX('Enter Draw '!$A$3:$H$252,MATCH(SMALL('Enter Draw '!$N$3:$N$252,V205),'Enter Draw '!$N$3:$N$252,0),7),"")</f>
        <v/>
      </c>
      <c r="V204">
        <v>170</v>
      </c>
      <c r="X204" s="1" t="str">
        <f t="shared" si="11"/>
        <v/>
      </c>
      <c r="Y204" t="str">
        <f>IFERROR(INDEX('Enter Draw '!$A$3:$J$252,MATCH(SMALL('Enter Draw '!$O$3:$O$252,Q204),'Enter Draw '!$O$3:$O$252,0),7),"")</f>
        <v/>
      </c>
      <c r="Z204" t="str">
        <f>IFERROR(INDEX('Enter Draw '!$A$3:$H$252,MATCH(SMALL('Enter Draw '!$O$3:$O$252,Q204),'Enter Draw '!$O$3:$O$252,0),8),"")</f>
        <v/>
      </c>
    </row>
    <row r="205" spans="1:26">
      <c r="A205" s="1" t="str">
        <f>IF(B205="","",IF(INDEX('Enter Draw '!$C$3:$H$252,MATCH(SMALL('Enter Draw '!$J$3:$J$252,D205),'Enter Draw '!$J$3:$J$252,0),1)="yco","yco",D205))</f>
        <v/>
      </c>
      <c r="B205" t="str">
        <f>IFERROR(INDEX('Enter Draw '!$C$3:$J$252,MATCH(SMALL('Enter Draw '!$J$3:$J$252,D205),'Enter Draw '!$J$3:$J$252,0),5),"")</f>
        <v/>
      </c>
      <c r="C205" t="str">
        <f>IFERROR(INDEX('Enter Draw '!$C$3:$H$252,MATCH(SMALL('Enter Draw '!$J$3:$J$252,D205),'Enter Draw '!$J$3:$J$252,0),6),"")</f>
        <v/>
      </c>
      <c r="F205" s="1" t="str">
        <f>IF(G205="","",IF(INDEX('Enter Draw '!$E$3:$H$252,MATCH(SMALL('Enter Draw '!$K$3:$K$252,D205),'Enter Draw '!$K$3:$K$252,0),1)="co","co",IF(INDEX('Enter Draw '!$E$3:$H$252,MATCH(SMALL('Enter Draw '!$K$3:$K$252,D205),'Enter Draw '!$K$3:$K$252,0),1)="yco","yco",D205)))</f>
        <v/>
      </c>
      <c r="G205" t="str">
        <f>IFERROR(INDEX('Enter Draw '!$E$3:$H$252,MATCH(SMALL('Enter Draw '!$K$3:$K$252,D205),'Enter Draw '!$K$3:$K$252,0),3),"")</f>
        <v/>
      </c>
      <c r="H205" t="str">
        <f>IFERROR(INDEX('Enter Draw '!$E$3:$H$252,MATCH(SMALL('Enter Draw '!$K$3:$K$252,D205),'Enter Draw '!$K$3:$K$252,0),4),"")</f>
        <v/>
      </c>
      <c r="I205">
        <v>186</v>
      </c>
      <c r="J205" s="1" t="str">
        <f t="shared" si="9"/>
        <v/>
      </c>
      <c r="K205" t="str">
        <f>IFERROR(INDEX('Enter Draw '!$F$3:$H$252,MATCH(SMALL('Enter Draw '!$L$3:$L$252,I205),'Enter Draw '!$L$3:$L$252,0),2),"")</f>
        <v/>
      </c>
      <c r="L205" t="str">
        <f>IFERROR(INDEX('Enter Draw '!$F$3:$H$252,MATCH(SMALL('Enter Draw '!$L$3:$L$252,I205),'Enter Draw '!$L$3:$L$252,0),3),"")</f>
        <v/>
      </c>
      <c r="N205" s="1" t="str">
        <f>IF(O205="","",IF(INDEX('Enter Draw '!$B$3:$H$252,MATCH(SMALL('Enter Draw '!$M$3:$M$252,D205),'Enter Draw '!$M$3:$M$252,0),1)="oco","oco",D205))</f>
        <v/>
      </c>
      <c r="O205" t="str">
        <f>IFERROR(INDEX('Enter Draw '!$A$3:$J$252,MATCH(SMALL('Enter Draw '!$M$3:$M$252,Q205),'Enter Draw '!$M$3:$M$252,0),7),"")</f>
        <v/>
      </c>
      <c r="P205" t="str">
        <f>IFERROR(INDEX('Enter Draw '!$A$3:$H$252,MATCH(SMALL('Enter Draw '!$M$3:$M$252,Q205),'Enter Draw '!$M$3:$M$252,0),8),"")</f>
        <v/>
      </c>
      <c r="S205" s="1" t="str">
        <f t="shared" si="10"/>
        <v/>
      </c>
      <c r="T205" t="str">
        <f>IFERROR(INDEX('Enter Draw '!$A$3:$J$252,MATCH(SMALL('Enter Draw '!$N$3:$N$252,V206),'Enter Draw '!$N$3:$N$252,0),6),"")</f>
        <v/>
      </c>
      <c r="U205" t="str">
        <f>IFERROR(INDEX('Enter Draw '!$A$3:$H$252,MATCH(SMALL('Enter Draw '!$N$3:$N$252,V206),'Enter Draw '!$N$3:$N$252,0),7),"")</f>
        <v/>
      </c>
      <c r="X205" s="1" t="str">
        <f t="shared" si="11"/>
        <v/>
      </c>
      <c r="Y205" t="str">
        <f>IFERROR(INDEX('Enter Draw '!$A$3:$J$252,MATCH(SMALL('Enter Draw '!$O$3:$O$252,Q205),'Enter Draw '!$O$3:$O$252,0),7),"")</f>
        <v/>
      </c>
      <c r="Z205" t="str">
        <f>IFERROR(INDEX('Enter Draw '!$A$3:$H$252,MATCH(SMALL('Enter Draw '!$O$3:$O$252,Q205),'Enter Draw '!$O$3:$O$252,0),8),"")</f>
        <v/>
      </c>
    </row>
    <row r="206" spans="1:26">
      <c r="A206" s="1" t="str">
        <f>IF(B206="","",IF(INDEX('Enter Draw '!$C$3:$H$252,MATCH(SMALL('Enter Draw '!$J$3:$J$252,D206),'Enter Draw '!$J$3:$J$252,0),1)="yco","yco",D206))</f>
        <v/>
      </c>
      <c r="B206" t="str">
        <f>IFERROR(INDEX('Enter Draw '!$C$3:$J$252,MATCH(SMALL('Enter Draw '!$J$3:$J$252,D206),'Enter Draw '!$J$3:$J$252,0),5),"")</f>
        <v/>
      </c>
      <c r="C206" t="str">
        <f>IFERROR(INDEX('Enter Draw '!$C$3:$H$252,MATCH(SMALL('Enter Draw '!$J$3:$J$252,D206),'Enter Draw '!$J$3:$J$252,0),6),"")</f>
        <v/>
      </c>
      <c r="D206">
        <v>171</v>
      </c>
      <c r="F206" s="1" t="str">
        <f>IF(G206="","",IF(INDEX('Enter Draw '!$E$3:$H$252,MATCH(SMALL('Enter Draw '!$K$3:$K$252,D206),'Enter Draw '!$K$3:$K$252,0),1)="co","co",IF(INDEX('Enter Draw '!$E$3:$H$252,MATCH(SMALL('Enter Draw '!$K$3:$K$252,D206),'Enter Draw '!$K$3:$K$252,0),1)="yco","yco",D206)))</f>
        <v/>
      </c>
      <c r="G206" t="str">
        <f>IFERROR(INDEX('Enter Draw '!$E$3:$H$252,MATCH(SMALL('Enter Draw '!$K$3:$K$252,D206),'Enter Draw '!$K$3:$K$252,0),3),"")</f>
        <v/>
      </c>
      <c r="H206" t="str">
        <f>IFERROR(INDEX('Enter Draw '!$E$3:$H$252,MATCH(SMALL('Enter Draw '!$K$3:$K$252,D206),'Enter Draw '!$K$3:$K$252,0),4),"")</f>
        <v/>
      </c>
      <c r="I206">
        <v>187</v>
      </c>
      <c r="J206" s="1" t="str">
        <f t="shared" si="9"/>
        <v/>
      </c>
      <c r="K206" t="str">
        <f>IFERROR(INDEX('Enter Draw '!$F$3:$H$252,MATCH(SMALL('Enter Draw '!$L$3:$L$252,I206),'Enter Draw '!$L$3:$L$252,0),2),"")</f>
        <v/>
      </c>
      <c r="L206" t="str">
        <f>IFERROR(INDEX('Enter Draw '!$F$3:$H$252,MATCH(SMALL('Enter Draw '!$L$3:$L$252,I206),'Enter Draw '!$L$3:$L$252,0),3),"")</f>
        <v/>
      </c>
      <c r="N206" s="1" t="str">
        <f>IF(O206="","",IF(INDEX('Enter Draw '!$B$3:$H$252,MATCH(SMALL('Enter Draw '!$M$3:$M$252,D206),'Enter Draw '!$M$3:$M$252,0),1)="oco","oco",D206))</f>
        <v/>
      </c>
      <c r="O206" t="str">
        <f>IFERROR(INDEX('Enter Draw '!$A$3:$J$252,MATCH(SMALL('Enter Draw '!$M$3:$M$252,Q206),'Enter Draw '!$M$3:$M$252,0),7),"")</f>
        <v/>
      </c>
      <c r="P206" t="str">
        <f>IFERROR(INDEX('Enter Draw '!$A$3:$H$252,MATCH(SMALL('Enter Draw '!$M$3:$M$252,Q206),'Enter Draw '!$M$3:$M$252,0),8),"")</f>
        <v/>
      </c>
      <c r="Q206">
        <v>171</v>
      </c>
      <c r="S206" s="1" t="str">
        <f t="shared" si="10"/>
        <v/>
      </c>
      <c r="T206" t="str">
        <f>IFERROR(INDEX('Enter Draw '!$A$3:$J$252,MATCH(SMALL('Enter Draw '!$N$3:$N$252,V207),'Enter Draw '!$N$3:$N$252,0),6),"")</f>
        <v/>
      </c>
      <c r="U206" t="str">
        <f>IFERROR(INDEX('Enter Draw '!$A$3:$H$252,MATCH(SMALL('Enter Draw '!$N$3:$N$252,V207),'Enter Draw '!$N$3:$N$252,0),7),"")</f>
        <v/>
      </c>
      <c r="V206">
        <v>171</v>
      </c>
      <c r="X206" s="1" t="str">
        <f t="shared" si="11"/>
        <v/>
      </c>
      <c r="Y206" t="str">
        <f>IFERROR(INDEX('Enter Draw '!$A$3:$J$252,MATCH(SMALL('Enter Draw '!$O$3:$O$252,Q206),'Enter Draw '!$O$3:$O$252,0),7),"")</f>
        <v/>
      </c>
      <c r="Z206" t="str">
        <f>IFERROR(INDEX('Enter Draw '!$A$3:$H$252,MATCH(SMALL('Enter Draw '!$O$3:$O$252,Q206),'Enter Draw '!$O$3:$O$252,0),8),"")</f>
        <v/>
      </c>
    </row>
    <row r="207" spans="1:26">
      <c r="A207" s="1" t="str">
        <f>IF(B207="","",IF(INDEX('Enter Draw '!$C$3:$H$252,MATCH(SMALL('Enter Draw '!$J$3:$J$252,D207),'Enter Draw '!$J$3:$J$252,0),1)="yco","yco",D207))</f>
        <v/>
      </c>
      <c r="B207" t="str">
        <f>IFERROR(INDEX('Enter Draw '!$C$3:$J$252,MATCH(SMALL('Enter Draw '!$J$3:$J$252,D207),'Enter Draw '!$J$3:$J$252,0),5),"")</f>
        <v/>
      </c>
      <c r="C207" t="str">
        <f>IFERROR(INDEX('Enter Draw '!$C$3:$H$252,MATCH(SMALL('Enter Draw '!$J$3:$J$252,D207),'Enter Draw '!$J$3:$J$252,0),6),"")</f>
        <v/>
      </c>
      <c r="D207">
        <v>172</v>
      </c>
      <c r="F207" s="1" t="str">
        <f>IF(G207="","",IF(INDEX('Enter Draw '!$E$3:$H$252,MATCH(SMALL('Enter Draw '!$K$3:$K$252,D207),'Enter Draw '!$K$3:$K$252,0),1)="co","co",IF(INDEX('Enter Draw '!$E$3:$H$252,MATCH(SMALL('Enter Draw '!$K$3:$K$252,D207),'Enter Draw '!$K$3:$K$252,0),1)="yco","yco",D207)))</f>
        <v/>
      </c>
      <c r="G207" t="str">
        <f>IFERROR(INDEX('Enter Draw '!$E$3:$H$252,MATCH(SMALL('Enter Draw '!$K$3:$K$252,D207),'Enter Draw '!$K$3:$K$252,0),3),"")</f>
        <v/>
      </c>
      <c r="H207" t="str">
        <f>IFERROR(INDEX('Enter Draw '!$E$3:$H$252,MATCH(SMALL('Enter Draw '!$K$3:$K$252,D207),'Enter Draw '!$K$3:$K$252,0),4),"")</f>
        <v/>
      </c>
      <c r="I207">
        <v>188</v>
      </c>
      <c r="J207" s="1" t="str">
        <f t="shared" si="9"/>
        <v/>
      </c>
      <c r="K207" t="str">
        <f>IFERROR(INDEX('Enter Draw '!$F$3:$H$252,MATCH(SMALL('Enter Draw '!$L$3:$L$252,I207),'Enter Draw '!$L$3:$L$252,0),2),"")</f>
        <v/>
      </c>
      <c r="L207" t="str">
        <f>IFERROR(INDEX('Enter Draw '!$F$3:$H$252,MATCH(SMALL('Enter Draw '!$L$3:$L$252,I207),'Enter Draw '!$L$3:$L$252,0),3),"")</f>
        <v/>
      </c>
      <c r="N207" s="1" t="str">
        <f>IF(O207="","",IF(INDEX('Enter Draw '!$B$3:$H$252,MATCH(SMALL('Enter Draw '!$M$3:$M$252,D207),'Enter Draw '!$M$3:$M$252,0),1)="oco","oco",D207))</f>
        <v/>
      </c>
      <c r="O207" t="str">
        <f>IFERROR(INDEX('Enter Draw '!$A$3:$J$252,MATCH(SMALL('Enter Draw '!$M$3:$M$252,Q207),'Enter Draw '!$M$3:$M$252,0),7),"")</f>
        <v/>
      </c>
      <c r="P207" t="str">
        <f>IFERROR(INDEX('Enter Draw '!$A$3:$H$252,MATCH(SMALL('Enter Draw '!$M$3:$M$252,Q207),'Enter Draw '!$M$3:$M$252,0),8),"")</f>
        <v/>
      </c>
      <c r="Q207">
        <v>172</v>
      </c>
      <c r="S207" s="1" t="str">
        <f t="shared" si="10"/>
        <v/>
      </c>
      <c r="T207" t="str">
        <f>IFERROR(INDEX('Enter Draw '!$A$3:$J$252,MATCH(SMALL('Enter Draw '!$N$3:$N$252,V208),'Enter Draw '!$N$3:$N$252,0),6),"")</f>
        <v/>
      </c>
      <c r="U207" t="str">
        <f>IFERROR(INDEX('Enter Draw '!$A$3:$H$252,MATCH(SMALL('Enter Draw '!$N$3:$N$252,V208),'Enter Draw '!$N$3:$N$252,0),7),"")</f>
        <v/>
      </c>
      <c r="V207">
        <v>172</v>
      </c>
      <c r="X207" s="1" t="str">
        <f t="shared" si="11"/>
        <v/>
      </c>
      <c r="Y207" t="str">
        <f>IFERROR(INDEX('Enter Draw '!$A$3:$J$252,MATCH(SMALL('Enter Draw '!$O$3:$O$252,Q207),'Enter Draw '!$O$3:$O$252,0),7),"")</f>
        <v/>
      </c>
      <c r="Z207" t="str">
        <f>IFERROR(INDEX('Enter Draw '!$A$3:$H$252,MATCH(SMALL('Enter Draw '!$O$3:$O$252,Q207),'Enter Draw '!$O$3:$O$252,0),8),"")</f>
        <v/>
      </c>
    </row>
    <row r="208" spans="1:26">
      <c r="A208" s="1" t="str">
        <f>IF(B208="","",IF(INDEX('Enter Draw '!$C$3:$H$252,MATCH(SMALL('Enter Draw '!$J$3:$J$252,D208),'Enter Draw '!$J$3:$J$252,0),1)="yco","yco",D208))</f>
        <v/>
      </c>
      <c r="B208" t="str">
        <f>IFERROR(INDEX('Enter Draw '!$C$3:$J$252,MATCH(SMALL('Enter Draw '!$J$3:$J$252,D208),'Enter Draw '!$J$3:$J$252,0),5),"")</f>
        <v/>
      </c>
      <c r="C208" t="str">
        <f>IFERROR(INDEX('Enter Draw '!$C$3:$H$252,MATCH(SMALL('Enter Draw '!$J$3:$J$252,D208),'Enter Draw '!$J$3:$J$252,0),6),"")</f>
        <v/>
      </c>
      <c r="D208">
        <v>173</v>
      </c>
      <c r="F208" s="1" t="str">
        <f>IF(G208="","",IF(INDEX('Enter Draw '!$E$3:$H$252,MATCH(SMALL('Enter Draw '!$K$3:$K$252,D208),'Enter Draw '!$K$3:$K$252,0),1)="co","co",IF(INDEX('Enter Draw '!$E$3:$H$252,MATCH(SMALL('Enter Draw '!$K$3:$K$252,D208),'Enter Draw '!$K$3:$K$252,0),1)="yco","yco",D208)))</f>
        <v/>
      </c>
      <c r="G208" t="str">
        <f>IFERROR(INDEX('Enter Draw '!$E$3:$H$252,MATCH(SMALL('Enter Draw '!$K$3:$K$252,D208),'Enter Draw '!$K$3:$K$252,0),3),"")</f>
        <v/>
      </c>
      <c r="H208" t="str">
        <f>IFERROR(INDEX('Enter Draw '!$E$3:$H$252,MATCH(SMALL('Enter Draw '!$K$3:$K$252,D208),'Enter Draw '!$K$3:$K$252,0),4),"")</f>
        <v/>
      </c>
      <c r="I208">
        <v>189</v>
      </c>
      <c r="J208" s="1" t="str">
        <f t="shared" si="9"/>
        <v/>
      </c>
      <c r="K208" t="str">
        <f>IFERROR(INDEX('Enter Draw '!$F$3:$H$252,MATCH(SMALL('Enter Draw '!$L$3:$L$252,I208),'Enter Draw '!$L$3:$L$252,0),2),"")</f>
        <v/>
      </c>
      <c r="L208" t="str">
        <f>IFERROR(INDEX('Enter Draw '!$F$3:$H$252,MATCH(SMALL('Enter Draw '!$L$3:$L$252,I208),'Enter Draw '!$L$3:$L$252,0),3),"")</f>
        <v/>
      </c>
      <c r="N208" s="1" t="str">
        <f>IF(O208="","",IF(INDEX('Enter Draw '!$B$3:$H$252,MATCH(SMALL('Enter Draw '!$M$3:$M$252,D208),'Enter Draw '!$M$3:$M$252,0),1)="oco","oco",D208))</f>
        <v/>
      </c>
      <c r="O208" t="str">
        <f>IFERROR(INDEX('Enter Draw '!$A$3:$J$252,MATCH(SMALL('Enter Draw '!$M$3:$M$252,Q208),'Enter Draw '!$M$3:$M$252,0),7),"")</f>
        <v/>
      </c>
      <c r="P208" t="str">
        <f>IFERROR(INDEX('Enter Draw '!$A$3:$H$252,MATCH(SMALL('Enter Draw '!$M$3:$M$252,Q208),'Enter Draw '!$M$3:$M$252,0),8),"")</f>
        <v/>
      </c>
      <c r="Q208">
        <v>173</v>
      </c>
      <c r="S208" s="1" t="str">
        <f t="shared" si="10"/>
        <v/>
      </c>
      <c r="T208" t="str">
        <f>IFERROR(INDEX('Enter Draw '!$A$3:$J$252,MATCH(SMALL('Enter Draw '!$N$3:$N$252,V209),'Enter Draw '!$N$3:$N$252,0),6),"")</f>
        <v/>
      </c>
      <c r="U208" t="str">
        <f>IFERROR(INDEX('Enter Draw '!$A$3:$H$252,MATCH(SMALL('Enter Draw '!$N$3:$N$252,V209),'Enter Draw '!$N$3:$N$252,0),7),"")</f>
        <v/>
      </c>
      <c r="V208">
        <v>173</v>
      </c>
      <c r="X208" s="1" t="str">
        <f t="shared" si="11"/>
        <v/>
      </c>
      <c r="Y208" t="str">
        <f>IFERROR(INDEX('Enter Draw '!$A$3:$J$252,MATCH(SMALL('Enter Draw '!$O$3:$O$252,Q208),'Enter Draw '!$O$3:$O$252,0),7),"")</f>
        <v/>
      </c>
      <c r="Z208" t="str">
        <f>IFERROR(INDEX('Enter Draw '!$A$3:$H$252,MATCH(SMALL('Enter Draw '!$O$3:$O$252,Q208),'Enter Draw '!$O$3:$O$252,0),8),"")</f>
        <v/>
      </c>
    </row>
    <row r="209" spans="1:26">
      <c r="A209" s="1" t="str">
        <f>IF(B209="","",IF(INDEX('Enter Draw '!$C$3:$H$252,MATCH(SMALL('Enter Draw '!$J$3:$J$252,D209),'Enter Draw '!$J$3:$J$252,0),1)="yco","yco",D209))</f>
        <v/>
      </c>
      <c r="B209" t="str">
        <f>IFERROR(INDEX('Enter Draw '!$C$3:$J$252,MATCH(SMALL('Enter Draw '!$J$3:$J$252,D209),'Enter Draw '!$J$3:$J$252,0),5),"")</f>
        <v/>
      </c>
      <c r="C209" t="str">
        <f>IFERROR(INDEX('Enter Draw '!$C$3:$H$252,MATCH(SMALL('Enter Draw '!$J$3:$J$252,D209),'Enter Draw '!$J$3:$J$252,0),6),"")</f>
        <v/>
      </c>
      <c r="D209">
        <v>174</v>
      </c>
      <c r="F209" s="1" t="str">
        <f>IF(G209="","",IF(INDEX('Enter Draw '!$E$3:$H$252,MATCH(SMALL('Enter Draw '!$K$3:$K$252,D209),'Enter Draw '!$K$3:$K$252,0),1)="co","co",IF(INDEX('Enter Draw '!$E$3:$H$252,MATCH(SMALL('Enter Draw '!$K$3:$K$252,D209),'Enter Draw '!$K$3:$K$252,0),1)="yco","yco",D209)))</f>
        <v/>
      </c>
      <c r="G209" t="str">
        <f>IFERROR(INDEX('Enter Draw '!$E$3:$H$252,MATCH(SMALL('Enter Draw '!$K$3:$K$252,D209),'Enter Draw '!$K$3:$K$252,0),3),"")</f>
        <v/>
      </c>
      <c r="H209" t="str">
        <f>IFERROR(INDEX('Enter Draw '!$E$3:$H$252,MATCH(SMALL('Enter Draw '!$K$3:$K$252,D209),'Enter Draw '!$K$3:$K$252,0),4),"")</f>
        <v/>
      </c>
      <c r="I209">
        <v>190</v>
      </c>
      <c r="J209" s="1" t="str">
        <f t="shared" si="9"/>
        <v/>
      </c>
      <c r="K209" t="str">
        <f>IFERROR(INDEX('Enter Draw '!$F$3:$H$252,MATCH(SMALL('Enter Draw '!$L$3:$L$252,I209),'Enter Draw '!$L$3:$L$252,0),2),"")</f>
        <v/>
      </c>
      <c r="L209" t="str">
        <f>IFERROR(INDEX('Enter Draw '!$F$3:$H$252,MATCH(SMALL('Enter Draw '!$L$3:$L$252,I209),'Enter Draw '!$L$3:$L$252,0),3),"")</f>
        <v/>
      </c>
      <c r="N209" s="1" t="str">
        <f>IF(O209="","",IF(INDEX('Enter Draw '!$B$3:$H$252,MATCH(SMALL('Enter Draw '!$M$3:$M$252,D209),'Enter Draw '!$M$3:$M$252,0),1)="oco","oco",D209))</f>
        <v/>
      </c>
      <c r="O209" t="str">
        <f>IFERROR(INDEX('Enter Draw '!$A$3:$J$252,MATCH(SMALL('Enter Draw '!$M$3:$M$252,Q209),'Enter Draw '!$M$3:$M$252,0),7),"")</f>
        <v/>
      </c>
      <c r="P209" t="str">
        <f>IFERROR(INDEX('Enter Draw '!$A$3:$H$252,MATCH(SMALL('Enter Draw '!$M$3:$M$252,Q209),'Enter Draw '!$M$3:$M$252,0),8),"")</f>
        <v/>
      </c>
      <c r="Q209">
        <v>174</v>
      </c>
      <c r="S209" s="1" t="str">
        <f t="shared" si="10"/>
        <v/>
      </c>
      <c r="T209" t="str">
        <f>IFERROR(INDEX('Enter Draw '!$A$3:$J$252,MATCH(SMALL('Enter Draw '!$N$3:$N$252,V210),'Enter Draw '!$N$3:$N$252,0),6),"")</f>
        <v/>
      </c>
      <c r="U209" t="str">
        <f>IFERROR(INDEX('Enter Draw '!$A$3:$H$252,MATCH(SMALL('Enter Draw '!$N$3:$N$252,V210),'Enter Draw '!$N$3:$N$252,0),7),"")</f>
        <v/>
      </c>
      <c r="V209">
        <v>174</v>
      </c>
      <c r="X209" s="1" t="str">
        <f t="shared" si="11"/>
        <v/>
      </c>
      <c r="Y209" t="str">
        <f>IFERROR(INDEX('Enter Draw '!$A$3:$J$252,MATCH(SMALL('Enter Draw '!$O$3:$O$252,Q209),'Enter Draw '!$O$3:$O$252,0),7),"")</f>
        <v/>
      </c>
      <c r="Z209" t="str">
        <f>IFERROR(INDEX('Enter Draw '!$A$3:$H$252,MATCH(SMALL('Enter Draw '!$O$3:$O$252,Q209),'Enter Draw '!$O$3:$O$252,0),8),"")</f>
        <v/>
      </c>
    </row>
    <row r="210" spans="1:26">
      <c r="A210" s="1" t="str">
        <f>IF(B210="","",IF(INDEX('Enter Draw '!$C$3:$H$252,MATCH(SMALL('Enter Draw '!$J$3:$J$252,D210),'Enter Draw '!$J$3:$J$252,0),1)="yco","yco",D210))</f>
        <v/>
      </c>
      <c r="B210" t="str">
        <f>IFERROR(INDEX('Enter Draw '!$C$3:$J$252,MATCH(SMALL('Enter Draw '!$J$3:$J$252,D210),'Enter Draw '!$J$3:$J$252,0),5),"")</f>
        <v/>
      </c>
      <c r="C210" t="str">
        <f>IFERROR(INDEX('Enter Draw '!$C$3:$H$252,MATCH(SMALL('Enter Draw '!$J$3:$J$252,D210),'Enter Draw '!$J$3:$J$252,0),6),"")</f>
        <v/>
      </c>
      <c r="D210">
        <v>175</v>
      </c>
      <c r="F210" s="1" t="str">
        <f>IF(G210="","",IF(INDEX('Enter Draw '!$E$3:$H$252,MATCH(SMALL('Enter Draw '!$K$3:$K$252,D210),'Enter Draw '!$K$3:$K$252,0),1)="co","co",IF(INDEX('Enter Draw '!$E$3:$H$252,MATCH(SMALL('Enter Draw '!$K$3:$K$252,D210),'Enter Draw '!$K$3:$K$252,0),1)="yco","yco",D210)))</f>
        <v/>
      </c>
      <c r="G210" t="str">
        <f>IFERROR(INDEX('Enter Draw '!$E$3:$H$252,MATCH(SMALL('Enter Draw '!$K$3:$K$252,D210),'Enter Draw '!$K$3:$K$252,0),3),"")</f>
        <v/>
      </c>
      <c r="H210" t="str">
        <f>IFERROR(INDEX('Enter Draw '!$E$3:$H$252,MATCH(SMALL('Enter Draw '!$K$3:$K$252,D210),'Enter Draw '!$K$3:$K$252,0),4),"")</f>
        <v/>
      </c>
      <c r="J210" s="1" t="str">
        <f t="shared" si="9"/>
        <v/>
      </c>
      <c r="K210" t="str">
        <f>IFERROR(INDEX('Enter Draw '!$F$3:$H$252,MATCH(SMALL('Enter Draw '!$L$3:$L$252,I210),'Enter Draw '!$L$3:$L$252,0),2),"")</f>
        <v/>
      </c>
      <c r="L210" t="str">
        <f>IFERROR(INDEX('Enter Draw '!$F$3:$H$252,MATCH(SMALL('Enter Draw '!$L$3:$L$252,I210),'Enter Draw '!$L$3:$L$252,0),3),"")</f>
        <v/>
      </c>
      <c r="N210" s="1" t="str">
        <f>IF(O210="","",IF(INDEX('Enter Draw '!$B$3:$H$252,MATCH(SMALL('Enter Draw '!$M$3:$M$252,D210),'Enter Draw '!$M$3:$M$252,0),1)="oco","oco",D210))</f>
        <v/>
      </c>
      <c r="O210" t="str">
        <f>IFERROR(INDEX('Enter Draw '!$A$3:$J$252,MATCH(SMALL('Enter Draw '!$M$3:$M$252,Q210),'Enter Draw '!$M$3:$M$252,0),7),"")</f>
        <v/>
      </c>
      <c r="P210" t="str">
        <f>IFERROR(INDEX('Enter Draw '!$A$3:$H$252,MATCH(SMALL('Enter Draw '!$M$3:$M$252,Q210),'Enter Draw '!$M$3:$M$252,0),8),"")</f>
        <v/>
      </c>
      <c r="Q210">
        <v>175</v>
      </c>
      <c r="S210" s="1" t="str">
        <f t="shared" si="10"/>
        <v/>
      </c>
      <c r="T210" t="str">
        <f>IFERROR(INDEX('Enter Draw '!$A$3:$J$252,MATCH(SMALL('Enter Draw '!$N$3:$N$252,V211),'Enter Draw '!$N$3:$N$252,0),6),"")</f>
        <v/>
      </c>
      <c r="U210" t="str">
        <f>IFERROR(INDEX('Enter Draw '!$A$3:$H$252,MATCH(SMALL('Enter Draw '!$N$3:$N$252,V211),'Enter Draw '!$N$3:$N$252,0),7),"")</f>
        <v/>
      </c>
      <c r="V210">
        <v>175</v>
      </c>
      <c r="X210" s="1" t="str">
        <f t="shared" si="11"/>
        <v/>
      </c>
      <c r="Y210" t="str">
        <f>IFERROR(INDEX('Enter Draw '!$A$3:$J$252,MATCH(SMALL('Enter Draw '!$O$3:$O$252,Q210),'Enter Draw '!$O$3:$O$252,0),7),"")</f>
        <v/>
      </c>
      <c r="Z210" t="str">
        <f>IFERROR(INDEX('Enter Draw '!$A$3:$H$252,MATCH(SMALL('Enter Draw '!$O$3:$O$252,Q210),'Enter Draw '!$O$3:$O$252,0),8),"")</f>
        <v/>
      </c>
    </row>
    <row r="211" spans="1:26">
      <c r="A211" s="1" t="str">
        <f>IF(B211="","",IF(INDEX('Enter Draw '!$C$3:$H$252,MATCH(SMALL('Enter Draw '!$J$3:$J$252,D211),'Enter Draw '!$J$3:$J$252,0),1)="yco","yco",D211))</f>
        <v/>
      </c>
      <c r="B211" t="str">
        <f>IFERROR(INDEX('Enter Draw '!$C$3:$J$252,MATCH(SMALL('Enter Draw '!$J$3:$J$252,D211),'Enter Draw '!$J$3:$J$252,0),5),"")</f>
        <v/>
      </c>
      <c r="C211" t="str">
        <f>IFERROR(INDEX('Enter Draw '!$C$3:$H$252,MATCH(SMALL('Enter Draw '!$J$3:$J$252,D211),'Enter Draw '!$J$3:$J$252,0),6),"")</f>
        <v/>
      </c>
      <c r="F211" s="1" t="str">
        <f>IF(G211="","",IF(INDEX('Enter Draw '!$E$3:$H$252,MATCH(SMALL('Enter Draw '!$K$3:$K$252,D211),'Enter Draw '!$K$3:$K$252,0),1)="co","co",IF(INDEX('Enter Draw '!$E$3:$H$252,MATCH(SMALL('Enter Draw '!$K$3:$K$252,D211),'Enter Draw '!$K$3:$K$252,0),1)="yco","yco",D211)))</f>
        <v/>
      </c>
      <c r="G211" t="str">
        <f>IFERROR(INDEX('Enter Draw '!$E$3:$H$252,MATCH(SMALL('Enter Draw '!$K$3:$K$252,D211),'Enter Draw '!$K$3:$K$252,0),3),"")</f>
        <v/>
      </c>
      <c r="H211" t="str">
        <f>IFERROR(INDEX('Enter Draw '!$E$3:$H$252,MATCH(SMALL('Enter Draw '!$K$3:$K$252,D211),'Enter Draw '!$K$3:$K$252,0),4),"")</f>
        <v/>
      </c>
      <c r="I211">
        <v>191</v>
      </c>
      <c r="J211" s="1" t="str">
        <f t="shared" si="9"/>
        <v/>
      </c>
      <c r="K211" t="str">
        <f>IFERROR(INDEX('Enter Draw '!$F$3:$H$252,MATCH(SMALL('Enter Draw '!$L$3:$L$252,I211),'Enter Draw '!$L$3:$L$252,0),2),"")</f>
        <v/>
      </c>
      <c r="L211" t="str">
        <f>IFERROR(INDEX('Enter Draw '!$F$3:$H$252,MATCH(SMALL('Enter Draw '!$L$3:$L$252,I211),'Enter Draw '!$L$3:$L$252,0),3),"")</f>
        <v/>
      </c>
      <c r="N211" s="1" t="str">
        <f>IF(O211="","",IF(INDEX('Enter Draw '!$B$3:$H$252,MATCH(SMALL('Enter Draw '!$M$3:$M$252,D211),'Enter Draw '!$M$3:$M$252,0),1)="oco","oco",D211))</f>
        <v/>
      </c>
      <c r="O211" t="str">
        <f>IFERROR(INDEX('Enter Draw '!$A$3:$J$252,MATCH(SMALL('Enter Draw '!$M$3:$M$252,Q211),'Enter Draw '!$M$3:$M$252,0),7),"")</f>
        <v/>
      </c>
      <c r="P211" t="str">
        <f>IFERROR(INDEX('Enter Draw '!$A$3:$H$252,MATCH(SMALL('Enter Draw '!$M$3:$M$252,Q211),'Enter Draw '!$M$3:$M$252,0),8),"")</f>
        <v/>
      </c>
      <c r="S211" s="1" t="str">
        <f t="shared" si="10"/>
        <v/>
      </c>
      <c r="T211" t="str">
        <f>IFERROR(INDEX('Enter Draw '!$A$3:$J$252,MATCH(SMALL('Enter Draw '!$N$3:$N$252,V212),'Enter Draw '!$N$3:$N$252,0),6),"")</f>
        <v/>
      </c>
      <c r="U211" t="str">
        <f>IFERROR(INDEX('Enter Draw '!$A$3:$H$252,MATCH(SMALL('Enter Draw '!$N$3:$N$252,V212),'Enter Draw '!$N$3:$N$252,0),7),"")</f>
        <v/>
      </c>
      <c r="X211" s="1" t="str">
        <f t="shared" si="11"/>
        <v/>
      </c>
      <c r="Y211" t="str">
        <f>IFERROR(INDEX('Enter Draw '!$A$3:$J$252,MATCH(SMALL('Enter Draw '!$O$3:$O$252,Q211),'Enter Draw '!$O$3:$O$252,0),7),"")</f>
        <v/>
      </c>
      <c r="Z211" t="str">
        <f>IFERROR(INDEX('Enter Draw '!$A$3:$H$252,MATCH(SMALL('Enter Draw '!$O$3:$O$252,Q211),'Enter Draw '!$O$3:$O$252,0),8),"")</f>
        <v/>
      </c>
    </row>
    <row r="212" spans="1:26">
      <c r="A212" s="1" t="str">
        <f>IF(B212="","",IF(INDEX('Enter Draw '!$C$3:$H$252,MATCH(SMALL('Enter Draw '!$J$3:$J$252,D212),'Enter Draw '!$J$3:$J$252,0),1)="yco","yco",D212))</f>
        <v/>
      </c>
      <c r="B212" t="str">
        <f>IFERROR(INDEX('Enter Draw '!$C$3:$J$252,MATCH(SMALL('Enter Draw '!$J$3:$J$252,D212),'Enter Draw '!$J$3:$J$252,0),5),"")</f>
        <v/>
      </c>
      <c r="C212" t="str">
        <f>IFERROR(INDEX('Enter Draw '!$C$3:$H$252,MATCH(SMALL('Enter Draw '!$J$3:$J$252,D212),'Enter Draw '!$J$3:$J$252,0),6),"")</f>
        <v/>
      </c>
      <c r="D212">
        <v>176</v>
      </c>
      <c r="F212" s="1" t="str">
        <f>IF(G212="","",IF(INDEX('Enter Draw '!$E$3:$H$252,MATCH(SMALL('Enter Draw '!$K$3:$K$252,D212),'Enter Draw '!$K$3:$K$252,0),1)="co","co",IF(INDEX('Enter Draw '!$E$3:$H$252,MATCH(SMALL('Enter Draw '!$K$3:$K$252,D212),'Enter Draw '!$K$3:$K$252,0),1)="yco","yco",D212)))</f>
        <v/>
      </c>
      <c r="G212" t="str">
        <f>IFERROR(INDEX('Enter Draw '!$E$3:$H$252,MATCH(SMALL('Enter Draw '!$K$3:$K$252,D212),'Enter Draw '!$K$3:$K$252,0),3),"")</f>
        <v/>
      </c>
      <c r="H212" t="str">
        <f>IFERROR(INDEX('Enter Draw '!$E$3:$H$252,MATCH(SMALL('Enter Draw '!$K$3:$K$252,D212),'Enter Draw '!$K$3:$K$252,0),4),"")</f>
        <v/>
      </c>
      <c r="I212">
        <v>192</v>
      </c>
      <c r="J212" s="1" t="str">
        <f t="shared" si="9"/>
        <v/>
      </c>
      <c r="K212" t="str">
        <f>IFERROR(INDEX('Enter Draw '!$F$3:$H$252,MATCH(SMALL('Enter Draw '!$L$3:$L$252,I212),'Enter Draw '!$L$3:$L$252,0),2),"")</f>
        <v/>
      </c>
      <c r="L212" t="str">
        <f>IFERROR(INDEX('Enter Draw '!$F$3:$H$252,MATCH(SMALL('Enter Draw '!$L$3:$L$252,I212),'Enter Draw '!$L$3:$L$252,0),3),"")</f>
        <v/>
      </c>
      <c r="N212" s="1" t="str">
        <f>IF(O212="","",IF(INDEX('Enter Draw '!$B$3:$H$252,MATCH(SMALL('Enter Draw '!$M$3:$M$252,D212),'Enter Draw '!$M$3:$M$252,0),1)="oco","oco",D212))</f>
        <v/>
      </c>
      <c r="O212" t="str">
        <f>IFERROR(INDEX('Enter Draw '!$A$3:$J$252,MATCH(SMALL('Enter Draw '!$M$3:$M$252,Q212),'Enter Draw '!$M$3:$M$252,0),7),"")</f>
        <v/>
      </c>
      <c r="P212" t="str">
        <f>IFERROR(INDEX('Enter Draw '!$A$3:$H$252,MATCH(SMALL('Enter Draw '!$M$3:$M$252,Q212),'Enter Draw '!$M$3:$M$252,0),8),"")</f>
        <v/>
      </c>
      <c r="Q212">
        <v>176</v>
      </c>
      <c r="S212" s="1" t="str">
        <f t="shared" si="10"/>
        <v/>
      </c>
      <c r="T212" t="str">
        <f>IFERROR(INDEX('Enter Draw '!$A$3:$J$252,MATCH(SMALL('Enter Draw '!$N$3:$N$252,V213),'Enter Draw '!$N$3:$N$252,0),6),"")</f>
        <v/>
      </c>
      <c r="U212" t="str">
        <f>IFERROR(INDEX('Enter Draw '!$A$3:$H$252,MATCH(SMALL('Enter Draw '!$N$3:$N$252,V213),'Enter Draw '!$N$3:$N$252,0),7),"")</f>
        <v/>
      </c>
      <c r="V212">
        <v>176</v>
      </c>
      <c r="X212" s="1" t="str">
        <f t="shared" si="11"/>
        <v/>
      </c>
      <c r="Y212" t="str">
        <f>IFERROR(INDEX('Enter Draw '!$A$3:$J$252,MATCH(SMALL('Enter Draw '!$O$3:$O$252,Q212),'Enter Draw '!$O$3:$O$252,0),7),"")</f>
        <v/>
      </c>
      <c r="Z212" t="str">
        <f>IFERROR(INDEX('Enter Draw '!$A$3:$H$252,MATCH(SMALL('Enter Draw '!$O$3:$O$252,Q212),'Enter Draw '!$O$3:$O$252,0),8),"")</f>
        <v/>
      </c>
    </row>
    <row r="213" spans="1:26">
      <c r="A213" s="1" t="str">
        <f>IF(B213="","",IF(INDEX('Enter Draw '!$C$3:$H$252,MATCH(SMALL('Enter Draw '!$J$3:$J$252,D213),'Enter Draw '!$J$3:$J$252,0),1)="yco","yco",D213))</f>
        <v/>
      </c>
      <c r="B213" t="str">
        <f>IFERROR(INDEX('Enter Draw '!$C$3:$J$252,MATCH(SMALL('Enter Draw '!$J$3:$J$252,D213),'Enter Draw '!$J$3:$J$252,0),5),"")</f>
        <v/>
      </c>
      <c r="C213" t="str">
        <f>IFERROR(INDEX('Enter Draw '!$C$3:$H$252,MATCH(SMALL('Enter Draw '!$J$3:$J$252,D213),'Enter Draw '!$J$3:$J$252,0),6),"")</f>
        <v/>
      </c>
      <c r="D213">
        <v>177</v>
      </c>
      <c r="F213" s="1" t="str">
        <f>IF(G213="","",IF(INDEX('Enter Draw '!$E$3:$H$252,MATCH(SMALL('Enter Draw '!$K$3:$K$252,D213),'Enter Draw '!$K$3:$K$252,0),1)="co","co",IF(INDEX('Enter Draw '!$E$3:$H$252,MATCH(SMALL('Enter Draw '!$K$3:$K$252,D213),'Enter Draw '!$K$3:$K$252,0),1)="yco","yco",D213)))</f>
        <v/>
      </c>
      <c r="G213" t="str">
        <f>IFERROR(INDEX('Enter Draw '!$E$3:$H$252,MATCH(SMALL('Enter Draw '!$K$3:$K$252,D213),'Enter Draw '!$K$3:$K$252,0),3),"")</f>
        <v/>
      </c>
      <c r="H213" t="str">
        <f>IFERROR(INDEX('Enter Draw '!$E$3:$H$252,MATCH(SMALL('Enter Draw '!$K$3:$K$252,D213),'Enter Draw '!$K$3:$K$252,0),4),"")</f>
        <v/>
      </c>
      <c r="I213">
        <v>193</v>
      </c>
      <c r="J213" s="1" t="str">
        <f t="shared" si="9"/>
        <v/>
      </c>
      <c r="K213" t="str">
        <f>IFERROR(INDEX('Enter Draw '!$F$3:$H$252,MATCH(SMALL('Enter Draw '!$L$3:$L$252,I213),'Enter Draw '!$L$3:$L$252,0),2),"")</f>
        <v/>
      </c>
      <c r="L213" t="str">
        <f>IFERROR(INDEX('Enter Draw '!$F$3:$H$252,MATCH(SMALL('Enter Draw '!$L$3:$L$252,I213),'Enter Draw '!$L$3:$L$252,0),3),"")</f>
        <v/>
      </c>
      <c r="N213" s="1" t="str">
        <f>IF(O213="","",IF(INDEX('Enter Draw '!$B$3:$H$252,MATCH(SMALL('Enter Draw '!$M$3:$M$252,D213),'Enter Draw '!$M$3:$M$252,0),1)="oco","oco",D213))</f>
        <v/>
      </c>
      <c r="O213" t="str">
        <f>IFERROR(INDEX('Enter Draw '!$A$3:$J$252,MATCH(SMALL('Enter Draw '!$M$3:$M$252,Q213),'Enter Draw '!$M$3:$M$252,0),7),"")</f>
        <v/>
      </c>
      <c r="P213" t="str">
        <f>IFERROR(INDEX('Enter Draw '!$A$3:$H$252,MATCH(SMALL('Enter Draw '!$M$3:$M$252,Q213),'Enter Draw '!$M$3:$M$252,0),8),"")</f>
        <v/>
      </c>
      <c r="Q213">
        <v>177</v>
      </c>
      <c r="S213" s="1" t="str">
        <f t="shared" si="10"/>
        <v/>
      </c>
      <c r="T213" t="str">
        <f>IFERROR(INDEX('Enter Draw '!$A$3:$J$252,MATCH(SMALL('Enter Draw '!$N$3:$N$252,V214),'Enter Draw '!$N$3:$N$252,0),6),"")</f>
        <v/>
      </c>
      <c r="U213" t="str">
        <f>IFERROR(INDEX('Enter Draw '!$A$3:$H$252,MATCH(SMALL('Enter Draw '!$N$3:$N$252,V214),'Enter Draw '!$N$3:$N$252,0),7),"")</f>
        <v/>
      </c>
      <c r="V213">
        <v>177</v>
      </c>
      <c r="X213" s="1" t="str">
        <f t="shared" si="11"/>
        <v/>
      </c>
      <c r="Y213" t="str">
        <f>IFERROR(INDEX('Enter Draw '!$A$3:$J$252,MATCH(SMALL('Enter Draw '!$O$3:$O$252,Q213),'Enter Draw '!$O$3:$O$252,0),7),"")</f>
        <v/>
      </c>
      <c r="Z213" t="str">
        <f>IFERROR(INDEX('Enter Draw '!$A$3:$H$252,MATCH(SMALL('Enter Draw '!$O$3:$O$252,Q213),'Enter Draw '!$O$3:$O$252,0),8),"")</f>
        <v/>
      </c>
    </row>
    <row r="214" spans="1:26">
      <c r="A214" s="1" t="str">
        <f>IF(B214="","",IF(INDEX('Enter Draw '!$C$3:$H$252,MATCH(SMALL('Enter Draw '!$J$3:$J$252,D214),'Enter Draw '!$J$3:$J$252,0),1)="yco","yco",D214))</f>
        <v/>
      </c>
      <c r="B214" t="str">
        <f>IFERROR(INDEX('Enter Draw '!$C$3:$J$252,MATCH(SMALL('Enter Draw '!$J$3:$J$252,D214),'Enter Draw '!$J$3:$J$252,0),5),"")</f>
        <v/>
      </c>
      <c r="C214" t="str">
        <f>IFERROR(INDEX('Enter Draw '!$C$3:$H$252,MATCH(SMALL('Enter Draw '!$J$3:$J$252,D214),'Enter Draw '!$J$3:$J$252,0),6),"")</f>
        <v/>
      </c>
      <c r="D214">
        <v>178</v>
      </c>
      <c r="F214" s="1" t="str">
        <f>IF(G214="","",IF(INDEX('Enter Draw '!$E$3:$H$252,MATCH(SMALL('Enter Draw '!$K$3:$K$252,D214),'Enter Draw '!$K$3:$K$252,0),1)="co","co",IF(INDEX('Enter Draw '!$E$3:$H$252,MATCH(SMALL('Enter Draw '!$K$3:$K$252,D214),'Enter Draw '!$K$3:$K$252,0),1)="yco","yco",D214)))</f>
        <v/>
      </c>
      <c r="G214" t="str">
        <f>IFERROR(INDEX('Enter Draw '!$E$3:$H$252,MATCH(SMALL('Enter Draw '!$K$3:$K$252,D214),'Enter Draw '!$K$3:$K$252,0),3),"")</f>
        <v/>
      </c>
      <c r="H214" t="str">
        <f>IFERROR(INDEX('Enter Draw '!$E$3:$H$252,MATCH(SMALL('Enter Draw '!$K$3:$K$252,D214),'Enter Draw '!$K$3:$K$252,0),4),"")</f>
        <v/>
      </c>
      <c r="I214">
        <v>194</v>
      </c>
      <c r="J214" s="1" t="str">
        <f t="shared" si="9"/>
        <v/>
      </c>
      <c r="K214" t="str">
        <f>IFERROR(INDEX('Enter Draw '!$F$3:$H$252,MATCH(SMALL('Enter Draw '!$L$3:$L$252,I214),'Enter Draw '!$L$3:$L$252,0),2),"")</f>
        <v/>
      </c>
      <c r="L214" t="str">
        <f>IFERROR(INDEX('Enter Draw '!$F$3:$H$252,MATCH(SMALL('Enter Draw '!$L$3:$L$252,I214),'Enter Draw '!$L$3:$L$252,0),3),"")</f>
        <v/>
      </c>
      <c r="N214" s="1" t="str">
        <f>IF(O214="","",IF(INDEX('Enter Draw '!$B$3:$H$252,MATCH(SMALL('Enter Draw '!$M$3:$M$252,D214),'Enter Draw '!$M$3:$M$252,0),1)="oco","oco",D214))</f>
        <v/>
      </c>
      <c r="O214" t="str">
        <f>IFERROR(INDEX('Enter Draw '!$A$3:$J$252,MATCH(SMALL('Enter Draw '!$M$3:$M$252,Q214),'Enter Draw '!$M$3:$M$252,0),7),"")</f>
        <v/>
      </c>
      <c r="P214" t="str">
        <f>IFERROR(INDEX('Enter Draw '!$A$3:$H$252,MATCH(SMALL('Enter Draw '!$M$3:$M$252,Q214),'Enter Draw '!$M$3:$M$252,0),8),"")</f>
        <v/>
      </c>
      <c r="Q214">
        <v>178</v>
      </c>
      <c r="S214" s="1" t="str">
        <f t="shared" si="10"/>
        <v/>
      </c>
      <c r="T214" t="str">
        <f>IFERROR(INDEX('Enter Draw '!$A$3:$J$252,MATCH(SMALL('Enter Draw '!$N$3:$N$252,V215),'Enter Draw '!$N$3:$N$252,0),6),"")</f>
        <v/>
      </c>
      <c r="U214" t="str">
        <f>IFERROR(INDEX('Enter Draw '!$A$3:$H$252,MATCH(SMALL('Enter Draw '!$N$3:$N$252,V215),'Enter Draw '!$N$3:$N$252,0),7),"")</f>
        <v/>
      </c>
      <c r="V214">
        <v>178</v>
      </c>
      <c r="X214" s="1" t="str">
        <f t="shared" si="11"/>
        <v/>
      </c>
      <c r="Y214" t="str">
        <f>IFERROR(INDEX('Enter Draw '!$A$3:$J$252,MATCH(SMALL('Enter Draw '!$O$3:$O$252,Q214),'Enter Draw '!$O$3:$O$252,0),7),"")</f>
        <v/>
      </c>
      <c r="Z214" t="str">
        <f>IFERROR(INDEX('Enter Draw '!$A$3:$H$252,MATCH(SMALL('Enter Draw '!$O$3:$O$252,Q214),'Enter Draw '!$O$3:$O$252,0),8),"")</f>
        <v/>
      </c>
    </row>
    <row r="215" spans="1:26">
      <c r="A215" s="1" t="str">
        <f>IF(B215="","",IF(INDEX('Enter Draw '!$C$3:$H$252,MATCH(SMALL('Enter Draw '!$J$3:$J$252,D215),'Enter Draw '!$J$3:$J$252,0),1)="yco","yco",D215))</f>
        <v/>
      </c>
      <c r="B215" t="str">
        <f>IFERROR(INDEX('Enter Draw '!$C$3:$J$252,MATCH(SMALL('Enter Draw '!$J$3:$J$252,D215),'Enter Draw '!$J$3:$J$252,0),5),"")</f>
        <v/>
      </c>
      <c r="C215" t="str">
        <f>IFERROR(INDEX('Enter Draw '!$C$3:$H$252,MATCH(SMALL('Enter Draw '!$J$3:$J$252,D215),'Enter Draw '!$J$3:$J$252,0),6),"")</f>
        <v/>
      </c>
      <c r="D215">
        <v>179</v>
      </c>
      <c r="F215" s="1" t="str">
        <f>IF(G215="","",IF(INDEX('Enter Draw '!$E$3:$H$252,MATCH(SMALL('Enter Draw '!$K$3:$K$252,D215),'Enter Draw '!$K$3:$K$252,0),1)="co","co",IF(INDEX('Enter Draw '!$E$3:$H$252,MATCH(SMALL('Enter Draw '!$K$3:$K$252,D215),'Enter Draw '!$K$3:$K$252,0),1)="yco","yco",D215)))</f>
        <v/>
      </c>
      <c r="G215" t="str">
        <f>IFERROR(INDEX('Enter Draw '!$E$3:$H$252,MATCH(SMALL('Enter Draw '!$K$3:$K$252,D215),'Enter Draw '!$K$3:$K$252,0),3),"")</f>
        <v/>
      </c>
      <c r="H215" t="str">
        <f>IFERROR(INDEX('Enter Draw '!$E$3:$H$252,MATCH(SMALL('Enter Draw '!$K$3:$K$252,D215),'Enter Draw '!$K$3:$K$252,0),4),"")</f>
        <v/>
      </c>
      <c r="I215">
        <v>195</v>
      </c>
      <c r="J215" s="1" t="str">
        <f t="shared" si="9"/>
        <v/>
      </c>
      <c r="K215" t="str">
        <f>IFERROR(INDEX('Enter Draw '!$F$3:$H$252,MATCH(SMALL('Enter Draw '!$L$3:$L$252,I215),'Enter Draw '!$L$3:$L$252,0),2),"")</f>
        <v/>
      </c>
      <c r="L215" t="str">
        <f>IFERROR(INDEX('Enter Draw '!$F$3:$H$252,MATCH(SMALL('Enter Draw '!$L$3:$L$252,I215),'Enter Draw '!$L$3:$L$252,0),3),"")</f>
        <v/>
      </c>
      <c r="N215" s="1" t="str">
        <f>IF(O215="","",IF(INDEX('Enter Draw '!$B$3:$H$252,MATCH(SMALL('Enter Draw '!$M$3:$M$252,D215),'Enter Draw '!$M$3:$M$252,0),1)="oco","oco",D215))</f>
        <v/>
      </c>
      <c r="O215" t="str">
        <f>IFERROR(INDEX('Enter Draw '!$A$3:$J$252,MATCH(SMALL('Enter Draw '!$M$3:$M$252,Q215),'Enter Draw '!$M$3:$M$252,0),7),"")</f>
        <v/>
      </c>
      <c r="P215" t="str">
        <f>IFERROR(INDEX('Enter Draw '!$A$3:$H$252,MATCH(SMALL('Enter Draw '!$M$3:$M$252,Q215),'Enter Draw '!$M$3:$M$252,0),8),"")</f>
        <v/>
      </c>
      <c r="Q215">
        <v>179</v>
      </c>
      <c r="S215" s="1" t="str">
        <f t="shared" si="10"/>
        <v/>
      </c>
      <c r="T215" t="str">
        <f>IFERROR(INDEX('Enter Draw '!$A$3:$J$252,MATCH(SMALL('Enter Draw '!$N$3:$N$252,V216),'Enter Draw '!$N$3:$N$252,0),6),"")</f>
        <v/>
      </c>
      <c r="U215" t="str">
        <f>IFERROR(INDEX('Enter Draw '!$A$3:$H$252,MATCH(SMALL('Enter Draw '!$N$3:$N$252,V216),'Enter Draw '!$N$3:$N$252,0),7),"")</f>
        <v/>
      </c>
      <c r="V215">
        <v>179</v>
      </c>
      <c r="X215" s="1" t="str">
        <f t="shared" si="11"/>
        <v/>
      </c>
      <c r="Y215" t="str">
        <f>IFERROR(INDEX('Enter Draw '!$A$3:$J$252,MATCH(SMALL('Enter Draw '!$O$3:$O$252,Q215),'Enter Draw '!$O$3:$O$252,0),7),"")</f>
        <v/>
      </c>
      <c r="Z215" t="str">
        <f>IFERROR(INDEX('Enter Draw '!$A$3:$H$252,MATCH(SMALL('Enter Draw '!$O$3:$O$252,Q215),'Enter Draw '!$O$3:$O$252,0),8),"")</f>
        <v/>
      </c>
    </row>
    <row r="216" spans="1:26">
      <c r="A216" s="1" t="str">
        <f>IF(B216="","",IF(INDEX('Enter Draw '!$C$3:$H$252,MATCH(SMALL('Enter Draw '!$J$3:$J$252,D216),'Enter Draw '!$J$3:$J$252,0),1)="yco","yco",D216))</f>
        <v/>
      </c>
      <c r="B216" t="str">
        <f>IFERROR(INDEX('Enter Draw '!$C$3:$J$252,MATCH(SMALL('Enter Draw '!$J$3:$J$252,D216),'Enter Draw '!$J$3:$J$252,0),5),"")</f>
        <v/>
      </c>
      <c r="C216" t="str">
        <f>IFERROR(INDEX('Enter Draw '!$C$3:$H$252,MATCH(SMALL('Enter Draw '!$J$3:$J$252,D216),'Enter Draw '!$J$3:$J$252,0),6),"")</f>
        <v/>
      </c>
      <c r="D216">
        <v>180</v>
      </c>
      <c r="F216" s="1" t="str">
        <f>IF(G216="","",IF(INDEX('Enter Draw '!$E$3:$H$252,MATCH(SMALL('Enter Draw '!$K$3:$K$252,D216),'Enter Draw '!$K$3:$K$252,0),1)="co","co",IF(INDEX('Enter Draw '!$E$3:$H$252,MATCH(SMALL('Enter Draw '!$K$3:$K$252,D216),'Enter Draw '!$K$3:$K$252,0),1)="yco","yco",D216)))</f>
        <v/>
      </c>
      <c r="G216" t="str">
        <f>IFERROR(INDEX('Enter Draw '!$E$3:$H$252,MATCH(SMALL('Enter Draw '!$K$3:$K$252,D216),'Enter Draw '!$K$3:$K$252,0),3),"")</f>
        <v/>
      </c>
      <c r="H216" t="str">
        <f>IFERROR(INDEX('Enter Draw '!$E$3:$H$252,MATCH(SMALL('Enter Draw '!$K$3:$K$252,D216),'Enter Draw '!$K$3:$K$252,0),4),"")</f>
        <v/>
      </c>
      <c r="I216">
        <v>196</v>
      </c>
      <c r="J216" s="1" t="str">
        <f t="shared" si="9"/>
        <v/>
      </c>
      <c r="K216" t="str">
        <f>IFERROR(INDEX('Enter Draw '!$F$3:$H$252,MATCH(SMALL('Enter Draw '!$L$3:$L$252,I216),'Enter Draw '!$L$3:$L$252,0),2),"")</f>
        <v/>
      </c>
      <c r="L216" t="str">
        <f>IFERROR(INDEX('Enter Draw '!$F$3:$H$252,MATCH(SMALL('Enter Draw '!$L$3:$L$252,I216),'Enter Draw '!$L$3:$L$252,0),3),"")</f>
        <v/>
      </c>
      <c r="N216" s="1" t="str">
        <f>IF(O216="","",IF(INDEX('Enter Draw '!$B$3:$H$252,MATCH(SMALL('Enter Draw '!$M$3:$M$252,D216),'Enter Draw '!$M$3:$M$252,0),1)="oco","oco",D216))</f>
        <v/>
      </c>
      <c r="O216" t="str">
        <f>IFERROR(INDEX('Enter Draw '!$A$3:$J$252,MATCH(SMALL('Enter Draw '!$M$3:$M$252,Q216),'Enter Draw '!$M$3:$M$252,0),7),"")</f>
        <v/>
      </c>
      <c r="P216" t="str">
        <f>IFERROR(INDEX('Enter Draw '!$A$3:$H$252,MATCH(SMALL('Enter Draw '!$M$3:$M$252,Q216),'Enter Draw '!$M$3:$M$252,0),8),"")</f>
        <v/>
      </c>
      <c r="Q216">
        <v>180</v>
      </c>
      <c r="S216" s="1" t="str">
        <f t="shared" si="10"/>
        <v/>
      </c>
      <c r="T216" t="str">
        <f>IFERROR(INDEX('Enter Draw '!$A$3:$J$252,MATCH(SMALL('Enter Draw '!$N$3:$N$252,V217),'Enter Draw '!$N$3:$N$252,0),6),"")</f>
        <v/>
      </c>
      <c r="U216" t="str">
        <f>IFERROR(INDEX('Enter Draw '!$A$3:$H$252,MATCH(SMALL('Enter Draw '!$N$3:$N$252,V217),'Enter Draw '!$N$3:$N$252,0),7),"")</f>
        <v/>
      </c>
      <c r="V216">
        <v>180</v>
      </c>
      <c r="X216" s="1" t="str">
        <f t="shared" si="11"/>
        <v/>
      </c>
      <c r="Y216" t="str">
        <f>IFERROR(INDEX('Enter Draw '!$A$3:$J$252,MATCH(SMALL('Enter Draw '!$O$3:$O$252,Q216),'Enter Draw '!$O$3:$O$252,0),7),"")</f>
        <v/>
      </c>
      <c r="Z216" t="str">
        <f>IFERROR(INDEX('Enter Draw '!$A$3:$H$252,MATCH(SMALL('Enter Draw '!$O$3:$O$252,Q216),'Enter Draw '!$O$3:$O$252,0),8),"")</f>
        <v/>
      </c>
    </row>
    <row r="217" spans="1:26">
      <c r="A217" s="1" t="str">
        <f>IF(B217="","",IF(INDEX('Enter Draw '!$C$3:$H$252,MATCH(SMALL('Enter Draw '!$J$3:$J$252,D217),'Enter Draw '!$J$3:$J$252,0),1)="yco","yco",D217))</f>
        <v/>
      </c>
      <c r="B217" t="str">
        <f>IFERROR(INDEX('Enter Draw '!$C$3:$J$252,MATCH(SMALL('Enter Draw '!$J$3:$J$252,D217),'Enter Draw '!$J$3:$J$252,0),5),"")</f>
        <v/>
      </c>
      <c r="C217" t="str">
        <f>IFERROR(INDEX('Enter Draw '!$C$3:$H$252,MATCH(SMALL('Enter Draw '!$J$3:$J$252,D217),'Enter Draw '!$J$3:$J$252,0),6),"")</f>
        <v/>
      </c>
      <c r="F217" s="1" t="str">
        <f>IF(G217="","",IF(INDEX('Enter Draw '!$E$3:$H$252,MATCH(SMALL('Enter Draw '!$K$3:$K$252,D217),'Enter Draw '!$K$3:$K$252,0),1)="co","co",IF(INDEX('Enter Draw '!$E$3:$H$252,MATCH(SMALL('Enter Draw '!$K$3:$K$252,D217),'Enter Draw '!$K$3:$K$252,0),1)="yco","yco",D217)))</f>
        <v/>
      </c>
      <c r="G217" t="str">
        <f>IFERROR(INDEX('Enter Draw '!$E$3:$H$252,MATCH(SMALL('Enter Draw '!$K$3:$K$252,D217),'Enter Draw '!$K$3:$K$252,0),3),"")</f>
        <v/>
      </c>
      <c r="H217" t="str">
        <f>IFERROR(INDEX('Enter Draw '!$E$3:$H$252,MATCH(SMALL('Enter Draw '!$K$3:$K$252,D217),'Enter Draw '!$K$3:$K$252,0),4),"")</f>
        <v/>
      </c>
      <c r="I217">
        <v>197</v>
      </c>
      <c r="J217" s="1" t="str">
        <f t="shared" si="9"/>
        <v/>
      </c>
      <c r="K217" t="str">
        <f>IFERROR(INDEX('Enter Draw '!$F$3:$H$252,MATCH(SMALL('Enter Draw '!$L$3:$L$252,I217),'Enter Draw '!$L$3:$L$252,0),2),"")</f>
        <v/>
      </c>
      <c r="L217" t="str">
        <f>IFERROR(INDEX('Enter Draw '!$F$3:$H$252,MATCH(SMALL('Enter Draw '!$L$3:$L$252,I217),'Enter Draw '!$L$3:$L$252,0),3),"")</f>
        <v/>
      </c>
      <c r="N217" s="1" t="str">
        <f>IF(O217="","",IF(INDEX('Enter Draw '!$B$3:$H$252,MATCH(SMALL('Enter Draw '!$M$3:$M$252,D217),'Enter Draw '!$M$3:$M$252,0),1)="oco","oco",D217))</f>
        <v/>
      </c>
      <c r="O217" t="str">
        <f>IFERROR(INDEX('Enter Draw '!$A$3:$J$252,MATCH(SMALL('Enter Draw '!$M$3:$M$252,Q217),'Enter Draw '!$M$3:$M$252,0),7),"")</f>
        <v/>
      </c>
      <c r="P217" t="str">
        <f>IFERROR(INDEX('Enter Draw '!$A$3:$H$252,MATCH(SMALL('Enter Draw '!$M$3:$M$252,Q217),'Enter Draw '!$M$3:$M$252,0),8),"")</f>
        <v/>
      </c>
      <c r="S217" s="1" t="str">
        <f t="shared" si="10"/>
        <v/>
      </c>
      <c r="T217" t="str">
        <f>IFERROR(INDEX('Enter Draw '!$A$3:$J$252,MATCH(SMALL('Enter Draw '!$N$3:$N$252,V218),'Enter Draw '!$N$3:$N$252,0),6),"")</f>
        <v/>
      </c>
      <c r="U217" t="str">
        <f>IFERROR(INDEX('Enter Draw '!$A$3:$H$252,MATCH(SMALL('Enter Draw '!$N$3:$N$252,V218),'Enter Draw '!$N$3:$N$252,0),7),"")</f>
        <v/>
      </c>
      <c r="X217" s="1" t="str">
        <f t="shared" si="11"/>
        <v/>
      </c>
      <c r="Y217" t="str">
        <f>IFERROR(INDEX('Enter Draw '!$A$3:$J$252,MATCH(SMALL('Enter Draw '!$O$3:$O$252,Q217),'Enter Draw '!$O$3:$O$252,0),7),"")</f>
        <v/>
      </c>
      <c r="Z217" t="str">
        <f>IFERROR(INDEX('Enter Draw '!$A$3:$H$252,MATCH(SMALL('Enter Draw '!$O$3:$O$252,Q217),'Enter Draw '!$O$3:$O$252,0),8),"")</f>
        <v/>
      </c>
    </row>
    <row r="218" spans="1:26">
      <c r="A218" s="1" t="str">
        <f>IF(B218="","",IF(INDEX('Enter Draw '!$C$3:$H$252,MATCH(SMALL('Enter Draw '!$J$3:$J$252,D218),'Enter Draw '!$J$3:$J$252,0),1)="yco","yco",D218))</f>
        <v/>
      </c>
      <c r="B218" t="str">
        <f>IFERROR(INDEX('Enter Draw '!$C$3:$J$252,MATCH(SMALL('Enter Draw '!$J$3:$J$252,D218),'Enter Draw '!$J$3:$J$252,0),5),"")</f>
        <v/>
      </c>
      <c r="C218" t="str">
        <f>IFERROR(INDEX('Enter Draw '!$C$3:$H$252,MATCH(SMALL('Enter Draw '!$J$3:$J$252,D218),'Enter Draw '!$J$3:$J$252,0),6),"")</f>
        <v/>
      </c>
      <c r="D218">
        <v>181</v>
      </c>
      <c r="F218" s="1" t="str">
        <f>IF(G218="","",IF(INDEX('Enter Draw '!$E$3:$H$252,MATCH(SMALL('Enter Draw '!$K$3:$K$252,D218),'Enter Draw '!$K$3:$K$252,0),1)="co","co",IF(INDEX('Enter Draw '!$E$3:$H$252,MATCH(SMALL('Enter Draw '!$K$3:$K$252,D218),'Enter Draw '!$K$3:$K$252,0),1)="yco","yco",D218)))</f>
        <v/>
      </c>
      <c r="G218" t="str">
        <f>IFERROR(INDEX('Enter Draw '!$E$3:$H$252,MATCH(SMALL('Enter Draw '!$K$3:$K$252,D218),'Enter Draw '!$K$3:$K$252,0),3),"")</f>
        <v/>
      </c>
      <c r="H218" t="str">
        <f>IFERROR(INDEX('Enter Draw '!$E$3:$H$252,MATCH(SMALL('Enter Draw '!$K$3:$K$252,D218),'Enter Draw '!$K$3:$K$252,0),4),"")</f>
        <v/>
      </c>
      <c r="I218">
        <v>198</v>
      </c>
      <c r="J218" s="1" t="str">
        <f t="shared" si="9"/>
        <v/>
      </c>
      <c r="K218" t="str">
        <f>IFERROR(INDEX('Enter Draw '!$F$3:$H$252,MATCH(SMALL('Enter Draw '!$L$3:$L$252,I218),'Enter Draw '!$L$3:$L$252,0),2),"")</f>
        <v/>
      </c>
      <c r="L218" t="str">
        <f>IFERROR(INDEX('Enter Draw '!$F$3:$H$252,MATCH(SMALL('Enter Draw '!$L$3:$L$252,I218),'Enter Draw '!$L$3:$L$252,0),3),"")</f>
        <v/>
      </c>
      <c r="N218" s="1" t="str">
        <f>IF(O218="","",IF(INDEX('Enter Draw '!$B$3:$H$252,MATCH(SMALL('Enter Draw '!$M$3:$M$252,D218),'Enter Draw '!$M$3:$M$252,0),1)="oco","oco",D218))</f>
        <v/>
      </c>
      <c r="O218" t="str">
        <f>IFERROR(INDEX('Enter Draw '!$A$3:$J$252,MATCH(SMALL('Enter Draw '!$M$3:$M$252,Q218),'Enter Draw '!$M$3:$M$252,0),7),"")</f>
        <v/>
      </c>
      <c r="P218" t="str">
        <f>IFERROR(INDEX('Enter Draw '!$A$3:$H$252,MATCH(SMALL('Enter Draw '!$M$3:$M$252,Q218),'Enter Draw '!$M$3:$M$252,0),8),"")</f>
        <v/>
      </c>
      <c r="Q218">
        <v>181</v>
      </c>
      <c r="S218" s="1" t="str">
        <f t="shared" si="10"/>
        <v/>
      </c>
      <c r="T218" t="str">
        <f>IFERROR(INDEX('Enter Draw '!$A$3:$J$252,MATCH(SMALL('Enter Draw '!$N$3:$N$252,V219),'Enter Draw '!$N$3:$N$252,0),6),"")</f>
        <v/>
      </c>
      <c r="U218" t="str">
        <f>IFERROR(INDEX('Enter Draw '!$A$3:$H$252,MATCH(SMALL('Enter Draw '!$N$3:$N$252,V219),'Enter Draw '!$N$3:$N$252,0),7),"")</f>
        <v/>
      </c>
      <c r="V218">
        <v>181</v>
      </c>
      <c r="X218" s="1" t="str">
        <f t="shared" si="11"/>
        <v/>
      </c>
      <c r="Y218" t="str">
        <f>IFERROR(INDEX('Enter Draw '!$A$3:$J$252,MATCH(SMALL('Enter Draw '!$O$3:$O$252,Q218),'Enter Draw '!$O$3:$O$252,0),7),"")</f>
        <v/>
      </c>
      <c r="Z218" t="str">
        <f>IFERROR(INDEX('Enter Draw '!$A$3:$H$252,MATCH(SMALL('Enter Draw '!$O$3:$O$252,Q218),'Enter Draw '!$O$3:$O$252,0),8),"")</f>
        <v/>
      </c>
    </row>
    <row r="219" spans="1:26">
      <c r="A219" s="1" t="str">
        <f>IF(B219="","",IF(INDEX('Enter Draw '!$C$3:$H$252,MATCH(SMALL('Enter Draw '!$J$3:$J$252,D219),'Enter Draw '!$J$3:$J$252,0),1)="yco","yco",D219))</f>
        <v/>
      </c>
      <c r="B219" t="str">
        <f>IFERROR(INDEX('Enter Draw '!$C$3:$J$252,MATCH(SMALL('Enter Draw '!$J$3:$J$252,D219),'Enter Draw '!$J$3:$J$252,0),5),"")</f>
        <v/>
      </c>
      <c r="C219" t="str">
        <f>IFERROR(INDEX('Enter Draw '!$C$3:$H$252,MATCH(SMALL('Enter Draw '!$J$3:$J$252,D219),'Enter Draw '!$J$3:$J$252,0),6),"")</f>
        <v/>
      </c>
      <c r="D219">
        <v>182</v>
      </c>
      <c r="F219" s="1" t="str">
        <f>IF(G219="","",IF(INDEX('Enter Draw '!$E$3:$H$252,MATCH(SMALL('Enter Draw '!$K$3:$K$252,D219),'Enter Draw '!$K$3:$K$252,0),1)="co","co",IF(INDEX('Enter Draw '!$E$3:$H$252,MATCH(SMALL('Enter Draw '!$K$3:$K$252,D219),'Enter Draw '!$K$3:$K$252,0),1)="yco","yco",D219)))</f>
        <v/>
      </c>
      <c r="G219" t="str">
        <f>IFERROR(INDEX('Enter Draw '!$E$3:$H$252,MATCH(SMALL('Enter Draw '!$K$3:$K$252,D219),'Enter Draw '!$K$3:$K$252,0),3),"")</f>
        <v/>
      </c>
      <c r="H219" t="str">
        <f>IFERROR(INDEX('Enter Draw '!$E$3:$H$252,MATCH(SMALL('Enter Draw '!$K$3:$K$252,D219),'Enter Draw '!$K$3:$K$252,0),4),"")</f>
        <v/>
      </c>
      <c r="I219">
        <v>199</v>
      </c>
      <c r="J219" s="1" t="str">
        <f t="shared" si="9"/>
        <v/>
      </c>
      <c r="K219" t="str">
        <f>IFERROR(INDEX('Enter Draw '!$F$3:$H$252,MATCH(SMALL('Enter Draw '!$L$3:$L$252,I219),'Enter Draw '!$L$3:$L$252,0),2),"")</f>
        <v/>
      </c>
      <c r="L219" t="str">
        <f>IFERROR(INDEX('Enter Draw '!$F$3:$H$252,MATCH(SMALL('Enter Draw '!$L$3:$L$252,I219),'Enter Draw '!$L$3:$L$252,0),3),"")</f>
        <v/>
      </c>
      <c r="N219" s="1" t="str">
        <f>IF(O219="","",IF(INDEX('Enter Draw '!$B$3:$H$252,MATCH(SMALL('Enter Draw '!$M$3:$M$252,D219),'Enter Draw '!$M$3:$M$252,0),1)="oco","oco",D219))</f>
        <v/>
      </c>
      <c r="O219" t="str">
        <f>IFERROR(INDEX('Enter Draw '!$A$3:$J$252,MATCH(SMALL('Enter Draw '!$M$3:$M$252,Q219),'Enter Draw '!$M$3:$M$252,0),7),"")</f>
        <v/>
      </c>
      <c r="P219" t="str">
        <f>IFERROR(INDEX('Enter Draw '!$A$3:$H$252,MATCH(SMALL('Enter Draw '!$M$3:$M$252,Q219),'Enter Draw '!$M$3:$M$252,0),8),"")</f>
        <v/>
      </c>
      <c r="Q219">
        <v>182</v>
      </c>
      <c r="S219" s="1" t="str">
        <f t="shared" si="10"/>
        <v/>
      </c>
      <c r="T219" t="str">
        <f>IFERROR(INDEX('Enter Draw '!$A$3:$J$252,MATCH(SMALL('Enter Draw '!$N$3:$N$252,V220),'Enter Draw '!$N$3:$N$252,0),6),"")</f>
        <v/>
      </c>
      <c r="U219" t="str">
        <f>IFERROR(INDEX('Enter Draw '!$A$3:$H$252,MATCH(SMALL('Enter Draw '!$N$3:$N$252,V220),'Enter Draw '!$N$3:$N$252,0),7),"")</f>
        <v/>
      </c>
      <c r="V219">
        <v>182</v>
      </c>
      <c r="X219" s="1" t="str">
        <f t="shared" si="11"/>
        <v/>
      </c>
      <c r="Y219" t="str">
        <f>IFERROR(INDEX('Enter Draw '!$A$3:$J$252,MATCH(SMALL('Enter Draw '!$O$3:$O$252,Q219),'Enter Draw '!$O$3:$O$252,0),7),"")</f>
        <v/>
      </c>
      <c r="Z219" t="str">
        <f>IFERROR(INDEX('Enter Draw '!$A$3:$H$252,MATCH(SMALL('Enter Draw '!$O$3:$O$252,Q219),'Enter Draw '!$O$3:$O$252,0),8),"")</f>
        <v/>
      </c>
    </row>
    <row r="220" spans="1:26">
      <c r="A220" s="1" t="str">
        <f>IF(B220="","",IF(INDEX('Enter Draw '!$C$3:$H$252,MATCH(SMALL('Enter Draw '!$J$3:$J$252,D220),'Enter Draw '!$J$3:$J$252,0),1)="yco","yco",D220))</f>
        <v/>
      </c>
      <c r="B220" t="str">
        <f>IFERROR(INDEX('Enter Draw '!$C$3:$J$252,MATCH(SMALL('Enter Draw '!$J$3:$J$252,D220),'Enter Draw '!$J$3:$J$252,0),5),"")</f>
        <v/>
      </c>
      <c r="C220" t="str">
        <f>IFERROR(INDEX('Enter Draw '!$C$3:$H$252,MATCH(SMALL('Enter Draw '!$J$3:$J$252,D220),'Enter Draw '!$J$3:$J$252,0),6),"")</f>
        <v/>
      </c>
      <c r="D220">
        <v>183</v>
      </c>
      <c r="F220" s="1" t="str">
        <f>IF(G220="","",IF(INDEX('Enter Draw '!$E$3:$H$252,MATCH(SMALL('Enter Draw '!$K$3:$K$252,D220),'Enter Draw '!$K$3:$K$252,0),1)="co","co",IF(INDEX('Enter Draw '!$E$3:$H$252,MATCH(SMALL('Enter Draw '!$K$3:$K$252,D220),'Enter Draw '!$K$3:$K$252,0),1)="yco","yco",D220)))</f>
        <v/>
      </c>
      <c r="G220" t="str">
        <f>IFERROR(INDEX('Enter Draw '!$E$3:$H$252,MATCH(SMALL('Enter Draw '!$K$3:$K$252,D220),'Enter Draw '!$K$3:$K$252,0),3),"")</f>
        <v/>
      </c>
      <c r="H220" t="str">
        <f>IFERROR(INDEX('Enter Draw '!$E$3:$H$252,MATCH(SMALL('Enter Draw '!$K$3:$K$252,D220),'Enter Draw '!$K$3:$K$252,0),4),"")</f>
        <v/>
      </c>
      <c r="I220">
        <v>200</v>
      </c>
      <c r="J220" s="1" t="str">
        <f t="shared" si="9"/>
        <v/>
      </c>
      <c r="K220" t="str">
        <f>IFERROR(INDEX('Enter Draw '!$F$3:$H$252,MATCH(SMALL('Enter Draw '!$L$3:$L$252,I220),'Enter Draw '!$L$3:$L$252,0),2),"")</f>
        <v/>
      </c>
      <c r="L220" t="str">
        <f>IFERROR(INDEX('Enter Draw '!$F$3:$H$252,MATCH(SMALL('Enter Draw '!$L$3:$L$252,I220),'Enter Draw '!$L$3:$L$252,0),3),"")</f>
        <v/>
      </c>
      <c r="N220" s="1" t="str">
        <f>IF(O220="","",IF(INDEX('Enter Draw '!$B$3:$H$252,MATCH(SMALL('Enter Draw '!$M$3:$M$252,D220),'Enter Draw '!$M$3:$M$252,0),1)="oco","oco",D220))</f>
        <v/>
      </c>
      <c r="O220" t="str">
        <f>IFERROR(INDEX('Enter Draw '!$A$3:$J$252,MATCH(SMALL('Enter Draw '!$M$3:$M$252,Q220),'Enter Draw '!$M$3:$M$252,0),7),"")</f>
        <v/>
      </c>
      <c r="P220" t="str">
        <f>IFERROR(INDEX('Enter Draw '!$A$3:$H$252,MATCH(SMALL('Enter Draw '!$M$3:$M$252,Q220),'Enter Draw '!$M$3:$M$252,0),8),"")</f>
        <v/>
      </c>
      <c r="Q220">
        <v>183</v>
      </c>
      <c r="S220" s="1" t="str">
        <f t="shared" si="10"/>
        <v/>
      </c>
      <c r="T220" t="str">
        <f>IFERROR(INDEX('Enter Draw '!$A$3:$J$252,MATCH(SMALL('Enter Draw '!$N$3:$N$252,V221),'Enter Draw '!$N$3:$N$252,0),6),"")</f>
        <v/>
      </c>
      <c r="U220" t="str">
        <f>IFERROR(INDEX('Enter Draw '!$A$3:$H$252,MATCH(SMALL('Enter Draw '!$N$3:$N$252,V221),'Enter Draw '!$N$3:$N$252,0),7),"")</f>
        <v/>
      </c>
      <c r="V220">
        <v>183</v>
      </c>
      <c r="X220" s="1" t="str">
        <f t="shared" si="11"/>
        <v/>
      </c>
      <c r="Y220" t="str">
        <f>IFERROR(INDEX('Enter Draw '!$A$3:$J$252,MATCH(SMALL('Enter Draw '!$O$3:$O$252,Q220),'Enter Draw '!$O$3:$O$252,0),7),"")</f>
        <v/>
      </c>
      <c r="Z220" t="str">
        <f>IFERROR(INDEX('Enter Draw '!$A$3:$H$252,MATCH(SMALL('Enter Draw '!$O$3:$O$252,Q220),'Enter Draw '!$O$3:$O$252,0),8),"")</f>
        <v/>
      </c>
    </row>
    <row r="221" spans="1:26">
      <c r="A221" s="1" t="str">
        <f>IF(B221="","",IF(INDEX('Enter Draw '!$C$3:$H$252,MATCH(SMALL('Enter Draw '!$J$3:$J$252,D221),'Enter Draw '!$J$3:$J$252,0),1)="yco","yco",D221))</f>
        <v/>
      </c>
      <c r="B221" t="str">
        <f>IFERROR(INDEX('Enter Draw '!$C$3:$J$252,MATCH(SMALL('Enter Draw '!$J$3:$J$252,D221),'Enter Draw '!$J$3:$J$252,0),5),"")</f>
        <v/>
      </c>
      <c r="C221" t="str">
        <f>IFERROR(INDEX('Enter Draw '!$C$3:$H$252,MATCH(SMALL('Enter Draw '!$J$3:$J$252,D221),'Enter Draw '!$J$3:$J$252,0),6),"")</f>
        <v/>
      </c>
      <c r="D221">
        <v>184</v>
      </c>
      <c r="F221" s="1" t="str">
        <f>IF(G221="","",IF(INDEX('Enter Draw '!$E$3:$H$252,MATCH(SMALL('Enter Draw '!$K$3:$K$252,D221),'Enter Draw '!$K$3:$K$252,0),1)="co","co",IF(INDEX('Enter Draw '!$E$3:$H$252,MATCH(SMALL('Enter Draw '!$K$3:$K$252,D221),'Enter Draw '!$K$3:$K$252,0),1)="yco","yco",D221)))</f>
        <v/>
      </c>
      <c r="G221" t="str">
        <f>IFERROR(INDEX('Enter Draw '!$E$3:$H$252,MATCH(SMALL('Enter Draw '!$K$3:$K$252,D221),'Enter Draw '!$K$3:$K$252,0),3),"")</f>
        <v/>
      </c>
      <c r="H221" t="str">
        <f>IFERROR(INDEX('Enter Draw '!$E$3:$H$252,MATCH(SMALL('Enter Draw '!$K$3:$K$252,D221),'Enter Draw '!$K$3:$K$252,0),4),"")</f>
        <v/>
      </c>
      <c r="J221" s="1" t="str">
        <f t="shared" si="9"/>
        <v/>
      </c>
      <c r="K221" t="str">
        <f>IFERROR(INDEX('Enter Draw '!$F$3:$H$252,MATCH(SMALL('Enter Draw '!$L$3:$L$252,I221),'Enter Draw '!$L$3:$L$252,0),2),"")</f>
        <v/>
      </c>
      <c r="L221" t="str">
        <f>IFERROR(INDEX('Enter Draw '!$F$3:$H$252,MATCH(SMALL('Enter Draw '!$L$3:$L$252,I221),'Enter Draw '!$L$3:$L$252,0),3),"")</f>
        <v/>
      </c>
      <c r="N221" s="1" t="str">
        <f>IF(O221="","",IF(INDEX('Enter Draw '!$B$3:$H$252,MATCH(SMALL('Enter Draw '!$M$3:$M$252,D221),'Enter Draw '!$M$3:$M$252,0),1)="oco","oco",D221))</f>
        <v/>
      </c>
      <c r="O221" t="str">
        <f>IFERROR(INDEX('Enter Draw '!$A$3:$J$252,MATCH(SMALL('Enter Draw '!$M$3:$M$252,Q221),'Enter Draw '!$M$3:$M$252,0),7),"")</f>
        <v/>
      </c>
      <c r="P221" t="str">
        <f>IFERROR(INDEX('Enter Draw '!$A$3:$H$252,MATCH(SMALL('Enter Draw '!$M$3:$M$252,Q221),'Enter Draw '!$M$3:$M$252,0),8),"")</f>
        <v/>
      </c>
      <c r="Q221">
        <v>184</v>
      </c>
      <c r="S221" s="1" t="str">
        <f t="shared" si="10"/>
        <v/>
      </c>
      <c r="T221" t="str">
        <f>IFERROR(INDEX('Enter Draw '!$A$3:$J$252,MATCH(SMALL('Enter Draw '!$N$3:$N$252,V222),'Enter Draw '!$N$3:$N$252,0),6),"")</f>
        <v/>
      </c>
      <c r="U221" t="str">
        <f>IFERROR(INDEX('Enter Draw '!$A$3:$H$252,MATCH(SMALL('Enter Draw '!$N$3:$N$252,V222),'Enter Draw '!$N$3:$N$252,0),7),"")</f>
        <v/>
      </c>
      <c r="V221">
        <v>184</v>
      </c>
      <c r="X221" s="1" t="str">
        <f t="shared" si="11"/>
        <v/>
      </c>
      <c r="Y221" t="str">
        <f>IFERROR(INDEX('Enter Draw '!$A$3:$J$252,MATCH(SMALL('Enter Draw '!$O$3:$O$252,Q221),'Enter Draw '!$O$3:$O$252,0),7),"")</f>
        <v/>
      </c>
      <c r="Z221" t="str">
        <f>IFERROR(INDEX('Enter Draw '!$A$3:$H$252,MATCH(SMALL('Enter Draw '!$O$3:$O$252,Q221),'Enter Draw '!$O$3:$O$252,0),8),"")</f>
        <v/>
      </c>
    </row>
    <row r="222" spans="1:26">
      <c r="A222" s="1" t="str">
        <f>IF(B222="","",IF(INDEX('Enter Draw '!$C$3:$H$252,MATCH(SMALL('Enter Draw '!$J$3:$J$252,D222),'Enter Draw '!$J$3:$J$252,0),1)="yco","yco",D222))</f>
        <v/>
      </c>
      <c r="B222" t="str">
        <f>IFERROR(INDEX('Enter Draw '!$C$3:$J$252,MATCH(SMALL('Enter Draw '!$J$3:$J$252,D222),'Enter Draw '!$J$3:$J$252,0),5),"")</f>
        <v/>
      </c>
      <c r="C222" t="str">
        <f>IFERROR(INDEX('Enter Draw '!$C$3:$H$252,MATCH(SMALL('Enter Draw '!$J$3:$J$252,D222),'Enter Draw '!$J$3:$J$252,0),6),"")</f>
        <v/>
      </c>
      <c r="D222">
        <v>185</v>
      </c>
      <c r="F222" s="1" t="str">
        <f>IF(G222="","",IF(INDEX('Enter Draw '!$E$3:$H$252,MATCH(SMALL('Enter Draw '!$K$3:$K$252,D222),'Enter Draw '!$K$3:$K$252,0),1)="co","co",IF(INDEX('Enter Draw '!$E$3:$H$252,MATCH(SMALL('Enter Draw '!$K$3:$K$252,D222),'Enter Draw '!$K$3:$K$252,0),1)="yco","yco",D222)))</f>
        <v/>
      </c>
      <c r="G222" t="str">
        <f>IFERROR(INDEX('Enter Draw '!$E$3:$H$252,MATCH(SMALL('Enter Draw '!$K$3:$K$252,D222),'Enter Draw '!$K$3:$K$252,0),3),"")</f>
        <v/>
      </c>
      <c r="H222" t="str">
        <f>IFERROR(INDEX('Enter Draw '!$E$3:$H$252,MATCH(SMALL('Enter Draw '!$K$3:$K$252,D222),'Enter Draw '!$K$3:$K$252,0),4),"")</f>
        <v/>
      </c>
      <c r="I222">
        <v>201</v>
      </c>
      <c r="J222" s="1" t="str">
        <f t="shared" si="9"/>
        <v/>
      </c>
      <c r="K222" t="str">
        <f>IFERROR(INDEX('Enter Draw '!$F$3:$H$252,MATCH(SMALL('Enter Draw '!$L$3:$L$252,I222),'Enter Draw '!$L$3:$L$252,0),2),"")</f>
        <v/>
      </c>
      <c r="L222" t="str">
        <f>IFERROR(INDEX('Enter Draw '!$F$3:$H$252,MATCH(SMALL('Enter Draw '!$L$3:$L$252,I222),'Enter Draw '!$L$3:$L$252,0),3),"")</f>
        <v/>
      </c>
      <c r="N222" s="1" t="str">
        <f>IF(O222="","",IF(INDEX('Enter Draw '!$B$3:$H$252,MATCH(SMALL('Enter Draw '!$M$3:$M$252,D222),'Enter Draw '!$M$3:$M$252,0),1)="oco","oco",D222))</f>
        <v/>
      </c>
      <c r="O222" t="str">
        <f>IFERROR(INDEX('Enter Draw '!$A$3:$J$252,MATCH(SMALL('Enter Draw '!$M$3:$M$252,Q222),'Enter Draw '!$M$3:$M$252,0),7),"")</f>
        <v/>
      </c>
      <c r="P222" t="str">
        <f>IFERROR(INDEX('Enter Draw '!$A$3:$H$252,MATCH(SMALL('Enter Draw '!$M$3:$M$252,Q222),'Enter Draw '!$M$3:$M$252,0),8),"")</f>
        <v/>
      </c>
      <c r="Q222">
        <v>185</v>
      </c>
      <c r="S222" s="1" t="str">
        <f t="shared" si="10"/>
        <v/>
      </c>
      <c r="T222" t="str">
        <f>IFERROR(INDEX('Enter Draw '!$A$3:$J$252,MATCH(SMALL('Enter Draw '!$N$3:$N$252,V223),'Enter Draw '!$N$3:$N$252,0),6),"")</f>
        <v/>
      </c>
      <c r="U222" t="str">
        <f>IFERROR(INDEX('Enter Draw '!$A$3:$H$252,MATCH(SMALL('Enter Draw '!$N$3:$N$252,V223),'Enter Draw '!$N$3:$N$252,0),7),"")</f>
        <v/>
      </c>
      <c r="V222">
        <v>185</v>
      </c>
      <c r="X222" s="1" t="str">
        <f t="shared" si="11"/>
        <v/>
      </c>
      <c r="Y222" t="str">
        <f>IFERROR(INDEX('Enter Draw '!$A$3:$J$252,MATCH(SMALL('Enter Draw '!$O$3:$O$252,Q222),'Enter Draw '!$O$3:$O$252,0),7),"")</f>
        <v/>
      </c>
      <c r="Z222" t="str">
        <f>IFERROR(INDEX('Enter Draw '!$A$3:$H$252,MATCH(SMALL('Enter Draw '!$O$3:$O$252,Q222),'Enter Draw '!$O$3:$O$252,0),8),"")</f>
        <v/>
      </c>
    </row>
    <row r="223" spans="1:26">
      <c r="A223" s="1" t="str">
        <f>IF(B223="","",IF(INDEX('Enter Draw '!$C$3:$H$252,MATCH(SMALL('Enter Draw '!$J$3:$J$252,D223),'Enter Draw '!$J$3:$J$252,0),1)="yco","yco",D223))</f>
        <v/>
      </c>
      <c r="B223" t="str">
        <f>IFERROR(INDEX('Enter Draw '!$C$3:$J$252,MATCH(SMALL('Enter Draw '!$J$3:$J$252,D223),'Enter Draw '!$J$3:$J$252,0),5),"")</f>
        <v/>
      </c>
      <c r="C223" t="str">
        <f>IFERROR(INDEX('Enter Draw '!$C$3:$H$252,MATCH(SMALL('Enter Draw '!$J$3:$J$252,D223),'Enter Draw '!$J$3:$J$252,0),6),"")</f>
        <v/>
      </c>
      <c r="F223" s="1" t="str">
        <f>IF(G223="","",IF(INDEX('Enter Draw '!$E$3:$H$252,MATCH(SMALL('Enter Draw '!$K$3:$K$252,D223),'Enter Draw '!$K$3:$K$252,0),1)="co","co",IF(INDEX('Enter Draw '!$E$3:$H$252,MATCH(SMALL('Enter Draw '!$K$3:$K$252,D223),'Enter Draw '!$K$3:$K$252,0),1)="yco","yco",D223)))</f>
        <v/>
      </c>
      <c r="G223" t="str">
        <f>IFERROR(INDEX('Enter Draw '!$E$3:$H$252,MATCH(SMALL('Enter Draw '!$K$3:$K$252,D223),'Enter Draw '!$K$3:$K$252,0),3),"")</f>
        <v/>
      </c>
      <c r="H223" t="str">
        <f>IFERROR(INDEX('Enter Draw '!$E$3:$H$252,MATCH(SMALL('Enter Draw '!$K$3:$K$252,D223),'Enter Draw '!$K$3:$K$252,0),4),"")</f>
        <v/>
      </c>
      <c r="I223">
        <v>202</v>
      </c>
      <c r="J223" s="1" t="str">
        <f t="shared" si="9"/>
        <v/>
      </c>
      <c r="K223" t="str">
        <f>IFERROR(INDEX('Enter Draw '!$F$3:$H$252,MATCH(SMALL('Enter Draw '!$L$3:$L$252,I223),'Enter Draw '!$L$3:$L$252,0),2),"")</f>
        <v/>
      </c>
      <c r="L223" t="str">
        <f>IFERROR(INDEX('Enter Draw '!$F$3:$H$252,MATCH(SMALL('Enter Draw '!$L$3:$L$252,I223),'Enter Draw '!$L$3:$L$252,0),3),"")</f>
        <v/>
      </c>
      <c r="N223" s="1" t="str">
        <f>IF(O223="","",IF(INDEX('Enter Draw '!$B$3:$H$252,MATCH(SMALL('Enter Draw '!$M$3:$M$252,D223),'Enter Draw '!$M$3:$M$252,0),1)="oco","oco",D223))</f>
        <v/>
      </c>
      <c r="O223" t="str">
        <f>IFERROR(INDEX('Enter Draw '!$A$3:$J$252,MATCH(SMALL('Enter Draw '!$M$3:$M$252,Q223),'Enter Draw '!$M$3:$M$252,0),7),"")</f>
        <v/>
      </c>
      <c r="P223" t="str">
        <f>IFERROR(INDEX('Enter Draw '!$A$3:$H$252,MATCH(SMALL('Enter Draw '!$M$3:$M$252,Q223),'Enter Draw '!$M$3:$M$252,0),8),"")</f>
        <v/>
      </c>
      <c r="S223" s="1" t="str">
        <f t="shared" si="10"/>
        <v/>
      </c>
      <c r="T223" t="str">
        <f>IFERROR(INDEX('Enter Draw '!$A$3:$J$252,MATCH(SMALL('Enter Draw '!$N$3:$N$252,V224),'Enter Draw '!$N$3:$N$252,0),6),"")</f>
        <v/>
      </c>
      <c r="U223" t="str">
        <f>IFERROR(INDEX('Enter Draw '!$A$3:$H$252,MATCH(SMALL('Enter Draw '!$N$3:$N$252,V224),'Enter Draw '!$N$3:$N$252,0),7),"")</f>
        <v/>
      </c>
      <c r="X223" s="1" t="str">
        <f t="shared" si="11"/>
        <v/>
      </c>
      <c r="Y223" t="str">
        <f>IFERROR(INDEX('Enter Draw '!$A$3:$J$252,MATCH(SMALL('Enter Draw '!$O$3:$O$252,Q223),'Enter Draw '!$O$3:$O$252,0),7),"")</f>
        <v/>
      </c>
      <c r="Z223" t="str">
        <f>IFERROR(INDEX('Enter Draw '!$A$3:$H$252,MATCH(SMALL('Enter Draw '!$O$3:$O$252,Q223),'Enter Draw '!$O$3:$O$252,0),8),"")</f>
        <v/>
      </c>
    </row>
    <row r="224" spans="1:26">
      <c r="A224" s="1" t="str">
        <f>IF(B224="","",IF(INDEX('Enter Draw '!$C$3:$H$252,MATCH(SMALL('Enter Draw '!$J$3:$J$252,D224),'Enter Draw '!$J$3:$J$252,0),1)="yco","yco",D224))</f>
        <v/>
      </c>
      <c r="B224" t="str">
        <f>IFERROR(INDEX('Enter Draw '!$C$3:$J$252,MATCH(SMALL('Enter Draw '!$J$3:$J$252,D224),'Enter Draw '!$J$3:$J$252,0),5),"")</f>
        <v/>
      </c>
      <c r="C224" t="str">
        <f>IFERROR(INDEX('Enter Draw '!$C$3:$H$252,MATCH(SMALL('Enter Draw '!$J$3:$J$252,D224),'Enter Draw '!$J$3:$J$252,0),6),"")</f>
        <v/>
      </c>
      <c r="D224">
        <v>186</v>
      </c>
      <c r="F224" s="1" t="str">
        <f>IF(G224="","",IF(INDEX('Enter Draw '!$E$3:$H$252,MATCH(SMALL('Enter Draw '!$K$3:$K$252,D224),'Enter Draw '!$K$3:$K$252,0),1)="co","co",IF(INDEX('Enter Draw '!$E$3:$H$252,MATCH(SMALL('Enter Draw '!$K$3:$K$252,D224),'Enter Draw '!$K$3:$K$252,0),1)="yco","yco",D224)))</f>
        <v/>
      </c>
      <c r="G224" t="str">
        <f>IFERROR(INDEX('Enter Draw '!$E$3:$H$252,MATCH(SMALL('Enter Draw '!$K$3:$K$252,D224),'Enter Draw '!$K$3:$K$252,0),3),"")</f>
        <v/>
      </c>
      <c r="H224" t="str">
        <f>IFERROR(INDEX('Enter Draw '!$E$3:$H$252,MATCH(SMALL('Enter Draw '!$K$3:$K$252,D224),'Enter Draw '!$K$3:$K$252,0),4),"")</f>
        <v/>
      </c>
      <c r="I224">
        <v>203</v>
      </c>
      <c r="J224" s="1" t="str">
        <f t="shared" si="9"/>
        <v/>
      </c>
      <c r="K224" t="str">
        <f>IFERROR(INDEX('Enter Draw '!$F$3:$H$252,MATCH(SMALL('Enter Draw '!$L$3:$L$252,I224),'Enter Draw '!$L$3:$L$252,0),2),"")</f>
        <v/>
      </c>
      <c r="L224" t="str">
        <f>IFERROR(INDEX('Enter Draw '!$F$3:$H$252,MATCH(SMALL('Enter Draw '!$L$3:$L$252,I224),'Enter Draw '!$L$3:$L$252,0),3),"")</f>
        <v/>
      </c>
      <c r="N224" s="1" t="str">
        <f>IF(O224="","",IF(INDEX('Enter Draw '!$B$3:$H$252,MATCH(SMALL('Enter Draw '!$M$3:$M$252,D224),'Enter Draw '!$M$3:$M$252,0),1)="oco","oco",D224))</f>
        <v/>
      </c>
      <c r="O224" t="str">
        <f>IFERROR(INDEX('Enter Draw '!$A$3:$J$252,MATCH(SMALL('Enter Draw '!$M$3:$M$252,Q224),'Enter Draw '!$M$3:$M$252,0),7),"")</f>
        <v/>
      </c>
      <c r="P224" t="str">
        <f>IFERROR(INDEX('Enter Draw '!$A$3:$H$252,MATCH(SMALL('Enter Draw '!$M$3:$M$252,Q224),'Enter Draw '!$M$3:$M$252,0),8),"")</f>
        <v/>
      </c>
      <c r="Q224">
        <v>186</v>
      </c>
      <c r="S224" s="1" t="str">
        <f t="shared" si="10"/>
        <v/>
      </c>
      <c r="T224" t="str">
        <f>IFERROR(INDEX('Enter Draw '!$A$3:$J$252,MATCH(SMALL('Enter Draw '!$N$3:$N$252,V225),'Enter Draw '!$N$3:$N$252,0),6),"")</f>
        <v/>
      </c>
      <c r="U224" t="str">
        <f>IFERROR(INDEX('Enter Draw '!$A$3:$H$252,MATCH(SMALL('Enter Draw '!$N$3:$N$252,V225),'Enter Draw '!$N$3:$N$252,0),7),"")</f>
        <v/>
      </c>
      <c r="V224">
        <v>186</v>
      </c>
      <c r="X224" s="1" t="str">
        <f t="shared" si="11"/>
        <v/>
      </c>
      <c r="Y224" t="str">
        <f>IFERROR(INDEX('Enter Draw '!$A$3:$J$252,MATCH(SMALL('Enter Draw '!$O$3:$O$252,Q224),'Enter Draw '!$O$3:$O$252,0),7),"")</f>
        <v/>
      </c>
      <c r="Z224" t="str">
        <f>IFERROR(INDEX('Enter Draw '!$A$3:$H$252,MATCH(SMALL('Enter Draw '!$O$3:$O$252,Q224),'Enter Draw '!$O$3:$O$252,0),8),"")</f>
        <v/>
      </c>
    </row>
    <row r="225" spans="1:26">
      <c r="A225" s="1" t="str">
        <f>IF(B225="","",IF(INDEX('Enter Draw '!$C$3:$H$252,MATCH(SMALL('Enter Draw '!$J$3:$J$252,D225),'Enter Draw '!$J$3:$J$252,0),1)="yco","yco",D225))</f>
        <v/>
      </c>
      <c r="B225" t="str">
        <f>IFERROR(INDEX('Enter Draw '!$C$3:$J$252,MATCH(SMALL('Enter Draw '!$J$3:$J$252,D225),'Enter Draw '!$J$3:$J$252,0),5),"")</f>
        <v/>
      </c>
      <c r="C225" t="str">
        <f>IFERROR(INDEX('Enter Draw '!$C$3:$H$252,MATCH(SMALL('Enter Draw '!$J$3:$J$252,D225),'Enter Draw '!$J$3:$J$252,0),6),"")</f>
        <v/>
      </c>
      <c r="D225">
        <v>187</v>
      </c>
      <c r="F225" s="1" t="str">
        <f>IF(G225="","",IF(INDEX('Enter Draw '!$E$3:$H$252,MATCH(SMALL('Enter Draw '!$K$3:$K$252,D225),'Enter Draw '!$K$3:$K$252,0),1)="co","co",IF(INDEX('Enter Draw '!$E$3:$H$252,MATCH(SMALL('Enter Draw '!$K$3:$K$252,D225),'Enter Draw '!$K$3:$K$252,0),1)="yco","yco",D225)))</f>
        <v/>
      </c>
      <c r="G225" t="str">
        <f>IFERROR(INDEX('Enter Draw '!$E$3:$H$252,MATCH(SMALL('Enter Draw '!$K$3:$K$252,D225),'Enter Draw '!$K$3:$K$252,0),3),"")</f>
        <v/>
      </c>
      <c r="H225" t="str">
        <f>IFERROR(INDEX('Enter Draw '!$E$3:$H$252,MATCH(SMALL('Enter Draw '!$K$3:$K$252,D225),'Enter Draw '!$K$3:$K$252,0),4),"")</f>
        <v/>
      </c>
      <c r="I225">
        <v>204</v>
      </c>
      <c r="J225" s="1" t="str">
        <f t="shared" si="9"/>
        <v/>
      </c>
      <c r="K225" t="str">
        <f>IFERROR(INDEX('Enter Draw '!$F$3:$H$252,MATCH(SMALL('Enter Draw '!$L$3:$L$252,I225),'Enter Draw '!$L$3:$L$252,0),2),"")</f>
        <v/>
      </c>
      <c r="L225" t="str">
        <f>IFERROR(INDEX('Enter Draw '!$F$3:$H$252,MATCH(SMALL('Enter Draw '!$L$3:$L$252,I225),'Enter Draw '!$L$3:$L$252,0),3),"")</f>
        <v/>
      </c>
      <c r="N225" s="1" t="str">
        <f>IF(O225="","",IF(INDEX('Enter Draw '!$B$3:$H$252,MATCH(SMALL('Enter Draw '!$M$3:$M$252,D225),'Enter Draw '!$M$3:$M$252,0),1)="oco","oco",D225))</f>
        <v/>
      </c>
      <c r="O225" t="str">
        <f>IFERROR(INDEX('Enter Draw '!$A$3:$J$252,MATCH(SMALL('Enter Draw '!$M$3:$M$252,Q225),'Enter Draw '!$M$3:$M$252,0),7),"")</f>
        <v/>
      </c>
      <c r="P225" t="str">
        <f>IFERROR(INDEX('Enter Draw '!$A$3:$H$252,MATCH(SMALL('Enter Draw '!$M$3:$M$252,Q225),'Enter Draw '!$M$3:$M$252,0),8),"")</f>
        <v/>
      </c>
      <c r="Q225">
        <v>187</v>
      </c>
      <c r="S225" s="1" t="str">
        <f t="shared" si="10"/>
        <v/>
      </c>
      <c r="T225" t="str">
        <f>IFERROR(INDEX('Enter Draw '!$A$3:$J$252,MATCH(SMALL('Enter Draw '!$N$3:$N$252,V226),'Enter Draw '!$N$3:$N$252,0),6),"")</f>
        <v/>
      </c>
      <c r="U225" t="str">
        <f>IFERROR(INDEX('Enter Draw '!$A$3:$H$252,MATCH(SMALL('Enter Draw '!$N$3:$N$252,V226),'Enter Draw '!$N$3:$N$252,0),7),"")</f>
        <v/>
      </c>
      <c r="V225">
        <v>187</v>
      </c>
      <c r="X225" s="1" t="str">
        <f t="shared" si="11"/>
        <v/>
      </c>
      <c r="Y225" t="str">
        <f>IFERROR(INDEX('Enter Draw '!$A$3:$J$252,MATCH(SMALL('Enter Draw '!$O$3:$O$252,Q225),'Enter Draw '!$O$3:$O$252,0),7),"")</f>
        <v/>
      </c>
      <c r="Z225" t="str">
        <f>IFERROR(INDEX('Enter Draw '!$A$3:$H$252,MATCH(SMALL('Enter Draw '!$O$3:$O$252,Q225),'Enter Draw '!$O$3:$O$252,0),8),"")</f>
        <v/>
      </c>
    </row>
    <row r="226" spans="1:26">
      <c r="A226" s="1" t="str">
        <f>IF(B226="","",IF(INDEX('Enter Draw '!$C$3:$H$252,MATCH(SMALL('Enter Draw '!$J$3:$J$252,D226),'Enter Draw '!$J$3:$J$252,0),1)="yco","yco",D226))</f>
        <v/>
      </c>
      <c r="B226" t="str">
        <f>IFERROR(INDEX('Enter Draw '!$C$3:$J$252,MATCH(SMALL('Enter Draw '!$J$3:$J$252,D226),'Enter Draw '!$J$3:$J$252,0),5),"")</f>
        <v/>
      </c>
      <c r="C226" t="str">
        <f>IFERROR(INDEX('Enter Draw '!$C$3:$H$252,MATCH(SMALL('Enter Draw '!$J$3:$J$252,D226),'Enter Draw '!$J$3:$J$252,0),6),"")</f>
        <v/>
      </c>
      <c r="D226">
        <v>188</v>
      </c>
      <c r="F226" s="1" t="str">
        <f>IF(G226="","",IF(INDEX('Enter Draw '!$E$3:$H$252,MATCH(SMALL('Enter Draw '!$K$3:$K$252,D226),'Enter Draw '!$K$3:$K$252,0),1)="co","co",IF(INDEX('Enter Draw '!$E$3:$H$252,MATCH(SMALL('Enter Draw '!$K$3:$K$252,D226),'Enter Draw '!$K$3:$K$252,0),1)="yco","yco",D226)))</f>
        <v/>
      </c>
      <c r="G226" t="str">
        <f>IFERROR(INDEX('Enter Draw '!$E$3:$H$252,MATCH(SMALL('Enter Draw '!$K$3:$K$252,D226),'Enter Draw '!$K$3:$K$252,0),3),"")</f>
        <v/>
      </c>
      <c r="H226" t="str">
        <f>IFERROR(INDEX('Enter Draw '!$E$3:$H$252,MATCH(SMALL('Enter Draw '!$K$3:$K$252,D226),'Enter Draw '!$K$3:$K$252,0),4),"")</f>
        <v/>
      </c>
      <c r="I226">
        <v>205</v>
      </c>
      <c r="J226" s="1" t="str">
        <f t="shared" si="9"/>
        <v/>
      </c>
      <c r="K226" t="str">
        <f>IFERROR(INDEX('Enter Draw '!$F$3:$H$252,MATCH(SMALL('Enter Draw '!$L$3:$L$252,I226),'Enter Draw '!$L$3:$L$252,0),2),"")</f>
        <v/>
      </c>
      <c r="L226" t="str">
        <f>IFERROR(INDEX('Enter Draw '!$F$3:$H$252,MATCH(SMALL('Enter Draw '!$L$3:$L$252,I226),'Enter Draw '!$L$3:$L$252,0),3),"")</f>
        <v/>
      </c>
      <c r="N226" s="1" t="str">
        <f>IF(O226="","",IF(INDEX('Enter Draw '!$B$3:$H$252,MATCH(SMALL('Enter Draw '!$M$3:$M$252,D226),'Enter Draw '!$M$3:$M$252,0),1)="oco","oco",D226))</f>
        <v/>
      </c>
      <c r="O226" t="str">
        <f>IFERROR(INDEX('Enter Draw '!$A$3:$J$252,MATCH(SMALL('Enter Draw '!$M$3:$M$252,Q226),'Enter Draw '!$M$3:$M$252,0),7),"")</f>
        <v/>
      </c>
      <c r="P226" t="str">
        <f>IFERROR(INDEX('Enter Draw '!$A$3:$H$252,MATCH(SMALL('Enter Draw '!$M$3:$M$252,Q226),'Enter Draw '!$M$3:$M$252,0),8),"")</f>
        <v/>
      </c>
      <c r="Q226">
        <v>188</v>
      </c>
      <c r="S226" s="1" t="str">
        <f t="shared" si="10"/>
        <v/>
      </c>
      <c r="T226" t="str">
        <f>IFERROR(INDEX('Enter Draw '!$A$3:$J$252,MATCH(SMALL('Enter Draw '!$N$3:$N$252,V227),'Enter Draw '!$N$3:$N$252,0),6),"")</f>
        <v/>
      </c>
      <c r="U226" t="str">
        <f>IFERROR(INDEX('Enter Draw '!$A$3:$H$252,MATCH(SMALL('Enter Draw '!$N$3:$N$252,V227),'Enter Draw '!$N$3:$N$252,0),7),"")</f>
        <v/>
      </c>
      <c r="V226">
        <v>188</v>
      </c>
      <c r="X226" s="1" t="str">
        <f t="shared" si="11"/>
        <v/>
      </c>
      <c r="Y226" t="str">
        <f>IFERROR(INDEX('Enter Draw '!$A$3:$J$252,MATCH(SMALL('Enter Draw '!$O$3:$O$252,Q226),'Enter Draw '!$O$3:$O$252,0),7),"")</f>
        <v/>
      </c>
      <c r="Z226" t="str">
        <f>IFERROR(INDEX('Enter Draw '!$A$3:$H$252,MATCH(SMALL('Enter Draw '!$O$3:$O$252,Q226),'Enter Draw '!$O$3:$O$252,0),8),"")</f>
        <v/>
      </c>
    </row>
    <row r="227" spans="1:26">
      <c r="A227" s="1" t="str">
        <f>IF(B227="","",IF(INDEX('Enter Draw '!$C$3:$H$252,MATCH(SMALL('Enter Draw '!$J$3:$J$252,D227),'Enter Draw '!$J$3:$J$252,0),1)="yco","yco",D227))</f>
        <v/>
      </c>
      <c r="B227" t="str">
        <f>IFERROR(INDEX('Enter Draw '!$C$3:$J$252,MATCH(SMALL('Enter Draw '!$J$3:$J$252,D227),'Enter Draw '!$J$3:$J$252,0),5),"")</f>
        <v/>
      </c>
      <c r="C227" t="str">
        <f>IFERROR(INDEX('Enter Draw '!$C$3:$H$252,MATCH(SMALL('Enter Draw '!$J$3:$J$252,D227),'Enter Draw '!$J$3:$J$252,0),6),"")</f>
        <v/>
      </c>
      <c r="D227">
        <v>189</v>
      </c>
      <c r="F227" s="1" t="str">
        <f>IF(G227="","",IF(INDEX('Enter Draw '!$E$3:$H$252,MATCH(SMALL('Enter Draw '!$K$3:$K$252,D227),'Enter Draw '!$K$3:$K$252,0),1)="co","co",IF(INDEX('Enter Draw '!$E$3:$H$252,MATCH(SMALL('Enter Draw '!$K$3:$K$252,D227),'Enter Draw '!$K$3:$K$252,0),1)="yco","yco",D227)))</f>
        <v/>
      </c>
      <c r="G227" t="str">
        <f>IFERROR(INDEX('Enter Draw '!$E$3:$H$252,MATCH(SMALL('Enter Draw '!$K$3:$K$252,D227),'Enter Draw '!$K$3:$K$252,0),3),"")</f>
        <v/>
      </c>
      <c r="H227" t="str">
        <f>IFERROR(INDEX('Enter Draw '!$E$3:$H$252,MATCH(SMALL('Enter Draw '!$K$3:$K$252,D227),'Enter Draw '!$K$3:$K$252,0),4),"")</f>
        <v/>
      </c>
      <c r="I227">
        <v>206</v>
      </c>
      <c r="J227" s="1" t="str">
        <f t="shared" si="9"/>
        <v/>
      </c>
      <c r="K227" t="str">
        <f>IFERROR(INDEX('Enter Draw '!$F$3:$H$252,MATCH(SMALL('Enter Draw '!$L$3:$L$252,I227),'Enter Draw '!$L$3:$L$252,0),2),"")</f>
        <v/>
      </c>
      <c r="L227" t="str">
        <f>IFERROR(INDEX('Enter Draw '!$F$3:$H$252,MATCH(SMALL('Enter Draw '!$L$3:$L$252,I227),'Enter Draw '!$L$3:$L$252,0),3),"")</f>
        <v/>
      </c>
      <c r="N227" s="1" t="str">
        <f>IF(O227="","",IF(INDEX('Enter Draw '!$B$3:$H$252,MATCH(SMALL('Enter Draw '!$M$3:$M$252,D227),'Enter Draw '!$M$3:$M$252,0),1)="oco","oco",D227))</f>
        <v/>
      </c>
      <c r="O227" t="str">
        <f>IFERROR(INDEX('Enter Draw '!$A$3:$J$252,MATCH(SMALL('Enter Draw '!$M$3:$M$252,Q227),'Enter Draw '!$M$3:$M$252,0),7),"")</f>
        <v/>
      </c>
      <c r="P227" t="str">
        <f>IFERROR(INDEX('Enter Draw '!$A$3:$H$252,MATCH(SMALL('Enter Draw '!$M$3:$M$252,Q227),'Enter Draw '!$M$3:$M$252,0),8),"")</f>
        <v/>
      </c>
      <c r="Q227">
        <v>189</v>
      </c>
      <c r="S227" s="1" t="str">
        <f t="shared" si="10"/>
        <v/>
      </c>
      <c r="T227" t="str">
        <f>IFERROR(INDEX('Enter Draw '!$A$3:$J$252,MATCH(SMALL('Enter Draw '!$N$3:$N$252,V228),'Enter Draw '!$N$3:$N$252,0),6),"")</f>
        <v/>
      </c>
      <c r="U227" t="str">
        <f>IFERROR(INDEX('Enter Draw '!$A$3:$H$252,MATCH(SMALL('Enter Draw '!$N$3:$N$252,V228),'Enter Draw '!$N$3:$N$252,0),7),"")</f>
        <v/>
      </c>
      <c r="V227">
        <v>189</v>
      </c>
      <c r="X227" s="1" t="str">
        <f t="shared" si="11"/>
        <v/>
      </c>
      <c r="Y227" t="str">
        <f>IFERROR(INDEX('Enter Draw '!$A$3:$J$252,MATCH(SMALL('Enter Draw '!$O$3:$O$252,Q227),'Enter Draw '!$O$3:$O$252,0),7),"")</f>
        <v/>
      </c>
      <c r="Z227" t="str">
        <f>IFERROR(INDEX('Enter Draw '!$A$3:$H$252,MATCH(SMALL('Enter Draw '!$O$3:$O$252,Q227),'Enter Draw '!$O$3:$O$252,0),8),"")</f>
        <v/>
      </c>
    </row>
    <row r="228" spans="1:26">
      <c r="A228" s="1" t="str">
        <f>IF(B228="","",IF(INDEX('Enter Draw '!$C$3:$H$252,MATCH(SMALL('Enter Draw '!$J$3:$J$252,D228),'Enter Draw '!$J$3:$J$252,0),1)="yco","yco",D228))</f>
        <v/>
      </c>
      <c r="B228" t="str">
        <f>IFERROR(INDEX('Enter Draw '!$C$3:$J$252,MATCH(SMALL('Enter Draw '!$J$3:$J$252,D228),'Enter Draw '!$J$3:$J$252,0),5),"")</f>
        <v/>
      </c>
      <c r="C228" t="str">
        <f>IFERROR(INDEX('Enter Draw '!$C$3:$H$252,MATCH(SMALL('Enter Draw '!$J$3:$J$252,D228),'Enter Draw '!$J$3:$J$252,0),6),"")</f>
        <v/>
      </c>
      <c r="D228">
        <v>190</v>
      </c>
      <c r="F228" s="1" t="str">
        <f>IF(G228="","",IF(INDEX('Enter Draw '!$E$3:$H$252,MATCH(SMALL('Enter Draw '!$K$3:$K$252,D228),'Enter Draw '!$K$3:$K$252,0),1)="co","co",IF(INDEX('Enter Draw '!$E$3:$H$252,MATCH(SMALL('Enter Draw '!$K$3:$K$252,D228),'Enter Draw '!$K$3:$K$252,0),1)="yco","yco",D228)))</f>
        <v/>
      </c>
      <c r="G228" t="str">
        <f>IFERROR(INDEX('Enter Draw '!$E$3:$H$252,MATCH(SMALL('Enter Draw '!$K$3:$K$252,D228),'Enter Draw '!$K$3:$K$252,0),3),"")</f>
        <v/>
      </c>
      <c r="H228" t="str">
        <f>IFERROR(INDEX('Enter Draw '!$E$3:$H$252,MATCH(SMALL('Enter Draw '!$K$3:$K$252,D228),'Enter Draw '!$K$3:$K$252,0),4),"")</f>
        <v/>
      </c>
      <c r="I228">
        <v>207</v>
      </c>
      <c r="J228" s="1" t="str">
        <f t="shared" si="9"/>
        <v/>
      </c>
      <c r="K228" t="str">
        <f>IFERROR(INDEX('Enter Draw '!$F$3:$H$252,MATCH(SMALL('Enter Draw '!$L$3:$L$252,I228),'Enter Draw '!$L$3:$L$252,0),2),"")</f>
        <v/>
      </c>
      <c r="L228" t="str">
        <f>IFERROR(INDEX('Enter Draw '!$F$3:$H$252,MATCH(SMALL('Enter Draw '!$L$3:$L$252,I228),'Enter Draw '!$L$3:$L$252,0),3),"")</f>
        <v/>
      </c>
      <c r="N228" s="1" t="str">
        <f>IF(O228="","",IF(INDEX('Enter Draw '!$B$3:$H$252,MATCH(SMALL('Enter Draw '!$M$3:$M$252,D228),'Enter Draw '!$M$3:$M$252,0),1)="oco","oco",D228))</f>
        <v/>
      </c>
      <c r="O228" t="str">
        <f>IFERROR(INDEX('Enter Draw '!$A$3:$J$252,MATCH(SMALL('Enter Draw '!$M$3:$M$252,Q228),'Enter Draw '!$M$3:$M$252,0),7),"")</f>
        <v/>
      </c>
      <c r="P228" t="str">
        <f>IFERROR(INDEX('Enter Draw '!$A$3:$H$252,MATCH(SMALL('Enter Draw '!$M$3:$M$252,Q228),'Enter Draw '!$M$3:$M$252,0),8),"")</f>
        <v/>
      </c>
      <c r="Q228">
        <v>190</v>
      </c>
      <c r="S228" s="1" t="str">
        <f t="shared" si="10"/>
        <v/>
      </c>
      <c r="T228" t="str">
        <f>IFERROR(INDEX('Enter Draw '!$A$3:$J$252,MATCH(SMALL('Enter Draw '!$N$3:$N$252,V229),'Enter Draw '!$N$3:$N$252,0),6),"")</f>
        <v/>
      </c>
      <c r="U228" t="str">
        <f>IFERROR(INDEX('Enter Draw '!$A$3:$H$252,MATCH(SMALL('Enter Draw '!$N$3:$N$252,V229),'Enter Draw '!$N$3:$N$252,0),7),"")</f>
        <v/>
      </c>
      <c r="V228">
        <v>190</v>
      </c>
      <c r="X228" s="1" t="str">
        <f t="shared" si="11"/>
        <v/>
      </c>
      <c r="Y228" t="str">
        <f>IFERROR(INDEX('Enter Draw '!$A$3:$J$252,MATCH(SMALL('Enter Draw '!$O$3:$O$252,Q228),'Enter Draw '!$O$3:$O$252,0),7),"")</f>
        <v/>
      </c>
      <c r="Z228" t="str">
        <f>IFERROR(INDEX('Enter Draw '!$A$3:$H$252,MATCH(SMALL('Enter Draw '!$O$3:$O$252,Q228),'Enter Draw '!$O$3:$O$252,0),8),"")</f>
        <v/>
      </c>
    </row>
    <row r="229" spans="1:26">
      <c r="A229" s="1" t="str">
        <f>IF(B229="","",IF(INDEX('Enter Draw '!$C$3:$H$252,MATCH(SMALL('Enter Draw '!$J$3:$J$252,D229),'Enter Draw '!$J$3:$J$252,0),1)="yco","yco",D229))</f>
        <v/>
      </c>
      <c r="B229" t="str">
        <f>IFERROR(INDEX('Enter Draw '!$C$3:$J$252,MATCH(SMALL('Enter Draw '!$J$3:$J$252,D229),'Enter Draw '!$J$3:$J$252,0),5),"")</f>
        <v/>
      </c>
      <c r="C229" t="str">
        <f>IFERROR(INDEX('Enter Draw '!$C$3:$H$252,MATCH(SMALL('Enter Draw '!$J$3:$J$252,D229),'Enter Draw '!$J$3:$J$252,0),6),"")</f>
        <v/>
      </c>
      <c r="F229" s="1" t="str">
        <f>IF(G229="","",IF(INDEX('Enter Draw '!$E$3:$H$252,MATCH(SMALL('Enter Draw '!$K$3:$K$252,D229),'Enter Draw '!$K$3:$K$252,0),1)="co","co",IF(INDEX('Enter Draw '!$E$3:$H$252,MATCH(SMALL('Enter Draw '!$K$3:$K$252,D229),'Enter Draw '!$K$3:$K$252,0),1)="yco","yco",D229)))</f>
        <v/>
      </c>
      <c r="G229" t="str">
        <f>IFERROR(INDEX('Enter Draw '!$E$3:$H$252,MATCH(SMALL('Enter Draw '!$K$3:$K$252,D229),'Enter Draw '!$K$3:$K$252,0),3),"")</f>
        <v/>
      </c>
      <c r="H229" t="str">
        <f>IFERROR(INDEX('Enter Draw '!$E$3:$H$252,MATCH(SMALL('Enter Draw '!$K$3:$K$252,D229),'Enter Draw '!$K$3:$K$252,0),4),"")</f>
        <v/>
      </c>
      <c r="I229">
        <v>208</v>
      </c>
      <c r="J229" s="1" t="str">
        <f t="shared" si="9"/>
        <v/>
      </c>
      <c r="K229" t="str">
        <f>IFERROR(INDEX('Enter Draw '!$F$3:$H$252,MATCH(SMALL('Enter Draw '!$L$3:$L$252,I229),'Enter Draw '!$L$3:$L$252,0),2),"")</f>
        <v/>
      </c>
      <c r="L229" t="str">
        <f>IFERROR(INDEX('Enter Draw '!$F$3:$H$252,MATCH(SMALL('Enter Draw '!$L$3:$L$252,I229),'Enter Draw '!$L$3:$L$252,0),3),"")</f>
        <v/>
      </c>
      <c r="N229" s="1" t="str">
        <f>IF(O229="","",IF(INDEX('Enter Draw '!$B$3:$H$252,MATCH(SMALL('Enter Draw '!$M$3:$M$252,D229),'Enter Draw '!$M$3:$M$252,0),1)="oco","oco",D229))</f>
        <v/>
      </c>
      <c r="O229" t="str">
        <f>IFERROR(INDEX('Enter Draw '!$A$3:$J$252,MATCH(SMALL('Enter Draw '!$M$3:$M$252,Q229),'Enter Draw '!$M$3:$M$252,0),7),"")</f>
        <v/>
      </c>
      <c r="P229" t="str">
        <f>IFERROR(INDEX('Enter Draw '!$A$3:$H$252,MATCH(SMALL('Enter Draw '!$M$3:$M$252,Q229),'Enter Draw '!$M$3:$M$252,0),8),"")</f>
        <v/>
      </c>
      <c r="S229" s="1" t="str">
        <f t="shared" si="10"/>
        <v/>
      </c>
      <c r="T229" t="str">
        <f>IFERROR(INDEX('Enter Draw '!$A$3:$J$252,MATCH(SMALL('Enter Draw '!$N$3:$N$252,V230),'Enter Draw '!$N$3:$N$252,0),6),"")</f>
        <v/>
      </c>
      <c r="U229" t="str">
        <f>IFERROR(INDEX('Enter Draw '!$A$3:$H$252,MATCH(SMALL('Enter Draw '!$N$3:$N$252,V230),'Enter Draw '!$N$3:$N$252,0),7),"")</f>
        <v/>
      </c>
      <c r="X229" s="1" t="str">
        <f t="shared" si="11"/>
        <v/>
      </c>
      <c r="Y229" t="str">
        <f>IFERROR(INDEX('Enter Draw '!$A$3:$J$252,MATCH(SMALL('Enter Draw '!$O$3:$O$252,Q229),'Enter Draw '!$O$3:$O$252,0),7),"")</f>
        <v/>
      </c>
      <c r="Z229" t="str">
        <f>IFERROR(INDEX('Enter Draw '!$A$3:$H$252,MATCH(SMALL('Enter Draw '!$O$3:$O$252,Q229),'Enter Draw '!$O$3:$O$252,0),8),"")</f>
        <v/>
      </c>
    </row>
    <row r="230" spans="1:26">
      <c r="A230" s="1" t="str">
        <f>IF(B230="","",IF(INDEX('Enter Draw '!$C$3:$H$252,MATCH(SMALL('Enter Draw '!$J$3:$J$252,D230),'Enter Draw '!$J$3:$J$252,0),1)="yco","yco",D230))</f>
        <v/>
      </c>
      <c r="B230" t="str">
        <f>IFERROR(INDEX('Enter Draw '!$C$3:$J$252,MATCH(SMALL('Enter Draw '!$J$3:$J$252,D230),'Enter Draw '!$J$3:$J$252,0),5),"")</f>
        <v/>
      </c>
      <c r="C230" t="str">
        <f>IFERROR(INDEX('Enter Draw '!$C$3:$H$252,MATCH(SMALL('Enter Draw '!$J$3:$J$252,D230),'Enter Draw '!$J$3:$J$252,0),6),"")</f>
        <v/>
      </c>
      <c r="D230">
        <v>191</v>
      </c>
      <c r="F230" s="1" t="str">
        <f>IF(G230="","",IF(INDEX('Enter Draw '!$E$3:$H$252,MATCH(SMALL('Enter Draw '!$K$3:$K$252,D230),'Enter Draw '!$K$3:$K$252,0),1)="co","co",IF(INDEX('Enter Draw '!$E$3:$H$252,MATCH(SMALL('Enter Draw '!$K$3:$K$252,D230),'Enter Draw '!$K$3:$K$252,0),1)="yco","yco",D230)))</f>
        <v/>
      </c>
      <c r="G230" t="str">
        <f>IFERROR(INDEX('Enter Draw '!$E$3:$H$252,MATCH(SMALL('Enter Draw '!$K$3:$K$252,D230),'Enter Draw '!$K$3:$K$252,0),3),"")</f>
        <v/>
      </c>
      <c r="H230" t="str">
        <f>IFERROR(INDEX('Enter Draw '!$E$3:$H$252,MATCH(SMALL('Enter Draw '!$K$3:$K$252,D230),'Enter Draw '!$K$3:$K$252,0),4),"")</f>
        <v/>
      </c>
      <c r="I230">
        <v>209</v>
      </c>
      <c r="J230" s="1" t="str">
        <f t="shared" si="9"/>
        <v/>
      </c>
      <c r="K230" t="str">
        <f>IFERROR(INDEX('Enter Draw '!$F$3:$H$252,MATCH(SMALL('Enter Draw '!$L$3:$L$252,I230),'Enter Draw '!$L$3:$L$252,0),2),"")</f>
        <v/>
      </c>
      <c r="L230" t="str">
        <f>IFERROR(INDEX('Enter Draw '!$F$3:$H$252,MATCH(SMALL('Enter Draw '!$L$3:$L$252,I230),'Enter Draw '!$L$3:$L$252,0),3),"")</f>
        <v/>
      </c>
      <c r="N230" s="1" t="str">
        <f>IF(O230="","",IF(INDEX('Enter Draw '!$B$3:$H$252,MATCH(SMALL('Enter Draw '!$M$3:$M$252,D230),'Enter Draw '!$M$3:$M$252,0),1)="oco","oco",D230))</f>
        <v/>
      </c>
      <c r="O230" t="str">
        <f>IFERROR(INDEX('Enter Draw '!$A$3:$J$252,MATCH(SMALL('Enter Draw '!$M$3:$M$252,Q230),'Enter Draw '!$M$3:$M$252,0),7),"")</f>
        <v/>
      </c>
      <c r="P230" t="str">
        <f>IFERROR(INDEX('Enter Draw '!$A$3:$H$252,MATCH(SMALL('Enter Draw '!$M$3:$M$252,Q230),'Enter Draw '!$M$3:$M$252,0),8),"")</f>
        <v/>
      </c>
      <c r="Q230">
        <v>191</v>
      </c>
      <c r="S230" s="1" t="str">
        <f t="shared" si="10"/>
        <v/>
      </c>
      <c r="T230" t="str">
        <f>IFERROR(INDEX('Enter Draw '!$A$3:$J$252,MATCH(SMALL('Enter Draw '!$N$3:$N$252,V231),'Enter Draw '!$N$3:$N$252,0),6),"")</f>
        <v/>
      </c>
      <c r="U230" t="str">
        <f>IFERROR(INDEX('Enter Draw '!$A$3:$H$252,MATCH(SMALL('Enter Draw '!$N$3:$N$252,V231),'Enter Draw '!$N$3:$N$252,0),7),"")</f>
        <v/>
      </c>
      <c r="V230">
        <v>191</v>
      </c>
      <c r="X230" s="1" t="str">
        <f t="shared" si="11"/>
        <v/>
      </c>
      <c r="Y230" t="str">
        <f>IFERROR(INDEX('Enter Draw '!$A$3:$J$252,MATCH(SMALL('Enter Draw '!$O$3:$O$252,Q230),'Enter Draw '!$O$3:$O$252,0),7),"")</f>
        <v/>
      </c>
      <c r="Z230" t="str">
        <f>IFERROR(INDEX('Enter Draw '!$A$3:$H$252,MATCH(SMALL('Enter Draw '!$O$3:$O$252,Q230),'Enter Draw '!$O$3:$O$252,0),8),"")</f>
        <v/>
      </c>
    </row>
    <row r="231" spans="1:26">
      <c r="A231" s="1" t="str">
        <f>IF(B231="","",IF(INDEX('Enter Draw '!$C$3:$H$252,MATCH(SMALL('Enter Draw '!$J$3:$J$252,D231),'Enter Draw '!$J$3:$J$252,0),1)="yco","yco",D231))</f>
        <v/>
      </c>
      <c r="B231" t="str">
        <f>IFERROR(INDEX('Enter Draw '!$C$3:$J$252,MATCH(SMALL('Enter Draw '!$J$3:$J$252,D231),'Enter Draw '!$J$3:$J$252,0),5),"")</f>
        <v/>
      </c>
      <c r="C231" t="str">
        <f>IFERROR(INDEX('Enter Draw '!$C$3:$H$252,MATCH(SMALL('Enter Draw '!$J$3:$J$252,D231),'Enter Draw '!$J$3:$J$252,0),6),"")</f>
        <v/>
      </c>
      <c r="D231">
        <v>192</v>
      </c>
      <c r="F231" s="1" t="str">
        <f>IF(G231="","",IF(INDEX('Enter Draw '!$E$3:$H$252,MATCH(SMALL('Enter Draw '!$K$3:$K$252,D231),'Enter Draw '!$K$3:$K$252,0),1)="co","co",IF(INDEX('Enter Draw '!$E$3:$H$252,MATCH(SMALL('Enter Draw '!$K$3:$K$252,D231),'Enter Draw '!$K$3:$K$252,0),1)="yco","yco",D231)))</f>
        <v/>
      </c>
      <c r="G231" t="str">
        <f>IFERROR(INDEX('Enter Draw '!$E$3:$H$252,MATCH(SMALL('Enter Draw '!$K$3:$K$252,D231),'Enter Draw '!$K$3:$K$252,0),3),"")</f>
        <v/>
      </c>
      <c r="H231" t="str">
        <f>IFERROR(INDEX('Enter Draw '!$E$3:$H$252,MATCH(SMALL('Enter Draw '!$K$3:$K$252,D231),'Enter Draw '!$K$3:$K$252,0),4),"")</f>
        <v/>
      </c>
      <c r="I231">
        <v>210</v>
      </c>
      <c r="J231" s="1" t="str">
        <f t="shared" si="9"/>
        <v/>
      </c>
      <c r="K231" t="str">
        <f>IFERROR(INDEX('Enter Draw '!$F$3:$H$252,MATCH(SMALL('Enter Draw '!$L$3:$L$252,I231),'Enter Draw '!$L$3:$L$252,0),2),"")</f>
        <v/>
      </c>
      <c r="L231" t="str">
        <f>IFERROR(INDEX('Enter Draw '!$F$3:$H$252,MATCH(SMALL('Enter Draw '!$L$3:$L$252,I231),'Enter Draw '!$L$3:$L$252,0),3),"")</f>
        <v/>
      </c>
      <c r="N231" s="1" t="str">
        <f>IF(O231="","",IF(INDEX('Enter Draw '!$B$3:$H$252,MATCH(SMALL('Enter Draw '!$M$3:$M$252,D231),'Enter Draw '!$M$3:$M$252,0),1)="oco","oco",D231))</f>
        <v/>
      </c>
      <c r="O231" t="str">
        <f>IFERROR(INDEX('Enter Draw '!$A$3:$J$252,MATCH(SMALL('Enter Draw '!$M$3:$M$252,Q231),'Enter Draw '!$M$3:$M$252,0),7),"")</f>
        <v/>
      </c>
      <c r="P231" t="str">
        <f>IFERROR(INDEX('Enter Draw '!$A$3:$H$252,MATCH(SMALL('Enter Draw '!$M$3:$M$252,Q231),'Enter Draw '!$M$3:$M$252,0),8),"")</f>
        <v/>
      </c>
      <c r="Q231">
        <v>192</v>
      </c>
      <c r="S231" s="1" t="str">
        <f t="shared" si="10"/>
        <v/>
      </c>
      <c r="T231" t="str">
        <f>IFERROR(INDEX('Enter Draw '!$A$3:$J$252,MATCH(SMALL('Enter Draw '!$N$3:$N$252,V232),'Enter Draw '!$N$3:$N$252,0),6),"")</f>
        <v/>
      </c>
      <c r="U231" t="str">
        <f>IFERROR(INDEX('Enter Draw '!$A$3:$H$252,MATCH(SMALL('Enter Draw '!$N$3:$N$252,V232),'Enter Draw '!$N$3:$N$252,0),7),"")</f>
        <v/>
      </c>
      <c r="V231">
        <v>192</v>
      </c>
      <c r="X231" s="1" t="str">
        <f t="shared" si="11"/>
        <v/>
      </c>
      <c r="Y231" t="str">
        <f>IFERROR(INDEX('Enter Draw '!$A$3:$J$252,MATCH(SMALL('Enter Draw '!$O$3:$O$252,Q231),'Enter Draw '!$O$3:$O$252,0),7),"")</f>
        <v/>
      </c>
      <c r="Z231" t="str">
        <f>IFERROR(INDEX('Enter Draw '!$A$3:$H$252,MATCH(SMALL('Enter Draw '!$O$3:$O$252,Q231),'Enter Draw '!$O$3:$O$252,0),8),"")</f>
        <v/>
      </c>
    </row>
    <row r="232" spans="1:26">
      <c r="A232" s="1" t="str">
        <f>IF(B232="","",IF(INDEX('Enter Draw '!$C$3:$H$252,MATCH(SMALL('Enter Draw '!$J$3:$J$252,D232),'Enter Draw '!$J$3:$J$252,0),1)="yco","yco",D232))</f>
        <v/>
      </c>
      <c r="B232" t="str">
        <f>IFERROR(INDEX('Enter Draw '!$C$3:$J$252,MATCH(SMALL('Enter Draw '!$J$3:$J$252,D232),'Enter Draw '!$J$3:$J$252,0),5),"")</f>
        <v/>
      </c>
      <c r="C232" t="str">
        <f>IFERROR(INDEX('Enter Draw '!$C$3:$H$252,MATCH(SMALL('Enter Draw '!$J$3:$J$252,D232),'Enter Draw '!$J$3:$J$252,0),6),"")</f>
        <v/>
      </c>
      <c r="D232">
        <v>193</v>
      </c>
      <c r="F232" s="1" t="str">
        <f>IF(G232="","",IF(INDEX('Enter Draw '!$E$3:$H$252,MATCH(SMALL('Enter Draw '!$K$3:$K$252,D232),'Enter Draw '!$K$3:$K$252,0),1)="co","co",IF(INDEX('Enter Draw '!$E$3:$H$252,MATCH(SMALL('Enter Draw '!$K$3:$K$252,D232),'Enter Draw '!$K$3:$K$252,0),1)="yco","yco",D232)))</f>
        <v/>
      </c>
      <c r="G232" t="str">
        <f>IFERROR(INDEX('Enter Draw '!$E$3:$H$252,MATCH(SMALL('Enter Draw '!$K$3:$K$252,D232),'Enter Draw '!$K$3:$K$252,0),3),"")</f>
        <v/>
      </c>
      <c r="H232" t="str">
        <f>IFERROR(INDEX('Enter Draw '!$E$3:$H$252,MATCH(SMALL('Enter Draw '!$K$3:$K$252,D232),'Enter Draw '!$K$3:$K$252,0),4),"")</f>
        <v/>
      </c>
      <c r="J232" s="1" t="str">
        <f t="shared" si="9"/>
        <v/>
      </c>
      <c r="K232" t="str">
        <f>IFERROR(INDEX('Enter Draw '!$F$3:$H$252,MATCH(SMALL('Enter Draw '!$L$3:$L$252,I232),'Enter Draw '!$L$3:$L$252,0),2),"")</f>
        <v/>
      </c>
      <c r="L232" t="str">
        <f>IFERROR(INDEX('Enter Draw '!$F$3:$H$252,MATCH(SMALL('Enter Draw '!$L$3:$L$252,I232),'Enter Draw '!$L$3:$L$252,0),3),"")</f>
        <v/>
      </c>
      <c r="N232" s="1" t="str">
        <f>IF(O232="","",IF(INDEX('Enter Draw '!$B$3:$H$252,MATCH(SMALL('Enter Draw '!$M$3:$M$252,D232),'Enter Draw '!$M$3:$M$252,0),1)="oco","oco",D232))</f>
        <v/>
      </c>
      <c r="O232" t="str">
        <f>IFERROR(INDEX('Enter Draw '!$A$3:$J$252,MATCH(SMALL('Enter Draw '!$M$3:$M$252,Q232),'Enter Draw '!$M$3:$M$252,0),7),"")</f>
        <v/>
      </c>
      <c r="P232" t="str">
        <f>IFERROR(INDEX('Enter Draw '!$A$3:$H$252,MATCH(SMALL('Enter Draw '!$M$3:$M$252,Q232),'Enter Draw '!$M$3:$M$252,0),8),"")</f>
        <v/>
      </c>
      <c r="Q232">
        <v>193</v>
      </c>
      <c r="S232" s="1" t="str">
        <f t="shared" si="10"/>
        <v/>
      </c>
      <c r="T232" t="str">
        <f>IFERROR(INDEX('Enter Draw '!$A$3:$J$252,MATCH(SMALL('Enter Draw '!$N$3:$N$252,V233),'Enter Draw '!$N$3:$N$252,0),6),"")</f>
        <v/>
      </c>
      <c r="U232" t="str">
        <f>IFERROR(INDEX('Enter Draw '!$A$3:$H$252,MATCH(SMALL('Enter Draw '!$N$3:$N$252,V233),'Enter Draw '!$N$3:$N$252,0),7),"")</f>
        <v/>
      </c>
      <c r="V232">
        <v>193</v>
      </c>
      <c r="X232" s="1" t="str">
        <f t="shared" si="11"/>
        <v/>
      </c>
      <c r="Y232" t="str">
        <f>IFERROR(INDEX('Enter Draw '!$A$3:$J$252,MATCH(SMALL('Enter Draw '!$O$3:$O$252,Q232),'Enter Draw '!$O$3:$O$252,0),7),"")</f>
        <v/>
      </c>
      <c r="Z232" t="str">
        <f>IFERROR(INDEX('Enter Draw '!$A$3:$H$252,MATCH(SMALL('Enter Draw '!$O$3:$O$252,Q232),'Enter Draw '!$O$3:$O$252,0),8),"")</f>
        <v/>
      </c>
    </row>
    <row r="233" spans="1:26">
      <c r="A233" s="1" t="str">
        <f>IF(B233="","",IF(INDEX('Enter Draw '!$C$3:$H$252,MATCH(SMALL('Enter Draw '!$J$3:$J$252,D233),'Enter Draw '!$J$3:$J$252,0),1)="yco","yco",D233))</f>
        <v/>
      </c>
      <c r="B233" t="str">
        <f>IFERROR(INDEX('Enter Draw '!$C$3:$J$252,MATCH(SMALL('Enter Draw '!$J$3:$J$252,D233),'Enter Draw '!$J$3:$J$252,0),5),"")</f>
        <v/>
      </c>
      <c r="C233" t="str">
        <f>IFERROR(INDEX('Enter Draw '!$C$3:$H$252,MATCH(SMALL('Enter Draw '!$J$3:$J$252,D233),'Enter Draw '!$J$3:$J$252,0),6),"")</f>
        <v/>
      </c>
      <c r="D233">
        <v>194</v>
      </c>
      <c r="F233" s="1" t="str">
        <f>IF(G233="","",IF(INDEX('Enter Draw '!$E$3:$H$252,MATCH(SMALL('Enter Draw '!$K$3:$K$252,D233),'Enter Draw '!$K$3:$K$252,0),1)="co","co",IF(INDEX('Enter Draw '!$E$3:$H$252,MATCH(SMALL('Enter Draw '!$K$3:$K$252,D233),'Enter Draw '!$K$3:$K$252,0),1)="yco","yco",D233)))</f>
        <v/>
      </c>
      <c r="G233" t="str">
        <f>IFERROR(INDEX('Enter Draw '!$E$3:$H$252,MATCH(SMALL('Enter Draw '!$K$3:$K$252,D233),'Enter Draw '!$K$3:$K$252,0),3),"")</f>
        <v/>
      </c>
      <c r="H233" t="str">
        <f>IFERROR(INDEX('Enter Draw '!$E$3:$H$252,MATCH(SMALL('Enter Draw '!$K$3:$K$252,D233),'Enter Draw '!$K$3:$K$252,0),4),"")</f>
        <v/>
      </c>
      <c r="I233">
        <v>211</v>
      </c>
      <c r="J233" s="1" t="str">
        <f t="shared" si="9"/>
        <v/>
      </c>
      <c r="K233" t="str">
        <f>IFERROR(INDEX('Enter Draw '!$F$3:$H$252,MATCH(SMALL('Enter Draw '!$L$3:$L$252,I233),'Enter Draw '!$L$3:$L$252,0),2),"")</f>
        <v/>
      </c>
      <c r="L233" t="str">
        <f>IFERROR(INDEX('Enter Draw '!$F$3:$H$252,MATCH(SMALL('Enter Draw '!$L$3:$L$252,I233),'Enter Draw '!$L$3:$L$252,0),3),"")</f>
        <v/>
      </c>
      <c r="N233" s="1" t="str">
        <f>IF(O233="","",IF(INDEX('Enter Draw '!$B$3:$H$252,MATCH(SMALL('Enter Draw '!$M$3:$M$252,D233),'Enter Draw '!$M$3:$M$252,0),1)="oco","oco",D233))</f>
        <v/>
      </c>
      <c r="O233" t="str">
        <f>IFERROR(INDEX('Enter Draw '!$A$3:$J$252,MATCH(SMALL('Enter Draw '!$M$3:$M$252,Q233),'Enter Draw '!$M$3:$M$252,0),7),"")</f>
        <v/>
      </c>
      <c r="P233" t="str">
        <f>IFERROR(INDEX('Enter Draw '!$A$3:$H$252,MATCH(SMALL('Enter Draw '!$M$3:$M$252,Q233),'Enter Draw '!$M$3:$M$252,0),8),"")</f>
        <v/>
      </c>
      <c r="Q233">
        <v>194</v>
      </c>
      <c r="S233" s="1" t="str">
        <f t="shared" si="10"/>
        <v/>
      </c>
      <c r="T233" t="str">
        <f>IFERROR(INDEX('Enter Draw '!$A$3:$J$252,MATCH(SMALL('Enter Draw '!$N$3:$N$252,V234),'Enter Draw '!$N$3:$N$252,0),6),"")</f>
        <v/>
      </c>
      <c r="U233" t="str">
        <f>IFERROR(INDEX('Enter Draw '!$A$3:$H$252,MATCH(SMALL('Enter Draw '!$N$3:$N$252,V234),'Enter Draw '!$N$3:$N$252,0),7),"")</f>
        <v/>
      </c>
      <c r="V233">
        <v>194</v>
      </c>
      <c r="X233" s="1" t="str">
        <f t="shared" si="11"/>
        <v/>
      </c>
      <c r="Y233" t="str">
        <f>IFERROR(INDEX('Enter Draw '!$A$3:$J$252,MATCH(SMALL('Enter Draw '!$O$3:$O$252,Q233),'Enter Draw '!$O$3:$O$252,0),7),"")</f>
        <v/>
      </c>
      <c r="Z233" t="str">
        <f>IFERROR(INDEX('Enter Draw '!$A$3:$H$252,MATCH(SMALL('Enter Draw '!$O$3:$O$252,Q233),'Enter Draw '!$O$3:$O$252,0),8),"")</f>
        <v/>
      </c>
    </row>
    <row r="234" spans="1:26">
      <c r="A234" s="1" t="str">
        <f>IF(B234="","",IF(INDEX('Enter Draw '!$C$3:$H$252,MATCH(SMALL('Enter Draw '!$J$3:$J$252,D234),'Enter Draw '!$J$3:$J$252,0),1)="yco","yco",D234))</f>
        <v/>
      </c>
      <c r="B234" t="str">
        <f>IFERROR(INDEX('Enter Draw '!$C$3:$J$252,MATCH(SMALL('Enter Draw '!$J$3:$J$252,D234),'Enter Draw '!$J$3:$J$252,0),5),"")</f>
        <v/>
      </c>
      <c r="C234" t="str">
        <f>IFERROR(INDEX('Enter Draw '!$C$3:$H$252,MATCH(SMALL('Enter Draw '!$J$3:$J$252,D234),'Enter Draw '!$J$3:$J$252,0),6),"")</f>
        <v/>
      </c>
      <c r="D234">
        <v>195</v>
      </c>
      <c r="F234" s="1" t="str">
        <f>IF(G234="","",IF(INDEX('Enter Draw '!$E$3:$H$252,MATCH(SMALL('Enter Draw '!$K$3:$K$252,D234),'Enter Draw '!$K$3:$K$252,0),1)="co","co",IF(INDEX('Enter Draw '!$E$3:$H$252,MATCH(SMALL('Enter Draw '!$K$3:$K$252,D234),'Enter Draw '!$K$3:$K$252,0),1)="yco","yco",D234)))</f>
        <v/>
      </c>
      <c r="G234" t="str">
        <f>IFERROR(INDEX('Enter Draw '!$E$3:$H$252,MATCH(SMALL('Enter Draw '!$K$3:$K$252,D234),'Enter Draw '!$K$3:$K$252,0),3),"")</f>
        <v/>
      </c>
      <c r="H234" t="str">
        <f>IFERROR(INDEX('Enter Draw '!$E$3:$H$252,MATCH(SMALL('Enter Draw '!$K$3:$K$252,D234),'Enter Draw '!$K$3:$K$252,0),4),"")</f>
        <v/>
      </c>
      <c r="I234">
        <v>212</v>
      </c>
      <c r="J234" s="1" t="str">
        <f t="shared" si="9"/>
        <v/>
      </c>
      <c r="K234" t="str">
        <f>IFERROR(INDEX('Enter Draw '!$F$3:$H$252,MATCH(SMALL('Enter Draw '!$L$3:$L$252,I234),'Enter Draw '!$L$3:$L$252,0),2),"")</f>
        <v/>
      </c>
      <c r="L234" t="str">
        <f>IFERROR(INDEX('Enter Draw '!$F$3:$H$252,MATCH(SMALL('Enter Draw '!$L$3:$L$252,I234),'Enter Draw '!$L$3:$L$252,0),3),"")</f>
        <v/>
      </c>
      <c r="N234" s="1" t="str">
        <f>IF(O234="","",IF(INDEX('Enter Draw '!$B$3:$H$252,MATCH(SMALL('Enter Draw '!$M$3:$M$252,D234),'Enter Draw '!$M$3:$M$252,0),1)="oco","oco",D234))</f>
        <v/>
      </c>
      <c r="O234" t="str">
        <f>IFERROR(INDEX('Enter Draw '!$A$3:$J$252,MATCH(SMALL('Enter Draw '!$M$3:$M$252,Q234),'Enter Draw '!$M$3:$M$252,0),7),"")</f>
        <v/>
      </c>
      <c r="P234" t="str">
        <f>IFERROR(INDEX('Enter Draw '!$A$3:$H$252,MATCH(SMALL('Enter Draw '!$M$3:$M$252,Q234),'Enter Draw '!$M$3:$M$252,0),8),"")</f>
        <v/>
      </c>
      <c r="Q234">
        <v>195</v>
      </c>
      <c r="S234" s="1" t="str">
        <f t="shared" si="10"/>
        <v/>
      </c>
      <c r="T234" t="str">
        <f>IFERROR(INDEX('Enter Draw '!$A$3:$J$252,MATCH(SMALL('Enter Draw '!$N$3:$N$252,V235),'Enter Draw '!$N$3:$N$252,0),6),"")</f>
        <v/>
      </c>
      <c r="U234" t="str">
        <f>IFERROR(INDEX('Enter Draw '!$A$3:$H$252,MATCH(SMALL('Enter Draw '!$N$3:$N$252,V235),'Enter Draw '!$N$3:$N$252,0),7),"")</f>
        <v/>
      </c>
      <c r="V234">
        <v>195</v>
      </c>
      <c r="X234" s="1" t="str">
        <f t="shared" si="11"/>
        <v/>
      </c>
      <c r="Y234" t="str">
        <f>IFERROR(INDEX('Enter Draw '!$A$3:$J$252,MATCH(SMALL('Enter Draw '!$O$3:$O$252,Q234),'Enter Draw '!$O$3:$O$252,0),7),"")</f>
        <v/>
      </c>
      <c r="Z234" t="str">
        <f>IFERROR(INDEX('Enter Draw '!$A$3:$H$252,MATCH(SMALL('Enter Draw '!$O$3:$O$252,Q234),'Enter Draw '!$O$3:$O$252,0),8),"")</f>
        <v/>
      </c>
    </row>
    <row r="235" spans="1:26">
      <c r="A235" s="1" t="str">
        <f>IF(B235="","",IF(INDEX('Enter Draw '!$C$3:$H$252,MATCH(SMALL('Enter Draw '!$J$3:$J$252,D235),'Enter Draw '!$J$3:$J$252,0),1)="yco","yco",D235))</f>
        <v/>
      </c>
      <c r="B235" t="str">
        <f>IFERROR(INDEX('Enter Draw '!$C$3:$J$252,MATCH(SMALL('Enter Draw '!$J$3:$J$252,D235),'Enter Draw '!$J$3:$J$252,0),5),"")</f>
        <v/>
      </c>
      <c r="C235" t="str">
        <f>IFERROR(INDEX('Enter Draw '!$C$3:$H$252,MATCH(SMALL('Enter Draw '!$J$3:$J$252,D235),'Enter Draw '!$J$3:$J$252,0),6),"")</f>
        <v/>
      </c>
      <c r="F235" s="1" t="str">
        <f>IF(G235="","",IF(INDEX('Enter Draw '!$E$3:$H$252,MATCH(SMALL('Enter Draw '!$K$3:$K$252,D235),'Enter Draw '!$K$3:$K$252,0),1)="co","co",IF(INDEX('Enter Draw '!$E$3:$H$252,MATCH(SMALL('Enter Draw '!$K$3:$K$252,D235),'Enter Draw '!$K$3:$K$252,0),1)="yco","yco",D235)))</f>
        <v/>
      </c>
      <c r="G235" t="str">
        <f>IFERROR(INDEX('Enter Draw '!$E$3:$H$252,MATCH(SMALL('Enter Draw '!$K$3:$K$252,D235),'Enter Draw '!$K$3:$K$252,0),3),"")</f>
        <v/>
      </c>
      <c r="H235" t="str">
        <f>IFERROR(INDEX('Enter Draw '!$E$3:$H$252,MATCH(SMALL('Enter Draw '!$K$3:$K$252,D235),'Enter Draw '!$K$3:$K$252,0),4),"")</f>
        <v/>
      </c>
      <c r="I235">
        <v>213</v>
      </c>
      <c r="J235" s="1" t="str">
        <f t="shared" si="9"/>
        <v/>
      </c>
      <c r="K235" t="str">
        <f>IFERROR(INDEX('Enter Draw '!$F$3:$H$252,MATCH(SMALL('Enter Draw '!$L$3:$L$252,I235),'Enter Draw '!$L$3:$L$252,0),2),"")</f>
        <v/>
      </c>
      <c r="L235" t="str">
        <f>IFERROR(INDEX('Enter Draw '!$F$3:$H$252,MATCH(SMALL('Enter Draw '!$L$3:$L$252,I235),'Enter Draw '!$L$3:$L$252,0),3),"")</f>
        <v/>
      </c>
      <c r="N235" s="1" t="str">
        <f>IF(O235="","",IF(INDEX('Enter Draw '!$B$3:$H$252,MATCH(SMALL('Enter Draw '!$M$3:$M$252,D235),'Enter Draw '!$M$3:$M$252,0),1)="oco","oco",D235))</f>
        <v/>
      </c>
      <c r="O235" t="str">
        <f>IFERROR(INDEX('Enter Draw '!$A$3:$J$252,MATCH(SMALL('Enter Draw '!$M$3:$M$252,Q235),'Enter Draw '!$M$3:$M$252,0),7),"")</f>
        <v/>
      </c>
      <c r="P235" t="str">
        <f>IFERROR(INDEX('Enter Draw '!$A$3:$H$252,MATCH(SMALL('Enter Draw '!$M$3:$M$252,Q235),'Enter Draw '!$M$3:$M$252,0),8),"")</f>
        <v/>
      </c>
      <c r="S235" s="1" t="str">
        <f t="shared" si="10"/>
        <v/>
      </c>
      <c r="T235" t="str">
        <f>IFERROR(INDEX('Enter Draw '!$A$3:$J$252,MATCH(SMALL('Enter Draw '!$N$3:$N$252,V236),'Enter Draw '!$N$3:$N$252,0),6),"")</f>
        <v/>
      </c>
      <c r="U235" t="str">
        <f>IFERROR(INDEX('Enter Draw '!$A$3:$H$252,MATCH(SMALL('Enter Draw '!$N$3:$N$252,V236),'Enter Draw '!$N$3:$N$252,0),7),"")</f>
        <v/>
      </c>
      <c r="X235" s="1" t="str">
        <f t="shared" si="11"/>
        <v/>
      </c>
      <c r="Y235" t="str">
        <f>IFERROR(INDEX('Enter Draw '!$A$3:$J$252,MATCH(SMALL('Enter Draw '!$O$3:$O$252,Q235),'Enter Draw '!$O$3:$O$252,0),7),"")</f>
        <v/>
      </c>
      <c r="Z235" t="str">
        <f>IFERROR(INDEX('Enter Draw '!$A$3:$H$252,MATCH(SMALL('Enter Draw '!$O$3:$O$252,Q235),'Enter Draw '!$O$3:$O$252,0),8),"")</f>
        <v/>
      </c>
    </row>
    <row r="236" spans="1:26">
      <c r="A236" s="1" t="str">
        <f>IF(B236="","",IF(INDEX('Enter Draw '!$C$3:$H$252,MATCH(SMALL('Enter Draw '!$J$3:$J$252,D236),'Enter Draw '!$J$3:$J$252,0),1)="yco","yco",D236))</f>
        <v/>
      </c>
      <c r="B236" t="str">
        <f>IFERROR(INDEX('Enter Draw '!$C$3:$J$252,MATCH(SMALL('Enter Draw '!$J$3:$J$252,D236),'Enter Draw '!$J$3:$J$252,0),5),"")</f>
        <v/>
      </c>
      <c r="C236" t="str">
        <f>IFERROR(INDEX('Enter Draw '!$C$3:$H$252,MATCH(SMALL('Enter Draw '!$J$3:$J$252,D236),'Enter Draw '!$J$3:$J$252,0),6),"")</f>
        <v/>
      </c>
      <c r="D236">
        <v>196</v>
      </c>
      <c r="F236" s="1" t="str">
        <f>IF(G236="","",IF(INDEX('Enter Draw '!$E$3:$H$252,MATCH(SMALL('Enter Draw '!$K$3:$K$252,D236),'Enter Draw '!$K$3:$K$252,0),1)="co","co",IF(INDEX('Enter Draw '!$E$3:$H$252,MATCH(SMALL('Enter Draw '!$K$3:$K$252,D236),'Enter Draw '!$K$3:$K$252,0),1)="yco","yco",D236)))</f>
        <v/>
      </c>
      <c r="G236" t="str">
        <f>IFERROR(INDEX('Enter Draw '!$E$3:$H$252,MATCH(SMALL('Enter Draw '!$K$3:$K$252,D236),'Enter Draw '!$K$3:$K$252,0),3),"")</f>
        <v/>
      </c>
      <c r="H236" t="str">
        <f>IFERROR(INDEX('Enter Draw '!$E$3:$H$252,MATCH(SMALL('Enter Draw '!$K$3:$K$252,D236),'Enter Draw '!$K$3:$K$252,0),4),"")</f>
        <v/>
      </c>
      <c r="I236">
        <v>214</v>
      </c>
      <c r="J236" s="1" t="str">
        <f t="shared" si="9"/>
        <v/>
      </c>
      <c r="K236" t="str">
        <f>IFERROR(INDEX('Enter Draw '!$F$3:$H$252,MATCH(SMALL('Enter Draw '!$L$3:$L$252,I236),'Enter Draw '!$L$3:$L$252,0),2),"")</f>
        <v/>
      </c>
      <c r="L236" t="str">
        <f>IFERROR(INDEX('Enter Draw '!$F$3:$H$252,MATCH(SMALL('Enter Draw '!$L$3:$L$252,I236),'Enter Draw '!$L$3:$L$252,0),3),"")</f>
        <v/>
      </c>
      <c r="N236" s="1" t="str">
        <f>IF(O236="","",IF(INDEX('Enter Draw '!$B$3:$H$252,MATCH(SMALL('Enter Draw '!$M$3:$M$252,D236),'Enter Draw '!$M$3:$M$252,0),1)="oco","oco",D236))</f>
        <v/>
      </c>
      <c r="O236" t="str">
        <f>IFERROR(INDEX('Enter Draw '!$A$3:$J$252,MATCH(SMALL('Enter Draw '!$M$3:$M$252,Q236),'Enter Draw '!$M$3:$M$252,0),7),"")</f>
        <v/>
      </c>
      <c r="P236" t="str">
        <f>IFERROR(INDEX('Enter Draw '!$A$3:$H$252,MATCH(SMALL('Enter Draw '!$M$3:$M$252,Q236),'Enter Draw '!$M$3:$M$252,0),8),"")</f>
        <v/>
      </c>
      <c r="Q236">
        <v>196</v>
      </c>
      <c r="S236" s="1" t="str">
        <f t="shared" si="10"/>
        <v/>
      </c>
      <c r="T236" t="str">
        <f>IFERROR(INDEX('Enter Draw '!$A$3:$J$252,MATCH(SMALL('Enter Draw '!$N$3:$N$252,V237),'Enter Draw '!$N$3:$N$252,0),6),"")</f>
        <v/>
      </c>
      <c r="U236" t="str">
        <f>IFERROR(INDEX('Enter Draw '!$A$3:$H$252,MATCH(SMALL('Enter Draw '!$N$3:$N$252,V237),'Enter Draw '!$N$3:$N$252,0),7),"")</f>
        <v/>
      </c>
      <c r="V236">
        <v>196</v>
      </c>
      <c r="X236" s="1" t="str">
        <f t="shared" si="11"/>
        <v/>
      </c>
      <c r="Y236" t="str">
        <f>IFERROR(INDEX('Enter Draw '!$A$3:$J$252,MATCH(SMALL('Enter Draw '!$O$3:$O$252,Q236),'Enter Draw '!$O$3:$O$252,0),7),"")</f>
        <v/>
      </c>
      <c r="Z236" t="str">
        <f>IFERROR(INDEX('Enter Draw '!$A$3:$H$252,MATCH(SMALL('Enter Draw '!$O$3:$O$252,Q236),'Enter Draw '!$O$3:$O$252,0),8),"")</f>
        <v/>
      </c>
    </row>
    <row r="237" spans="1:26">
      <c r="A237" s="1" t="str">
        <f>IF(B237="","",IF(INDEX('Enter Draw '!$C$3:$H$252,MATCH(SMALL('Enter Draw '!$J$3:$J$252,D237),'Enter Draw '!$J$3:$J$252,0),1)="yco","yco",D237))</f>
        <v/>
      </c>
      <c r="B237" t="str">
        <f>IFERROR(INDEX('Enter Draw '!$C$3:$J$252,MATCH(SMALL('Enter Draw '!$J$3:$J$252,D237),'Enter Draw '!$J$3:$J$252,0),5),"")</f>
        <v/>
      </c>
      <c r="C237" t="str">
        <f>IFERROR(INDEX('Enter Draw '!$C$3:$H$252,MATCH(SMALL('Enter Draw '!$J$3:$J$252,D237),'Enter Draw '!$J$3:$J$252,0),6),"")</f>
        <v/>
      </c>
      <c r="D237">
        <v>197</v>
      </c>
      <c r="F237" s="1" t="str">
        <f>IF(G237="","",IF(INDEX('Enter Draw '!$E$3:$H$252,MATCH(SMALL('Enter Draw '!$K$3:$K$252,D237),'Enter Draw '!$K$3:$K$252,0),1)="co","co",IF(INDEX('Enter Draw '!$E$3:$H$252,MATCH(SMALL('Enter Draw '!$K$3:$K$252,D237),'Enter Draw '!$K$3:$K$252,0),1)="yco","yco",D237)))</f>
        <v/>
      </c>
      <c r="G237" t="str">
        <f>IFERROR(INDEX('Enter Draw '!$E$3:$H$252,MATCH(SMALL('Enter Draw '!$K$3:$K$252,D237),'Enter Draw '!$K$3:$K$252,0),3),"")</f>
        <v/>
      </c>
      <c r="H237" t="str">
        <f>IFERROR(INDEX('Enter Draw '!$E$3:$H$252,MATCH(SMALL('Enter Draw '!$K$3:$K$252,D237),'Enter Draw '!$K$3:$K$252,0),4),"")</f>
        <v/>
      </c>
      <c r="I237">
        <v>215</v>
      </c>
      <c r="J237" s="1" t="str">
        <f t="shared" si="9"/>
        <v/>
      </c>
      <c r="K237" t="str">
        <f>IFERROR(INDEX('Enter Draw '!$F$3:$H$252,MATCH(SMALL('Enter Draw '!$L$3:$L$252,I237),'Enter Draw '!$L$3:$L$252,0),2),"")</f>
        <v/>
      </c>
      <c r="L237" t="str">
        <f>IFERROR(INDEX('Enter Draw '!$F$3:$H$252,MATCH(SMALL('Enter Draw '!$L$3:$L$252,I237),'Enter Draw '!$L$3:$L$252,0),3),"")</f>
        <v/>
      </c>
      <c r="N237" s="1" t="str">
        <f>IF(O237="","",IF(INDEX('Enter Draw '!$B$3:$H$252,MATCH(SMALL('Enter Draw '!$M$3:$M$252,D237),'Enter Draw '!$M$3:$M$252,0),1)="oco","oco",D237))</f>
        <v/>
      </c>
      <c r="O237" t="str">
        <f>IFERROR(INDEX('Enter Draw '!$A$3:$J$252,MATCH(SMALL('Enter Draw '!$M$3:$M$252,Q237),'Enter Draw '!$M$3:$M$252,0),7),"")</f>
        <v/>
      </c>
      <c r="P237" t="str">
        <f>IFERROR(INDEX('Enter Draw '!$A$3:$H$252,MATCH(SMALL('Enter Draw '!$M$3:$M$252,Q237),'Enter Draw '!$M$3:$M$252,0),8),"")</f>
        <v/>
      </c>
      <c r="Q237">
        <v>197</v>
      </c>
      <c r="S237" s="1" t="str">
        <f t="shared" si="10"/>
        <v/>
      </c>
      <c r="T237" t="str">
        <f>IFERROR(INDEX('Enter Draw '!$A$3:$J$252,MATCH(SMALL('Enter Draw '!$N$3:$N$252,V238),'Enter Draw '!$N$3:$N$252,0),6),"")</f>
        <v/>
      </c>
      <c r="U237" t="str">
        <f>IFERROR(INDEX('Enter Draw '!$A$3:$H$252,MATCH(SMALL('Enter Draw '!$N$3:$N$252,V238),'Enter Draw '!$N$3:$N$252,0),7),"")</f>
        <v/>
      </c>
      <c r="V237">
        <v>197</v>
      </c>
      <c r="X237" s="1" t="str">
        <f t="shared" si="11"/>
        <v/>
      </c>
      <c r="Y237" t="str">
        <f>IFERROR(INDEX('Enter Draw '!$A$3:$J$252,MATCH(SMALL('Enter Draw '!$O$3:$O$252,Q237),'Enter Draw '!$O$3:$O$252,0),7),"")</f>
        <v/>
      </c>
      <c r="Z237" t="str">
        <f>IFERROR(INDEX('Enter Draw '!$A$3:$H$252,MATCH(SMALL('Enter Draw '!$O$3:$O$252,Q237),'Enter Draw '!$O$3:$O$252,0),8),"")</f>
        <v/>
      </c>
    </row>
    <row r="238" spans="1:26">
      <c r="A238" s="1" t="str">
        <f>IF(B238="","",IF(INDEX('Enter Draw '!$C$3:$H$252,MATCH(SMALL('Enter Draw '!$J$3:$J$252,D238),'Enter Draw '!$J$3:$J$252,0),1)="yco","yco",D238))</f>
        <v/>
      </c>
      <c r="B238" t="str">
        <f>IFERROR(INDEX('Enter Draw '!$C$3:$J$252,MATCH(SMALL('Enter Draw '!$J$3:$J$252,D238),'Enter Draw '!$J$3:$J$252,0),5),"")</f>
        <v/>
      </c>
      <c r="C238" t="str">
        <f>IFERROR(INDEX('Enter Draw '!$C$3:$H$252,MATCH(SMALL('Enter Draw '!$J$3:$J$252,D238),'Enter Draw '!$J$3:$J$252,0),6),"")</f>
        <v/>
      </c>
      <c r="D238">
        <v>198</v>
      </c>
      <c r="F238" s="1" t="str">
        <f>IF(G238="","",IF(INDEX('Enter Draw '!$E$3:$H$252,MATCH(SMALL('Enter Draw '!$K$3:$K$252,D238),'Enter Draw '!$K$3:$K$252,0),1)="co","co",IF(INDEX('Enter Draw '!$E$3:$H$252,MATCH(SMALL('Enter Draw '!$K$3:$K$252,D238),'Enter Draw '!$K$3:$K$252,0),1)="yco","yco",D238)))</f>
        <v/>
      </c>
      <c r="G238" t="str">
        <f>IFERROR(INDEX('Enter Draw '!$E$3:$H$252,MATCH(SMALL('Enter Draw '!$K$3:$K$252,D238),'Enter Draw '!$K$3:$K$252,0),3),"")</f>
        <v/>
      </c>
      <c r="H238" t="str">
        <f>IFERROR(INDEX('Enter Draw '!$E$3:$H$252,MATCH(SMALL('Enter Draw '!$K$3:$K$252,D238),'Enter Draw '!$K$3:$K$252,0),4),"")</f>
        <v/>
      </c>
      <c r="I238">
        <v>216</v>
      </c>
      <c r="J238" s="1" t="str">
        <f t="shared" si="9"/>
        <v/>
      </c>
      <c r="K238" t="str">
        <f>IFERROR(INDEX('Enter Draw '!$F$3:$H$252,MATCH(SMALL('Enter Draw '!$L$3:$L$252,I238),'Enter Draw '!$L$3:$L$252,0),2),"")</f>
        <v/>
      </c>
      <c r="L238" t="str">
        <f>IFERROR(INDEX('Enter Draw '!$F$3:$H$252,MATCH(SMALL('Enter Draw '!$L$3:$L$252,I238),'Enter Draw '!$L$3:$L$252,0),3),"")</f>
        <v/>
      </c>
      <c r="N238" s="1" t="str">
        <f>IF(O238="","",IF(INDEX('Enter Draw '!$B$3:$H$252,MATCH(SMALL('Enter Draw '!$M$3:$M$252,D238),'Enter Draw '!$M$3:$M$252,0),1)="oco","oco",D238))</f>
        <v/>
      </c>
      <c r="O238" t="str">
        <f>IFERROR(INDEX('Enter Draw '!$A$3:$J$252,MATCH(SMALL('Enter Draw '!$M$3:$M$252,Q238),'Enter Draw '!$M$3:$M$252,0),7),"")</f>
        <v/>
      </c>
      <c r="P238" t="str">
        <f>IFERROR(INDEX('Enter Draw '!$A$3:$H$252,MATCH(SMALL('Enter Draw '!$M$3:$M$252,Q238),'Enter Draw '!$M$3:$M$252,0),8),"")</f>
        <v/>
      </c>
      <c r="Q238">
        <v>198</v>
      </c>
      <c r="S238" s="1" t="str">
        <f t="shared" si="10"/>
        <v/>
      </c>
      <c r="T238" t="str">
        <f>IFERROR(INDEX('Enter Draw '!$A$3:$J$252,MATCH(SMALL('Enter Draw '!$N$3:$N$252,V239),'Enter Draw '!$N$3:$N$252,0),6),"")</f>
        <v/>
      </c>
      <c r="U238" t="str">
        <f>IFERROR(INDEX('Enter Draw '!$A$3:$H$252,MATCH(SMALL('Enter Draw '!$N$3:$N$252,V239),'Enter Draw '!$N$3:$N$252,0),7),"")</f>
        <v/>
      </c>
      <c r="V238">
        <v>198</v>
      </c>
      <c r="X238" s="1" t="str">
        <f t="shared" si="11"/>
        <v/>
      </c>
      <c r="Y238" t="str">
        <f>IFERROR(INDEX('Enter Draw '!$A$3:$J$252,MATCH(SMALL('Enter Draw '!$O$3:$O$252,Q238),'Enter Draw '!$O$3:$O$252,0),7),"")</f>
        <v/>
      </c>
      <c r="Z238" t="str">
        <f>IFERROR(INDEX('Enter Draw '!$A$3:$H$252,MATCH(SMALL('Enter Draw '!$O$3:$O$252,Q238),'Enter Draw '!$O$3:$O$252,0),8),"")</f>
        <v/>
      </c>
    </row>
    <row r="239" spans="1:26">
      <c r="A239" s="1" t="str">
        <f>IF(B239="","",IF(INDEX('Enter Draw '!$C$3:$H$252,MATCH(SMALL('Enter Draw '!$J$3:$J$252,D239),'Enter Draw '!$J$3:$J$252,0),1)="yco","yco",D239))</f>
        <v/>
      </c>
      <c r="B239" t="str">
        <f>IFERROR(INDEX('Enter Draw '!$C$3:$J$252,MATCH(SMALL('Enter Draw '!$J$3:$J$252,D239),'Enter Draw '!$J$3:$J$252,0),5),"")</f>
        <v/>
      </c>
      <c r="C239" t="str">
        <f>IFERROR(INDEX('Enter Draw '!$C$3:$H$252,MATCH(SMALL('Enter Draw '!$J$3:$J$252,D239),'Enter Draw '!$J$3:$J$252,0),6),"")</f>
        <v/>
      </c>
      <c r="D239">
        <v>199</v>
      </c>
      <c r="F239" s="1" t="str">
        <f>IF(G239="","",IF(INDEX('Enter Draw '!$E$3:$H$252,MATCH(SMALL('Enter Draw '!$K$3:$K$252,D239),'Enter Draw '!$K$3:$K$252,0),1)="co","co",IF(INDEX('Enter Draw '!$E$3:$H$252,MATCH(SMALL('Enter Draw '!$K$3:$K$252,D239),'Enter Draw '!$K$3:$K$252,0),1)="yco","yco",D239)))</f>
        <v/>
      </c>
      <c r="G239" t="str">
        <f>IFERROR(INDEX('Enter Draw '!$E$3:$H$252,MATCH(SMALL('Enter Draw '!$K$3:$K$252,D239),'Enter Draw '!$K$3:$K$252,0),3),"")</f>
        <v/>
      </c>
      <c r="H239" t="str">
        <f>IFERROR(INDEX('Enter Draw '!$E$3:$H$252,MATCH(SMALL('Enter Draw '!$K$3:$K$252,D239),'Enter Draw '!$K$3:$K$252,0),4),"")</f>
        <v/>
      </c>
      <c r="I239">
        <v>217</v>
      </c>
      <c r="J239" s="1" t="str">
        <f t="shared" si="9"/>
        <v/>
      </c>
      <c r="K239" t="str">
        <f>IFERROR(INDEX('Enter Draw '!$F$3:$H$252,MATCH(SMALL('Enter Draw '!$L$3:$L$252,I239),'Enter Draw '!$L$3:$L$252,0),2),"")</f>
        <v/>
      </c>
      <c r="L239" t="str">
        <f>IFERROR(INDEX('Enter Draw '!$F$3:$H$252,MATCH(SMALL('Enter Draw '!$L$3:$L$252,I239),'Enter Draw '!$L$3:$L$252,0),3),"")</f>
        <v/>
      </c>
      <c r="N239" s="1" t="str">
        <f>IF(O239="","",IF(INDEX('Enter Draw '!$B$3:$H$252,MATCH(SMALL('Enter Draw '!$M$3:$M$252,D239),'Enter Draw '!$M$3:$M$252,0),1)="oco","oco",D239))</f>
        <v/>
      </c>
      <c r="O239" t="str">
        <f>IFERROR(INDEX('Enter Draw '!$A$3:$J$252,MATCH(SMALL('Enter Draw '!$M$3:$M$252,Q239),'Enter Draw '!$M$3:$M$252,0),7),"")</f>
        <v/>
      </c>
      <c r="P239" t="str">
        <f>IFERROR(INDEX('Enter Draw '!$A$3:$H$252,MATCH(SMALL('Enter Draw '!$M$3:$M$252,Q239),'Enter Draw '!$M$3:$M$252,0),8),"")</f>
        <v/>
      </c>
      <c r="Q239">
        <v>199</v>
      </c>
      <c r="S239" s="1" t="str">
        <f t="shared" si="10"/>
        <v/>
      </c>
      <c r="T239" t="str">
        <f>IFERROR(INDEX('Enter Draw '!$A$3:$J$252,MATCH(SMALL('Enter Draw '!$N$3:$N$252,V240),'Enter Draw '!$N$3:$N$252,0),6),"")</f>
        <v/>
      </c>
      <c r="U239" t="str">
        <f>IFERROR(INDEX('Enter Draw '!$A$3:$H$252,MATCH(SMALL('Enter Draw '!$N$3:$N$252,V240),'Enter Draw '!$N$3:$N$252,0),7),"")</f>
        <v/>
      </c>
      <c r="V239">
        <v>199</v>
      </c>
      <c r="X239" s="1" t="str">
        <f t="shared" si="11"/>
        <v/>
      </c>
      <c r="Y239" t="str">
        <f>IFERROR(INDEX('Enter Draw '!$A$3:$J$252,MATCH(SMALL('Enter Draw '!$O$3:$O$252,Q239),'Enter Draw '!$O$3:$O$252,0),7),"")</f>
        <v/>
      </c>
      <c r="Z239" t="str">
        <f>IFERROR(INDEX('Enter Draw '!$A$3:$H$252,MATCH(SMALL('Enter Draw '!$O$3:$O$252,Q239),'Enter Draw '!$O$3:$O$252,0),8),"")</f>
        <v/>
      </c>
    </row>
    <row r="240" spans="1:26">
      <c r="A240" s="1" t="str">
        <f>IF(B240="","",IF(INDEX('Enter Draw '!$C$3:$H$252,MATCH(SMALL('Enter Draw '!$J$3:$J$252,D240),'Enter Draw '!$J$3:$J$252,0),1)="yco","yco",D240))</f>
        <v/>
      </c>
      <c r="B240" t="str">
        <f>IFERROR(INDEX('Enter Draw '!$C$3:$J$252,MATCH(SMALL('Enter Draw '!$J$3:$J$252,D240),'Enter Draw '!$J$3:$J$252,0),5),"")</f>
        <v/>
      </c>
      <c r="C240" t="str">
        <f>IFERROR(INDEX('Enter Draw '!$C$3:$H$252,MATCH(SMALL('Enter Draw '!$J$3:$J$252,D240),'Enter Draw '!$J$3:$J$252,0),6),"")</f>
        <v/>
      </c>
      <c r="D240">
        <v>200</v>
      </c>
      <c r="F240" s="1" t="str">
        <f>IF(G240="","",IF(INDEX('Enter Draw '!$E$3:$H$252,MATCH(SMALL('Enter Draw '!$K$3:$K$252,D240),'Enter Draw '!$K$3:$K$252,0),1)="co","co",IF(INDEX('Enter Draw '!$E$3:$H$252,MATCH(SMALL('Enter Draw '!$K$3:$K$252,D240),'Enter Draw '!$K$3:$K$252,0),1)="yco","yco",D240)))</f>
        <v/>
      </c>
      <c r="G240" t="str">
        <f>IFERROR(INDEX('Enter Draw '!$E$3:$H$252,MATCH(SMALL('Enter Draw '!$K$3:$K$252,D240),'Enter Draw '!$K$3:$K$252,0),3),"")</f>
        <v/>
      </c>
      <c r="H240" t="str">
        <f>IFERROR(INDEX('Enter Draw '!$E$3:$H$252,MATCH(SMALL('Enter Draw '!$K$3:$K$252,D240),'Enter Draw '!$K$3:$K$252,0),4),"")</f>
        <v/>
      </c>
      <c r="I240">
        <v>218</v>
      </c>
      <c r="J240" s="1" t="str">
        <f t="shared" si="9"/>
        <v/>
      </c>
      <c r="K240" t="str">
        <f>IFERROR(INDEX('Enter Draw '!$F$3:$H$252,MATCH(SMALL('Enter Draw '!$L$3:$L$252,I240),'Enter Draw '!$L$3:$L$252,0),2),"")</f>
        <v/>
      </c>
      <c r="L240" t="str">
        <f>IFERROR(INDEX('Enter Draw '!$F$3:$H$252,MATCH(SMALL('Enter Draw '!$L$3:$L$252,I240),'Enter Draw '!$L$3:$L$252,0),3),"")</f>
        <v/>
      </c>
      <c r="N240" s="1" t="str">
        <f>IF(O240="","",IF(INDEX('Enter Draw '!$B$3:$H$252,MATCH(SMALL('Enter Draw '!$M$3:$M$252,D240),'Enter Draw '!$M$3:$M$252,0),1)="oco","oco",D240))</f>
        <v/>
      </c>
      <c r="O240" t="str">
        <f>IFERROR(INDEX('Enter Draw '!$A$3:$J$252,MATCH(SMALL('Enter Draw '!$M$3:$M$252,Q240),'Enter Draw '!$M$3:$M$252,0),7),"")</f>
        <v/>
      </c>
      <c r="P240" t="str">
        <f>IFERROR(INDEX('Enter Draw '!$A$3:$H$252,MATCH(SMALL('Enter Draw '!$M$3:$M$252,Q240),'Enter Draw '!$M$3:$M$252,0),8),"")</f>
        <v/>
      </c>
      <c r="Q240">
        <v>200</v>
      </c>
      <c r="S240" s="1" t="str">
        <f t="shared" si="10"/>
        <v/>
      </c>
      <c r="T240" t="str">
        <f>IFERROR(INDEX('Enter Draw '!$A$3:$J$252,MATCH(SMALL('Enter Draw '!$N$3:$N$252,V241),'Enter Draw '!$N$3:$N$252,0),6),"")</f>
        <v/>
      </c>
      <c r="U240" t="str">
        <f>IFERROR(INDEX('Enter Draw '!$A$3:$H$252,MATCH(SMALL('Enter Draw '!$N$3:$N$252,V241),'Enter Draw '!$N$3:$N$252,0),7),"")</f>
        <v/>
      </c>
      <c r="V240">
        <v>200</v>
      </c>
      <c r="X240" s="1" t="str">
        <f t="shared" si="11"/>
        <v/>
      </c>
      <c r="Y240" t="str">
        <f>IFERROR(INDEX('Enter Draw '!$A$3:$J$252,MATCH(SMALL('Enter Draw '!$O$3:$O$252,Q240),'Enter Draw '!$O$3:$O$252,0),7),"")</f>
        <v/>
      </c>
      <c r="Z240" t="str">
        <f>IFERROR(INDEX('Enter Draw '!$A$3:$H$252,MATCH(SMALL('Enter Draw '!$O$3:$O$252,Q240),'Enter Draw '!$O$3:$O$252,0),8),"")</f>
        <v/>
      </c>
    </row>
    <row r="241" spans="1:26">
      <c r="A241" s="1" t="str">
        <f>IF(B241="","",IF(INDEX('Enter Draw '!$C$3:$H$252,MATCH(SMALL('Enter Draw '!$J$3:$J$252,D241),'Enter Draw '!$J$3:$J$252,0),1)="yco","yco",D241))</f>
        <v/>
      </c>
      <c r="B241" t="str">
        <f>IFERROR(INDEX('Enter Draw '!$C$3:$J$252,MATCH(SMALL('Enter Draw '!$J$3:$J$252,D241),'Enter Draw '!$J$3:$J$252,0),5),"")</f>
        <v/>
      </c>
      <c r="C241" t="str">
        <f>IFERROR(INDEX('Enter Draw '!$C$3:$H$252,MATCH(SMALL('Enter Draw '!$J$3:$J$252,D241),'Enter Draw '!$J$3:$J$252,0),6),"")</f>
        <v/>
      </c>
      <c r="F241" s="1" t="str">
        <f>IF(G241="","",IF(INDEX('Enter Draw '!$E$3:$H$252,MATCH(SMALL('Enter Draw '!$K$3:$K$252,D241),'Enter Draw '!$K$3:$K$252,0),1)="co","co",IF(INDEX('Enter Draw '!$E$3:$H$252,MATCH(SMALL('Enter Draw '!$K$3:$K$252,D241),'Enter Draw '!$K$3:$K$252,0),1)="yco","yco",D241)))</f>
        <v/>
      </c>
      <c r="G241" t="str">
        <f>IFERROR(INDEX('Enter Draw '!$E$3:$H$252,MATCH(SMALL('Enter Draw '!$K$3:$K$252,D241),'Enter Draw '!$K$3:$K$252,0),3),"")</f>
        <v/>
      </c>
      <c r="H241" t="str">
        <f>IFERROR(INDEX('Enter Draw '!$E$3:$H$252,MATCH(SMALL('Enter Draw '!$K$3:$K$252,D241),'Enter Draw '!$K$3:$K$252,0),4),"")</f>
        <v/>
      </c>
      <c r="I241">
        <v>219</v>
      </c>
      <c r="J241" s="1" t="str">
        <f t="shared" si="9"/>
        <v/>
      </c>
      <c r="K241" t="str">
        <f>IFERROR(INDEX('Enter Draw '!$F$3:$H$252,MATCH(SMALL('Enter Draw '!$L$3:$L$252,I241),'Enter Draw '!$L$3:$L$252,0),2),"")</f>
        <v/>
      </c>
      <c r="L241" t="str">
        <f>IFERROR(INDEX('Enter Draw '!$F$3:$H$252,MATCH(SMALL('Enter Draw '!$L$3:$L$252,I241),'Enter Draw '!$L$3:$L$252,0),3),"")</f>
        <v/>
      </c>
      <c r="N241" s="1" t="str">
        <f>IF(O241="","",IF(INDEX('Enter Draw '!$B$3:$H$252,MATCH(SMALL('Enter Draw '!$M$3:$M$252,D241),'Enter Draw '!$M$3:$M$252,0),1)="oco","oco",D241))</f>
        <v/>
      </c>
      <c r="O241" t="str">
        <f>IFERROR(INDEX('Enter Draw '!$A$3:$J$252,MATCH(SMALL('Enter Draw '!$M$3:$M$252,Q241),'Enter Draw '!$M$3:$M$252,0),7),"")</f>
        <v/>
      </c>
      <c r="P241" t="str">
        <f>IFERROR(INDEX('Enter Draw '!$A$3:$H$252,MATCH(SMALL('Enter Draw '!$M$3:$M$252,Q241),'Enter Draw '!$M$3:$M$252,0),8),"")</f>
        <v/>
      </c>
      <c r="S241" s="1" t="str">
        <f t="shared" si="10"/>
        <v/>
      </c>
      <c r="T241" t="str">
        <f>IFERROR(INDEX('Enter Draw '!$A$3:$J$252,MATCH(SMALL('Enter Draw '!$N$3:$N$252,V242),'Enter Draw '!$N$3:$N$252,0),6),"")</f>
        <v/>
      </c>
      <c r="U241" t="str">
        <f>IFERROR(INDEX('Enter Draw '!$A$3:$H$252,MATCH(SMALL('Enter Draw '!$N$3:$N$252,V242),'Enter Draw '!$N$3:$N$252,0),7),"")</f>
        <v/>
      </c>
      <c r="X241" s="1" t="str">
        <f t="shared" si="11"/>
        <v/>
      </c>
      <c r="Y241" t="str">
        <f>IFERROR(INDEX('Enter Draw '!$A$3:$J$252,MATCH(SMALL('Enter Draw '!$O$3:$O$252,Q241),'Enter Draw '!$O$3:$O$252,0),7),"")</f>
        <v/>
      </c>
      <c r="Z241" t="str">
        <f>IFERROR(INDEX('Enter Draw '!$A$3:$H$252,MATCH(SMALL('Enter Draw '!$O$3:$O$252,Q241),'Enter Draw '!$O$3:$O$252,0),8),"")</f>
        <v/>
      </c>
    </row>
    <row r="242" spans="1:26">
      <c r="A242" s="1" t="str">
        <f>IF(B242="","",IF(INDEX('Enter Draw '!$C$3:$H$252,MATCH(SMALL('Enter Draw '!$J$3:$J$252,D242),'Enter Draw '!$J$3:$J$252,0),1)="yco","yco",D242))</f>
        <v/>
      </c>
      <c r="B242" t="str">
        <f>IFERROR(INDEX('Enter Draw '!$C$3:$J$252,MATCH(SMALL('Enter Draw '!$J$3:$J$252,D242),'Enter Draw '!$J$3:$J$252,0),5),"")</f>
        <v/>
      </c>
      <c r="C242" t="str">
        <f>IFERROR(INDEX('Enter Draw '!$C$3:$H$252,MATCH(SMALL('Enter Draw '!$J$3:$J$252,D242),'Enter Draw '!$J$3:$J$252,0),6),"")</f>
        <v/>
      </c>
      <c r="D242">
        <v>201</v>
      </c>
      <c r="F242" s="1" t="str">
        <f>IF(G242="","",IF(INDEX('Enter Draw '!$E$3:$H$252,MATCH(SMALL('Enter Draw '!$K$3:$K$252,D242),'Enter Draw '!$K$3:$K$252,0),1)="co","co",IF(INDEX('Enter Draw '!$E$3:$H$252,MATCH(SMALL('Enter Draw '!$K$3:$K$252,D242),'Enter Draw '!$K$3:$K$252,0),1)="yco","yco",D242)))</f>
        <v/>
      </c>
      <c r="G242" t="str">
        <f>IFERROR(INDEX('Enter Draw '!$E$3:$H$252,MATCH(SMALL('Enter Draw '!$K$3:$K$252,D242),'Enter Draw '!$K$3:$K$252,0),3),"")</f>
        <v/>
      </c>
      <c r="H242" t="str">
        <f>IFERROR(INDEX('Enter Draw '!$E$3:$H$252,MATCH(SMALL('Enter Draw '!$K$3:$K$252,D242),'Enter Draw '!$K$3:$K$252,0),4),"")</f>
        <v/>
      </c>
      <c r="I242">
        <v>220</v>
      </c>
      <c r="J242" s="1" t="str">
        <f t="shared" si="9"/>
        <v/>
      </c>
      <c r="K242" t="str">
        <f>IFERROR(INDEX('Enter Draw '!$F$3:$H$252,MATCH(SMALL('Enter Draw '!$L$3:$L$252,I242),'Enter Draw '!$L$3:$L$252,0),2),"")</f>
        <v/>
      </c>
      <c r="L242" t="str">
        <f>IFERROR(INDEX('Enter Draw '!$F$3:$H$252,MATCH(SMALL('Enter Draw '!$L$3:$L$252,I242),'Enter Draw '!$L$3:$L$252,0),3),"")</f>
        <v/>
      </c>
      <c r="N242" s="1" t="str">
        <f>IF(O242="","",IF(INDEX('Enter Draw '!$B$3:$H$252,MATCH(SMALL('Enter Draw '!$M$3:$M$252,D242),'Enter Draw '!$M$3:$M$252,0),1)="oco","oco",D242))</f>
        <v/>
      </c>
      <c r="O242" t="str">
        <f>IFERROR(INDEX('Enter Draw '!$A$3:$J$252,MATCH(SMALL('Enter Draw '!$M$3:$M$252,Q242),'Enter Draw '!$M$3:$M$252,0),7),"")</f>
        <v/>
      </c>
      <c r="P242" t="str">
        <f>IFERROR(INDEX('Enter Draw '!$A$3:$H$252,MATCH(SMALL('Enter Draw '!$M$3:$M$252,Q242),'Enter Draw '!$M$3:$M$252,0),8),"")</f>
        <v/>
      </c>
      <c r="Q242">
        <v>201</v>
      </c>
      <c r="S242" s="1" t="str">
        <f t="shared" si="10"/>
        <v/>
      </c>
      <c r="T242" t="str">
        <f>IFERROR(INDEX('Enter Draw '!$A$3:$J$252,MATCH(SMALL('Enter Draw '!$N$3:$N$252,V243),'Enter Draw '!$N$3:$N$252,0),6),"")</f>
        <v/>
      </c>
      <c r="U242" t="str">
        <f>IFERROR(INDEX('Enter Draw '!$A$3:$H$252,MATCH(SMALL('Enter Draw '!$N$3:$N$252,V243),'Enter Draw '!$N$3:$N$252,0),7),"")</f>
        <v/>
      </c>
      <c r="V242">
        <v>201</v>
      </c>
      <c r="X242" s="1" t="str">
        <f t="shared" si="11"/>
        <v/>
      </c>
      <c r="Y242" t="str">
        <f>IFERROR(INDEX('Enter Draw '!$A$3:$J$252,MATCH(SMALL('Enter Draw '!$O$3:$O$252,Q242),'Enter Draw '!$O$3:$O$252,0),7),"")</f>
        <v/>
      </c>
      <c r="Z242" t="str">
        <f>IFERROR(INDEX('Enter Draw '!$A$3:$H$252,MATCH(SMALL('Enter Draw '!$O$3:$O$252,Q242),'Enter Draw '!$O$3:$O$252,0),8),"")</f>
        <v/>
      </c>
    </row>
    <row r="243" spans="1:26">
      <c r="A243" s="1" t="str">
        <f>IF(B243="","",IF(INDEX('Enter Draw '!$C$3:$H$252,MATCH(SMALL('Enter Draw '!$J$3:$J$252,D243),'Enter Draw '!$J$3:$J$252,0),1)="yco","yco",D243))</f>
        <v/>
      </c>
      <c r="B243" t="str">
        <f>IFERROR(INDEX('Enter Draw '!$C$3:$J$252,MATCH(SMALL('Enter Draw '!$J$3:$J$252,D243),'Enter Draw '!$J$3:$J$252,0),5),"")</f>
        <v/>
      </c>
      <c r="C243" t="str">
        <f>IFERROR(INDEX('Enter Draw '!$C$3:$H$252,MATCH(SMALL('Enter Draw '!$J$3:$J$252,D243),'Enter Draw '!$J$3:$J$252,0),6),"")</f>
        <v/>
      </c>
      <c r="D243">
        <v>202</v>
      </c>
      <c r="F243" s="1" t="str">
        <f>IF(G243="","",IF(INDEX('Enter Draw '!$E$3:$H$252,MATCH(SMALL('Enter Draw '!$K$3:$K$252,D243),'Enter Draw '!$K$3:$K$252,0),1)="co","co",IF(INDEX('Enter Draw '!$E$3:$H$252,MATCH(SMALL('Enter Draw '!$K$3:$K$252,D243),'Enter Draw '!$K$3:$K$252,0),1)="yco","yco",D243)))</f>
        <v/>
      </c>
      <c r="G243" t="str">
        <f>IFERROR(INDEX('Enter Draw '!$E$3:$H$252,MATCH(SMALL('Enter Draw '!$K$3:$K$252,D243),'Enter Draw '!$K$3:$K$252,0),3),"")</f>
        <v/>
      </c>
      <c r="H243" t="str">
        <f>IFERROR(INDEX('Enter Draw '!$E$3:$H$252,MATCH(SMALL('Enter Draw '!$K$3:$K$252,D243),'Enter Draw '!$K$3:$K$252,0),4),"")</f>
        <v/>
      </c>
      <c r="J243" s="1" t="str">
        <f t="shared" si="9"/>
        <v/>
      </c>
      <c r="K243" t="str">
        <f>IFERROR(INDEX('Enter Draw '!$F$3:$H$252,MATCH(SMALL('Enter Draw '!$L$3:$L$252,I243),'Enter Draw '!$L$3:$L$252,0),2),"")</f>
        <v/>
      </c>
      <c r="L243" t="str">
        <f>IFERROR(INDEX('Enter Draw '!$F$3:$H$252,MATCH(SMALL('Enter Draw '!$L$3:$L$252,I243),'Enter Draw '!$L$3:$L$252,0),3),"")</f>
        <v/>
      </c>
      <c r="N243" s="1" t="str">
        <f>IF(O243="","",IF(INDEX('Enter Draw '!$B$3:$H$252,MATCH(SMALL('Enter Draw '!$M$3:$M$252,D243),'Enter Draw '!$M$3:$M$252,0),1)="oco","oco",D243))</f>
        <v/>
      </c>
      <c r="O243" t="str">
        <f>IFERROR(INDEX('Enter Draw '!$A$3:$J$252,MATCH(SMALL('Enter Draw '!$M$3:$M$252,Q243),'Enter Draw '!$M$3:$M$252,0),7),"")</f>
        <v/>
      </c>
      <c r="P243" t="str">
        <f>IFERROR(INDEX('Enter Draw '!$A$3:$H$252,MATCH(SMALL('Enter Draw '!$M$3:$M$252,Q243),'Enter Draw '!$M$3:$M$252,0),8),"")</f>
        <v/>
      </c>
      <c r="Q243">
        <v>202</v>
      </c>
      <c r="S243" s="1" t="str">
        <f t="shared" si="10"/>
        <v/>
      </c>
      <c r="T243" t="str">
        <f>IFERROR(INDEX('Enter Draw '!$A$3:$J$252,MATCH(SMALL('Enter Draw '!$N$3:$N$252,V244),'Enter Draw '!$N$3:$N$252,0),6),"")</f>
        <v/>
      </c>
      <c r="U243" t="str">
        <f>IFERROR(INDEX('Enter Draw '!$A$3:$H$252,MATCH(SMALL('Enter Draw '!$N$3:$N$252,V244),'Enter Draw '!$N$3:$N$252,0),7),"")</f>
        <v/>
      </c>
      <c r="V243">
        <v>202</v>
      </c>
      <c r="X243" s="1" t="str">
        <f t="shared" si="11"/>
        <v/>
      </c>
      <c r="Y243" t="str">
        <f>IFERROR(INDEX('Enter Draw '!$A$3:$J$252,MATCH(SMALL('Enter Draw '!$O$3:$O$252,Q243),'Enter Draw '!$O$3:$O$252,0),7),"")</f>
        <v/>
      </c>
      <c r="Z243" t="str">
        <f>IFERROR(INDEX('Enter Draw '!$A$3:$H$252,MATCH(SMALL('Enter Draw '!$O$3:$O$252,Q243),'Enter Draw '!$O$3:$O$252,0),8),"")</f>
        <v/>
      </c>
    </row>
    <row r="244" spans="1:26">
      <c r="A244" s="1" t="str">
        <f>IF(B244="","",IF(INDEX('Enter Draw '!$C$3:$H$252,MATCH(SMALL('Enter Draw '!$J$3:$J$252,D244),'Enter Draw '!$J$3:$J$252,0),1)="yco","yco",D244))</f>
        <v/>
      </c>
      <c r="B244" t="str">
        <f>IFERROR(INDEX('Enter Draw '!$C$3:$J$252,MATCH(SMALL('Enter Draw '!$J$3:$J$252,D244),'Enter Draw '!$J$3:$J$252,0),5),"")</f>
        <v/>
      </c>
      <c r="C244" t="str">
        <f>IFERROR(INDEX('Enter Draw '!$C$3:$H$252,MATCH(SMALL('Enter Draw '!$J$3:$J$252,D244),'Enter Draw '!$J$3:$J$252,0),6),"")</f>
        <v/>
      </c>
      <c r="D244">
        <v>203</v>
      </c>
      <c r="F244" s="1" t="str">
        <f>IF(G244="","",IF(INDEX('Enter Draw '!$E$3:$H$252,MATCH(SMALL('Enter Draw '!$K$3:$K$252,D244),'Enter Draw '!$K$3:$K$252,0),1)="co","co",IF(INDEX('Enter Draw '!$E$3:$H$252,MATCH(SMALL('Enter Draw '!$K$3:$K$252,D244),'Enter Draw '!$K$3:$K$252,0),1)="yco","yco",D244)))</f>
        <v/>
      </c>
      <c r="G244" t="str">
        <f>IFERROR(INDEX('Enter Draw '!$E$3:$H$252,MATCH(SMALL('Enter Draw '!$K$3:$K$252,D244),'Enter Draw '!$K$3:$K$252,0),3),"")</f>
        <v/>
      </c>
      <c r="H244" t="str">
        <f>IFERROR(INDEX('Enter Draw '!$E$3:$H$252,MATCH(SMALL('Enter Draw '!$K$3:$K$252,D244),'Enter Draw '!$K$3:$K$252,0),4),"")</f>
        <v/>
      </c>
      <c r="I244">
        <v>221</v>
      </c>
      <c r="J244" s="1" t="str">
        <f t="shared" si="9"/>
        <v/>
      </c>
      <c r="K244" t="str">
        <f>IFERROR(INDEX('Enter Draw '!$F$3:$H$252,MATCH(SMALL('Enter Draw '!$L$3:$L$252,I244),'Enter Draw '!$L$3:$L$252,0),2),"")</f>
        <v/>
      </c>
      <c r="L244" t="str">
        <f>IFERROR(INDEX('Enter Draw '!$F$3:$H$252,MATCH(SMALL('Enter Draw '!$L$3:$L$252,I244),'Enter Draw '!$L$3:$L$252,0),3),"")</f>
        <v/>
      </c>
      <c r="N244" s="1" t="str">
        <f>IF(O244="","",IF(INDEX('Enter Draw '!$B$3:$H$252,MATCH(SMALL('Enter Draw '!$M$3:$M$252,D244),'Enter Draw '!$M$3:$M$252,0),1)="oco","oco",D244))</f>
        <v/>
      </c>
      <c r="O244" t="str">
        <f>IFERROR(INDEX('Enter Draw '!$A$3:$J$252,MATCH(SMALL('Enter Draw '!$M$3:$M$252,Q244),'Enter Draw '!$M$3:$M$252,0),7),"")</f>
        <v/>
      </c>
      <c r="P244" t="str">
        <f>IFERROR(INDEX('Enter Draw '!$A$3:$H$252,MATCH(SMALL('Enter Draw '!$M$3:$M$252,Q244),'Enter Draw '!$M$3:$M$252,0),8),"")</f>
        <v/>
      </c>
      <c r="Q244">
        <v>203</v>
      </c>
      <c r="S244" s="1" t="str">
        <f t="shared" si="10"/>
        <v/>
      </c>
      <c r="T244" t="str">
        <f>IFERROR(INDEX('Enter Draw '!$A$3:$J$252,MATCH(SMALL('Enter Draw '!$N$3:$N$252,V245),'Enter Draw '!$N$3:$N$252,0),6),"")</f>
        <v/>
      </c>
      <c r="U244" t="str">
        <f>IFERROR(INDEX('Enter Draw '!$A$3:$H$252,MATCH(SMALL('Enter Draw '!$N$3:$N$252,V245),'Enter Draw '!$N$3:$N$252,0),7),"")</f>
        <v/>
      </c>
      <c r="V244">
        <v>203</v>
      </c>
      <c r="X244" s="1" t="str">
        <f t="shared" si="11"/>
        <v/>
      </c>
      <c r="Y244" t="str">
        <f>IFERROR(INDEX('Enter Draw '!$A$3:$J$252,MATCH(SMALL('Enter Draw '!$O$3:$O$252,Q244),'Enter Draw '!$O$3:$O$252,0),7),"")</f>
        <v/>
      </c>
      <c r="Z244" t="str">
        <f>IFERROR(INDEX('Enter Draw '!$A$3:$H$252,MATCH(SMALL('Enter Draw '!$O$3:$O$252,Q244),'Enter Draw '!$O$3:$O$252,0),8),"")</f>
        <v/>
      </c>
    </row>
    <row r="245" spans="1:26">
      <c r="A245" s="1" t="str">
        <f>IF(B245="","",IF(INDEX('Enter Draw '!$C$3:$H$252,MATCH(SMALL('Enter Draw '!$J$3:$J$252,D245),'Enter Draw '!$J$3:$J$252,0),1)="yco","yco",D245))</f>
        <v/>
      </c>
      <c r="B245" t="str">
        <f>IFERROR(INDEX('Enter Draw '!$C$3:$J$252,MATCH(SMALL('Enter Draw '!$J$3:$J$252,D245),'Enter Draw '!$J$3:$J$252,0),5),"")</f>
        <v/>
      </c>
      <c r="C245" t="str">
        <f>IFERROR(INDEX('Enter Draw '!$C$3:$H$252,MATCH(SMALL('Enter Draw '!$J$3:$J$252,D245),'Enter Draw '!$J$3:$J$252,0),6),"")</f>
        <v/>
      </c>
      <c r="D245">
        <v>204</v>
      </c>
      <c r="F245" s="1" t="str">
        <f>IF(G245="","",IF(INDEX('Enter Draw '!$E$3:$H$252,MATCH(SMALL('Enter Draw '!$K$3:$K$252,D245),'Enter Draw '!$K$3:$K$252,0),1)="co","co",IF(INDEX('Enter Draw '!$E$3:$H$252,MATCH(SMALL('Enter Draw '!$K$3:$K$252,D245),'Enter Draw '!$K$3:$K$252,0),1)="yco","yco",D245)))</f>
        <v/>
      </c>
      <c r="G245" t="str">
        <f>IFERROR(INDEX('Enter Draw '!$E$3:$H$252,MATCH(SMALL('Enter Draw '!$K$3:$K$252,D245),'Enter Draw '!$K$3:$K$252,0),3),"")</f>
        <v/>
      </c>
      <c r="H245" t="str">
        <f>IFERROR(INDEX('Enter Draw '!$E$3:$H$252,MATCH(SMALL('Enter Draw '!$K$3:$K$252,D245),'Enter Draw '!$K$3:$K$252,0),4),"")</f>
        <v/>
      </c>
      <c r="I245">
        <v>222</v>
      </c>
      <c r="J245" s="1" t="str">
        <f t="shared" si="9"/>
        <v/>
      </c>
      <c r="K245" t="str">
        <f>IFERROR(INDEX('Enter Draw '!$F$3:$H$252,MATCH(SMALL('Enter Draw '!$L$3:$L$252,I245),'Enter Draw '!$L$3:$L$252,0),2),"")</f>
        <v/>
      </c>
      <c r="L245" t="str">
        <f>IFERROR(INDEX('Enter Draw '!$F$3:$H$252,MATCH(SMALL('Enter Draw '!$L$3:$L$252,I245),'Enter Draw '!$L$3:$L$252,0),3),"")</f>
        <v/>
      </c>
      <c r="N245" s="1" t="str">
        <f>IF(O245="","",IF(INDEX('Enter Draw '!$B$3:$H$252,MATCH(SMALL('Enter Draw '!$M$3:$M$252,D245),'Enter Draw '!$M$3:$M$252,0),1)="oco","oco",D245))</f>
        <v/>
      </c>
      <c r="O245" t="str">
        <f>IFERROR(INDEX('Enter Draw '!$A$3:$J$252,MATCH(SMALL('Enter Draw '!$M$3:$M$252,Q245),'Enter Draw '!$M$3:$M$252,0),7),"")</f>
        <v/>
      </c>
      <c r="P245" t="str">
        <f>IFERROR(INDEX('Enter Draw '!$A$3:$H$252,MATCH(SMALL('Enter Draw '!$M$3:$M$252,Q245),'Enter Draw '!$M$3:$M$252,0),8),"")</f>
        <v/>
      </c>
      <c r="Q245">
        <v>204</v>
      </c>
      <c r="S245" s="1" t="str">
        <f t="shared" si="10"/>
        <v/>
      </c>
      <c r="T245" t="str">
        <f>IFERROR(INDEX('Enter Draw '!$A$3:$J$252,MATCH(SMALL('Enter Draw '!$N$3:$N$252,V246),'Enter Draw '!$N$3:$N$252,0),6),"")</f>
        <v/>
      </c>
      <c r="U245" t="str">
        <f>IFERROR(INDEX('Enter Draw '!$A$3:$H$252,MATCH(SMALL('Enter Draw '!$N$3:$N$252,V246),'Enter Draw '!$N$3:$N$252,0),7),"")</f>
        <v/>
      </c>
      <c r="V245">
        <v>204</v>
      </c>
      <c r="X245" s="1" t="str">
        <f t="shared" si="11"/>
        <v/>
      </c>
      <c r="Y245" t="str">
        <f>IFERROR(INDEX('Enter Draw '!$A$3:$J$252,MATCH(SMALL('Enter Draw '!$O$3:$O$252,Q245),'Enter Draw '!$O$3:$O$252,0),7),"")</f>
        <v/>
      </c>
      <c r="Z245" t="str">
        <f>IFERROR(INDEX('Enter Draw '!$A$3:$H$252,MATCH(SMALL('Enter Draw '!$O$3:$O$252,Q245),'Enter Draw '!$O$3:$O$252,0),8),"")</f>
        <v/>
      </c>
    </row>
    <row r="246" spans="1:26">
      <c r="A246" s="1" t="str">
        <f>IF(B246="","",IF(INDEX('Enter Draw '!$C$3:$H$252,MATCH(SMALL('Enter Draw '!$J$3:$J$252,D246),'Enter Draw '!$J$3:$J$252,0),1)="yco","yco",D246))</f>
        <v/>
      </c>
      <c r="B246" t="str">
        <f>IFERROR(INDEX('Enter Draw '!$C$3:$J$252,MATCH(SMALL('Enter Draw '!$J$3:$J$252,D246),'Enter Draw '!$J$3:$J$252,0),5),"")</f>
        <v/>
      </c>
      <c r="C246" t="str">
        <f>IFERROR(INDEX('Enter Draw '!$C$3:$H$252,MATCH(SMALL('Enter Draw '!$J$3:$J$252,D246),'Enter Draw '!$J$3:$J$252,0),6),"")</f>
        <v/>
      </c>
      <c r="D246">
        <v>205</v>
      </c>
      <c r="F246" s="1" t="str">
        <f>IF(G246="","",IF(INDEX('Enter Draw '!$E$3:$H$252,MATCH(SMALL('Enter Draw '!$K$3:$K$252,D246),'Enter Draw '!$K$3:$K$252,0),1)="co","co",IF(INDEX('Enter Draw '!$E$3:$H$252,MATCH(SMALL('Enter Draw '!$K$3:$K$252,D246),'Enter Draw '!$K$3:$K$252,0),1)="yco","yco",D246)))</f>
        <v/>
      </c>
      <c r="G246" t="str">
        <f>IFERROR(INDEX('Enter Draw '!$E$3:$H$252,MATCH(SMALL('Enter Draw '!$K$3:$K$252,D246),'Enter Draw '!$K$3:$K$252,0),3),"")</f>
        <v/>
      </c>
      <c r="H246" t="str">
        <f>IFERROR(INDEX('Enter Draw '!$E$3:$H$252,MATCH(SMALL('Enter Draw '!$K$3:$K$252,D246),'Enter Draw '!$K$3:$K$252,0),4),"")</f>
        <v/>
      </c>
      <c r="I246">
        <v>223</v>
      </c>
      <c r="J246" s="1" t="str">
        <f t="shared" si="9"/>
        <v/>
      </c>
      <c r="K246" t="str">
        <f>IFERROR(INDEX('Enter Draw '!$F$3:$H$252,MATCH(SMALL('Enter Draw '!$L$3:$L$252,I246),'Enter Draw '!$L$3:$L$252,0),2),"")</f>
        <v/>
      </c>
      <c r="L246" t="str">
        <f>IFERROR(INDEX('Enter Draw '!$F$3:$H$252,MATCH(SMALL('Enter Draw '!$L$3:$L$252,I246),'Enter Draw '!$L$3:$L$252,0),3),"")</f>
        <v/>
      </c>
      <c r="N246" s="1" t="str">
        <f>IF(O246="","",IF(INDEX('Enter Draw '!$B$3:$H$252,MATCH(SMALL('Enter Draw '!$M$3:$M$252,D246),'Enter Draw '!$M$3:$M$252,0),1)="oco","oco",D246))</f>
        <v/>
      </c>
      <c r="O246" t="str">
        <f>IFERROR(INDEX('Enter Draw '!$A$3:$J$252,MATCH(SMALL('Enter Draw '!$M$3:$M$252,Q246),'Enter Draw '!$M$3:$M$252,0),7),"")</f>
        <v/>
      </c>
      <c r="P246" t="str">
        <f>IFERROR(INDEX('Enter Draw '!$A$3:$H$252,MATCH(SMALL('Enter Draw '!$M$3:$M$252,Q246),'Enter Draw '!$M$3:$M$252,0),8),"")</f>
        <v/>
      </c>
      <c r="Q246">
        <v>205</v>
      </c>
      <c r="S246" s="1" t="str">
        <f t="shared" si="10"/>
        <v/>
      </c>
      <c r="T246" t="str">
        <f>IFERROR(INDEX('Enter Draw '!$A$3:$J$252,MATCH(SMALL('Enter Draw '!$N$3:$N$252,V247),'Enter Draw '!$N$3:$N$252,0),6),"")</f>
        <v/>
      </c>
      <c r="U246" t="str">
        <f>IFERROR(INDEX('Enter Draw '!$A$3:$H$252,MATCH(SMALL('Enter Draw '!$N$3:$N$252,V247),'Enter Draw '!$N$3:$N$252,0),7),"")</f>
        <v/>
      </c>
      <c r="V246">
        <v>205</v>
      </c>
      <c r="X246" s="1" t="str">
        <f t="shared" si="11"/>
        <v/>
      </c>
      <c r="Y246" t="str">
        <f>IFERROR(INDEX('Enter Draw '!$A$3:$J$252,MATCH(SMALL('Enter Draw '!$O$3:$O$252,Q246),'Enter Draw '!$O$3:$O$252,0),7),"")</f>
        <v/>
      </c>
      <c r="Z246" t="str">
        <f>IFERROR(INDEX('Enter Draw '!$A$3:$H$252,MATCH(SMALL('Enter Draw '!$O$3:$O$252,Q246),'Enter Draw '!$O$3:$O$252,0),8),"")</f>
        <v/>
      </c>
    </row>
    <row r="247" spans="1:26">
      <c r="A247" s="1" t="str">
        <f>IF(B247="","",IF(INDEX('Enter Draw '!$C$3:$H$252,MATCH(SMALL('Enter Draw '!$J$3:$J$252,D247),'Enter Draw '!$J$3:$J$252,0),1)="yco","yco",D247))</f>
        <v/>
      </c>
      <c r="B247" t="str">
        <f>IFERROR(INDEX('Enter Draw '!$C$3:$J$252,MATCH(SMALL('Enter Draw '!$J$3:$J$252,D247),'Enter Draw '!$J$3:$J$252,0),5),"")</f>
        <v/>
      </c>
      <c r="C247" t="str">
        <f>IFERROR(INDEX('Enter Draw '!$C$3:$H$252,MATCH(SMALL('Enter Draw '!$J$3:$J$252,D247),'Enter Draw '!$J$3:$J$252,0),6),"")</f>
        <v/>
      </c>
      <c r="F247" s="1" t="str">
        <f>IF(G247="","",IF(INDEX('Enter Draw '!$E$3:$H$252,MATCH(SMALL('Enter Draw '!$K$3:$K$252,D247),'Enter Draw '!$K$3:$K$252,0),1)="co","co",IF(INDEX('Enter Draw '!$E$3:$H$252,MATCH(SMALL('Enter Draw '!$K$3:$K$252,D247),'Enter Draw '!$K$3:$K$252,0),1)="yco","yco",D247)))</f>
        <v/>
      </c>
      <c r="G247" t="str">
        <f>IFERROR(INDEX('Enter Draw '!$E$3:$H$252,MATCH(SMALL('Enter Draw '!$K$3:$K$252,D247),'Enter Draw '!$K$3:$K$252,0),3),"")</f>
        <v/>
      </c>
      <c r="H247" t="str">
        <f>IFERROR(INDEX('Enter Draw '!$E$3:$H$252,MATCH(SMALL('Enter Draw '!$K$3:$K$252,D247),'Enter Draw '!$K$3:$K$252,0),4),"")</f>
        <v/>
      </c>
      <c r="I247">
        <v>224</v>
      </c>
      <c r="J247" s="1" t="str">
        <f t="shared" si="9"/>
        <v/>
      </c>
      <c r="K247" t="str">
        <f>IFERROR(INDEX('Enter Draw '!$F$3:$H$252,MATCH(SMALL('Enter Draw '!$L$3:$L$252,I247),'Enter Draw '!$L$3:$L$252,0),2),"")</f>
        <v/>
      </c>
      <c r="L247" t="str">
        <f>IFERROR(INDEX('Enter Draw '!$F$3:$H$252,MATCH(SMALL('Enter Draw '!$L$3:$L$252,I247),'Enter Draw '!$L$3:$L$252,0),3),"")</f>
        <v/>
      </c>
      <c r="N247" s="1" t="str">
        <f>IF(O247="","",IF(INDEX('Enter Draw '!$B$3:$H$252,MATCH(SMALL('Enter Draw '!$M$3:$M$252,D247),'Enter Draw '!$M$3:$M$252,0),1)="oco","oco",D247))</f>
        <v/>
      </c>
      <c r="O247" t="str">
        <f>IFERROR(INDEX('Enter Draw '!$A$3:$J$252,MATCH(SMALL('Enter Draw '!$M$3:$M$252,Q247),'Enter Draw '!$M$3:$M$252,0),7),"")</f>
        <v/>
      </c>
      <c r="P247" t="str">
        <f>IFERROR(INDEX('Enter Draw '!$A$3:$H$252,MATCH(SMALL('Enter Draw '!$M$3:$M$252,Q247),'Enter Draw '!$M$3:$M$252,0),8),"")</f>
        <v/>
      </c>
      <c r="S247" s="1" t="str">
        <f t="shared" si="10"/>
        <v/>
      </c>
      <c r="T247" t="str">
        <f>IFERROR(INDEX('Enter Draw '!$A$3:$J$252,MATCH(SMALL('Enter Draw '!$N$3:$N$252,V248),'Enter Draw '!$N$3:$N$252,0),6),"")</f>
        <v/>
      </c>
      <c r="U247" t="str">
        <f>IFERROR(INDEX('Enter Draw '!$A$3:$H$252,MATCH(SMALL('Enter Draw '!$N$3:$N$252,V248),'Enter Draw '!$N$3:$N$252,0),7),"")</f>
        <v/>
      </c>
      <c r="X247" s="1" t="str">
        <f t="shared" si="11"/>
        <v/>
      </c>
      <c r="Y247" t="str">
        <f>IFERROR(INDEX('Enter Draw '!$A$3:$J$252,MATCH(SMALL('Enter Draw '!$O$3:$O$252,Q247),'Enter Draw '!$O$3:$O$252,0),7),"")</f>
        <v/>
      </c>
      <c r="Z247" t="str">
        <f>IFERROR(INDEX('Enter Draw '!$A$3:$H$252,MATCH(SMALL('Enter Draw '!$O$3:$O$252,Q247),'Enter Draw '!$O$3:$O$252,0),8),"")</f>
        <v/>
      </c>
    </row>
    <row r="248" spans="1:26">
      <c r="A248" s="1" t="str">
        <f>IF(B248="","",IF(INDEX('Enter Draw '!$C$3:$H$252,MATCH(SMALL('Enter Draw '!$J$3:$J$252,D248),'Enter Draw '!$J$3:$J$252,0),1)="yco","yco",D248))</f>
        <v/>
      </c>
      <c r="B248" t="str">
        <f>IFERROR(INDEX('Enter Draw '!$C$3:$J$252,MATCH(SMALL('Enter Draw '!$J$3:$J$252,D248),'Enter Draw '!$J$3:$J$252,0),5),"")</f>
        <v/>
      </c>
      <c r="C248" t="str">
        <f>IFERROR(INDEX('Enter Draw '!$C$3:$H$252,MATCH(SMALL('Enter Draw '!$J$3:$J$252,D248),'Enter Draw '!$J$3:$J$252,0),6),"")</f>
        <v/>
      </c>
      <c r="D248">
        <v>206</v>
      </c>
      <c r="F248" s="1" t="str">
        <f>IF(G248="","",IF(INDEX('Enter Draw '!$E$3:$H$252,MATCH(SMALL('Enter Draw '!$K$3:$K$252,D248),'Enter Draw '!$K$3:$K$252,0),1)="co","co",IF(INDEX('Enter Draw '!$E$3:$H$252,MATCH(SMALL('Enter Draw '!$K$3:$K$252,D248),'Enter Draw '!$K$3:$K$252,0),1)="yco","yco",D248)))</f>
        <v/>
      </c>
      <c r="G248" t="str">
        <f>IFERROR(INDEX('Enter Draw '!$E$3:$H$252,MATCH(SMALL('Enter Draw '!$K$3:$K$252,D248),'Enter Draw '!$K$3:$K$252,0),3),"")</f>
        <v/>
      </c>
      <c r="H248" t="str">
        <f>IFERROR(INDEX('Enter Draw '!$E$3:$H$252,MATCH(SMALL('Enter Draw '!$K$3:$K$252,D248),'Enter Draw '!$K$3:$K$252,0),4),"")</f>
        <v/>
      </c>
      <c r="I248">
        <v>225</v>
      </c>
      <c r="J248" s="1" t="str">
        <f t="shared" si="9"/>
        <v/>
      </c>
      <c r="K248" t="str">
        <f>IFERROR(INDEX('Enter Draw '!$F$3:$H$252,MATCH(SMALL('Enter Draw '!$L$3:$L$252,I248),'Enter Draw '!$L$3:$L$252,0),2),"")</f>
        <v/>
      </c>
      <c r="L248" t="str">
        <f>IFERROR(INDEX('Enter Draw '!$F$3:$H$252,MATCH(SMALL('Enter Draw '!$L$3:$L$252,I248),'Enter Draw '!$L$3:$L$252,0),3),"")</f>
        <v/>
      </c>
      <c r="N248" s="1" t="str">
        <f>IF(O248="","",IF(INDEX('Enter Draw '!$B$3:$H$252,MATCH(SMALL('Enter Draw '!$M$3:$M$252,D248),'Enter Draw '!$M$3:$M$252,0),1)="oco","oco",D248))</f>
        <v/>
      </c>
      <c r="O248" t="str">
        <f>IFERROR(INDEX('Enter Draw '!$A$3:$J$252,MATCH(SMALL('Enter Draw '!$M$3:$M$252,Q248),'Enter Draw '!$M$3:$M$252,0),7),"")</f>
        <v/>
      </c>
      <c r="P248" t="str">
        <f>IFERROR(INDEX('Enter Draw '!$A$3:$H$252,MATCH(SMALL('Enter Draw '!$M$3:$M$252,Q248),'Enter Draw '!$M$3:$M$252,0),8),"")</f>
        <v/>
      </c>
      <c r="Q248">
        <v>206</v>
      </c>
      <c r="S248" s="1" t="str">
        <f t="shared" si="10"/>
        <v/>
      </c>
      <c r="T248" t="str">
        <f>IFERROR(INDEX('Enter Draw '!$A$3:$J$252,MATCH(SMALL('Enter Draw '!$N$3:$N$252,V249),'Enter Draw '!$N$3:$N$252,0),6),"")</f>
        <v/>
      </c>
      <c r="U248" t="str">
        <f>IFERROR(INDEX('Enter Draw '!$A$3:$H$252,MATCH(SMALL('Enter Draw '!$N$3:$N$252,V249),'Enter Draw '!$N$3:$N$252,0),7),"")</f>
        <v/>
      </c>
      <c r="V248">
        <v>206</v>
      </c>
      <c r="X248" s="1" t="str">
        <f t="shared" si="11"/>
        <v/>
      </c>
      <c r="Y248" t="str">
        <f>IFERROR(INDEX('Enter Draw '!$A$3:$J$252,MATCH(SMALL('Enter Draw '!$O$3:$O$252,Q248),'Enter Draw '!$O$3:$O$252,0),7),"")</f>
        <v/>
      </c>
      <c r="Z248" t="str">
        <f>IFERROR(INDEX('Enter Draw '!$A$3:$H$252,MATCH(SMALL('Enter Draw '!$O$3:$O$252,Q248),'Enter Draw '!$O$3:$O$252,0),8),"")</f>
        <v/>
      </c>
    </row>
    <row r="249" spans="1:26">
      <c r="A249" s="1" t="str">
        <f>IF(B249="","",IF(INDEX('Enter Draw '!$C$3:$H$252,MATCH(SMALL('Enter Draw '!$J$3:$J$252,D249),'Enter Draw '!$J$3:$J$252,0),1)="yco","yco",D249))</f>
        <v/>
      </c>
      <c r="B249" t="str">
        <f>IFERROR(INDEX('Enter Draw '!$C$3:$J$252,MATCH(SMALL('Enter Draw '!$J$3:$J$252,D249),'Enter Draw '!$J$3:$J$252,0),5),"")</f>
        <v/>
      </c>
      <c r="C249" t="str">
        <f>IFERROR(INDEX('Enter Draw '!$C$3:$H$252,MATCH(SMALL('Enter Draw '!$J$3:$J$252,D249),'Enter Draw '!$J$3:$J$252,0),6),"")</f>
        <v/>
      </c>
      <c r="D249">
        <v>207</v>
      </c>
      <c r="F249" s="1" t="str">
        <f>IF(G249="","",IF(INDEX('Enter Draw '!$E$3:$H$252,MATCH(SMALL('Enter Draw '!$K$3:$K$252,D249),'Enter Draw '!$K$3:$K$252,0),1)="co","co",IF(INDEX('Enter Draw '!$E$3:$H$252,MATCH(SMALL('Enter Draw '!$K$3:$K$252,D249),'Enter Draw '!$K$3:$K$252,0),1)="yco","yco",D249)))</f>
        <v/>
      </c>
      <c r="G249" t="str">
        <f>IFERROR(INDEX('Enter Draw '!$E$3:$H$252,MATCH(SMALL('Enter Draw '!$K$3:$K$252,D249),'Enter Draw '!$K$3:$K$252,0),3),"")</f>
        <v/>
      </c>
      <c r="H249" t="str">
        <f>IFERROR(INDEX('Enter Draw '!$E$3:$H$252,MATCH(SMALL('Enter Draw '!$K$3:$K$252,D249),'Enter Draw '!$K$3:$K$252,0),4),"")</f>
        <v/>
      </c>
      <c r="I249">
        <v>226</v>
      </c>
      <c r="J249" s="1" t="str">
        <f t="shared" si="9"/>
        <v/>
      </c>
      <c r="K249" t="str">
        <f>IFERROR(INDEX('Enter Draw '!$F$3:$H$252,MATCH(SMALL('Enter Draw '!$L$3:$L$252,I249),'Enter Draw '!$L$3:$L$252,0),2),"")</f>
        <v/>
      </c>
      <c r="L249" t="str">
        <f>IFERROR(INDEX('Enter Draw '!$F$3:$H$252,MATCH(SMALL('Enter Draw '!$L$3:$L$252,I249),'Enter Draw '!$L$3:$L$252,0),3),"")</f>
        <v/>
      </c>
      <c r="N249" s="1" t="str">
        <f>IF(O249="","",IF(INDEX('Enter Draw '!$B$3:$H$252,MATCH(SMALL('Enter Draw '!$M$3:$M$252,D249),'Enter Draw '!$M$3:$M$252,0),1)="oco","oco",D249))</f>
        <v/>
      </c>
      <c r="O249" t="str">
        <f>IFERROR(INDEX('Enter Draw '!$A$3:$J$252,MATCH(SMALL('Enter Draw '!$M$3:$M$252,Q249),'Enter Draw '!$M$3:$M$252,0),7),"")</f>
        <v/>
      </c>
      <c r="P249" t="str">
        <f>IFERROR(INDEX('Enter Draw '!$A$3:$H$252,MATCH(SMALL('Enter Draw '!$M$3:$M$252,Q249),'Enter Draw '!$M$3:$M$252,0),8),"")</f>
        <v/>
      </c>
      <c r="Q249">
        <v>207</v>
      </c>
      <c r="S249" s="1" t="str">
        <f t="shared" si="10"/>
        <v/>
      </c>
      <c r="T249" t="str">
        <f>IFERROR(INDEX('Enter Draw '!$A$3:$J$252,MATCH(SMALL('Enter Draw '!$N$3:$N$252,V250),'Enter Draw '!$N$3:$N$252,0),6),"")</f>
        <v/>
      </c>
      <c r="U249" t="str">
        <f>IFERROR(INDEX('Enter Draw '!$A$3:$H$252,MATCH(SMALL('Enter Draw '!$N$3:$N$252,V250),'Enter Draw '!$N$3:$N$252,0),7),"")</f>
        <v/>
      </c>
      <c r="V249">
        <v>207</v>
      </c>
      <c r="X249" s="1" t="str">
        <f t="shared" si="11"/>
        <v/>
      </c>
      <c r="Y249" t="str">
        <f>IFERROR(INDEX('Enter Draw '!$A$3:$J$252,MATCH(SMALL('Enter Draw '!$O$3:$O$252,Q249),'Enter Draw '!$O$3:$O$252,0),7),"")</f>
        <v/>
      </c>
      <c r="Z249" t="str">
        <f>IFERROR(INDEX('Enter Draw '!$A$3:$H$252,MATCH(SMALL('Enter Draw '!$O$3:$O$252,Q249),'Enter Draw '!$O$3:$O$252,0),8),"")</f>
        <v/>
      </c>
    </row>
    <row r="250" spans="1:26">
      <c r="A250" s="1" t="str">
        <f>IF(B250="","",IF(INDEX('Enter Draw '!$C$3:$H$252,MATCH(SMALL('Enter Draw '!$J$3:$J$252,D250),'Enter Draw '!$J$3:$J$252,0),1)="yco","yco",D250))</f>
        <v/>
      </c>
      <c r="B250" t="str">
        <f>IFERROR(INDEX('Enter Draw '!$C$3:$J$252,MATCH(SMALL('Enter Draw '!$J$3:$J$252,D250),'Enter Draw '!$J$3:$J$252,0),5),"")</f>
        <v/>
      </c>
      <c r="C250" t="str">
        <f>IFERROR(INDEX('Enter Draw '!$C$3:$H$252,MATCH(SMALL('Enter Draw '!$J$3:$J$252,D250),'Enter Draw '!$J$3:$J$252,0),6),"")</f>
        <v/>
      </c>
      <c r="D250">
        <v>208</v>
      </c>
      <c r="F250" s="1" t="str">
        <f>IF(G250="","",IF(INDEX('Enter Draw '!$E$3:$H$252,MATCH(SMALL('Enter Draw '!$K$3:$K$252,D250),'Enter Draw '!$K$3:$K$252,0),1)="co","co",IF(INDEX('Enter Draw '!$E$3:$H$252,MATCH(SMALL('Enter Draw '!$K$3:$K$252,D250),'Enter Draw '!$K$3:$K$252,0),1)="yco","yco",D250)))</f>
        <v/>
      </c>
      <c r="G250" t="str">
        <f>IFERROR(INDEX('Enter Draw '!$E$3:$H$252,MATCH(SMALL('Enter Draw '!$K$3:$K$252,D250),'Enter Draw '!$K$3:$K$252,0),3),"")</f>
        <v/>
      </c>
      <c r="H250" t="str">
        <f>IFERROR(INDEX('Enter Draw '!$E$3:$H$252,MATCH(SMALL('Enter Draw '!$K$3:$K$252,D250),'Enter Draw '!$K$3:$K$252,0),4),"")</f>
        <v/>
      </c>
      <c r="I250">
        <v>227</v>
      </c>
      <c r="J250" s="1" t="str">
        <f t="shared" si="9"/>
        <v/>
      </c>
      <c r="K250" t="str">
        <f>IFERROR(INDEX('Enter Draw '!$F$3:$H$252,MATCH(SMALL('Enter Draw '!$L$3:$L$252,I250),'Enter Draw '!$L$3:$L$252,0),2),"")</f>
        <v/>
      </c>
      <c r="L250" t="str">
        <f>IFERROR(INDEX('Enter Draw '!$F$3:$H$252,MATCH(SMALL('Enter Draw '!$L$3:$L$252,I250),'Enter Draw '!$L$3:$L$252,0),3),"")</f>
        <v/>
      </c>
      <c r="N250" s="1" t="str">
        <f>IF(O250="","",IF(INDEX('Enter Draw '!$B$3:$H$252,MATCH(SMALL('Enter Draw '!$M$3:$M$252,D250),'Enter Draw '!$M$3:$M$252,0),1)="oco","oco",D250))</f>
        <v/>
      </c>
      <c r="O250" t="str">
        <f>IFERROR(INDEX('Enter Draw '!$A$3:$J$252,MATCH(SMALL('Enter Draw '!$M$3:$M$252,Q250),'Enter Draw '!$M$3:$M$252,0),7),"")</f>
        <v/>
      </c>
      <c r="P250" t="str">
        <f>IFERROR(INDEX('Enter Draw '!$A$3:$H$252,MATCH(SMALL('Enter Draw '!$M$3:$M$252,Q250),'Enter Draw '!$M$3:$M$252,0),8),"")</f>
        <v/>
      </c>
      <c r="Q250">
        <v>208</v>
      </c>
      <c r="S250" s="1" t="str">
        <f t="shared" si="10"/>
        <v/>
      </c>
      <c r="T250" t="str">
        <f>IFERROR(INDEX('Enter Draw '!$A$3:$J$252,MATCH(SMALL('Enter Draw '!$N$3:$N$252,V251),'Enter Draw '!$N$3:$N$252,0),6),"")</f>
        <v/>
      </c>
      <c r="U250" t="str">
        <f>IFERROR(INDEX('Enter Draw '!$A$3:$H$252,MATCH(SMALL('Enter Draw '!$N$3:$N$252,V251),'Enter Draw '!$N$3:$N$252,0),7),"")</f>
        <v/>
      </c>
      <c r="V250">
        <v>208</v>
      </c>
      <c r="X250" s="1" t="str">
        <f t="shared" si="11"/>
        <v/>
      </c>
      <c r="Y250" t="str">
        <f>IFERROR(INDEX('Enter Draw '!$A$3:$J$252,MATCH(SMALL('Enter Draw '!$O$3:$O$252,Q250),'Enter Draw '!$O$3:$O$252,0),7),"")</f>
        <v/>
      </c>
      <c r="Z250" t="str">
        <f>IFERROR(INDEX('Enter Draw '!$A$3:$H$252,MATCH(SMALL('Enter Draw '!$O$3:$O$252,Q250),'Enter Draw '!$O$3:$O$252,0),8),"")</f>
        <v/>
      </c>
    </row>
    <row r="251" spans="1:26">
      <c r="A251" s="1" t="str">
        <f>IF(B251="","",IF(INDEX('Enter Draw '!$C$3:$H$252,MATCH(SMALL('Enter Draw '!$J$3:$J$252,D251),'Enter Draw '!$J$3:$J$252,0),1)="yco","yco",D251))</f>
        <v/>
      </c>
      <c r="B251" t="str">
        <f>IFERROR(INDEX('Enter Draw '!$C$3:$J$252,MATCH(SMALL('Enter Draw '!$J$3:$J$252,D251),'Enter Draw '!$J$3:$J$252,0),5),"")</f>
        <v/>
      </c>
      <c r="C251" t="str">
        <f>IFERROR(INDEX('Enter Draw '!$C$3:$H$252,MATCH(SMALL('Enter Draw '!$J$3:$J$252,D251),'Enter Draw '!$J$3:$J$252,0),6),"")</f>
        <v/>
      </c>
      <c r="D251">
        <v>209</v>
      </c>
      <c r="F251" s="1" t="str">
        <f>IF(G251="","",IF(INDEX('Enter Draw '!$E$3:$H$252,MATCH(SMALL('Enter Draw '!$K$3:$K$252,D251),'Enter Draw '!$K$3:$K$252,0),1)="co","co",IF(INDEX('Enter Draw '!$E$3:$H$252,MATCH(SMALL('Enter Draw '!$K$3:$K$252,D251),'Enter Draw '!$K$3:$K$252,0),1)="yco","yco",D251)))</f>
        <v/>
      </c>
      <c r="G251" t="str">
        <f>IFERROR(INDEX('Enter Draw '!$E$3:$H$252,MATCH(SMALL('Enter Draw '!$K$3:$K$252,D251),'Enter Draw '!$K$3:$K$252,0),3),"")</f>
        <v/>
      </c>
      <c r="H251" t="str">
        <f>IFERROR(INDEX('Enter Draw '!$E$3:$H$252,MATCH(SMALL('Enter Draw '!$K$3:$K$252,D251),'Enter Draw '!$K$3:$K$252,0),4),"")</f>
        <v/>
      </c>
      <c r="I251">
        <v>228</v>
      </c>
      <c r="J251" s="1" t="str">
        <f t="shared" si="9"/>
        <v/>
      </c>
      <c r="K251" t="str">
        <f>IFERROR(INDEX('Enter Draw '!$F$3:$H$252,MATCH(SMALL('Enter Draw '!$L$3:$L$252,I251),'Enter Draw '!$L$3:$L$252,0),2),"")</f>
        <v/>
      </c>
      <c r="L251" t="str">
        <f>IFERROR(INDEX('Enter Draw '!$F$3:$H$252,MATCH(SMALL('Enter Draw '!$L$3:$L$252,I251),'Enter Draw '!$L$3:$L$252,0),3),"")</f>
        <v/>
      </c>
      <c r="N251" s="1" t="str">
        <f>IF(O251="","",IF(INDEX('Enter Draw '!$B$3:$H$252,MATCH(SMALL('Enter Draw '!$M$3:$M$252,D251),'Enter Draw '!$M$3:$M$252,0),1)="oco","oco",D251))</f>
        <v/>
      </c>
      <c r="O251" t="str">
        <f>IFERROR(INDEX('Enter Draw '!$A$3:$J$252,MATCH(SMALL('Enter Draw '!$M$3:$M$252,Q251),'Enter Draw '!$M$3:$M$252,0),7),"")</f>
        <v/>
      </c>
      <c r="P251" t="str">
        <f>IFERROR(INDEX('Enter Draw '!$A$3:$H$252,MATCH(SMALL('Enter Draw '!$M$3:$M$252,Q251),'Enter Draw '!$M$3:$M$252,0),8),"")</f>
        <v/>
      </c>
      <c r="Q251">
        <v>209</v>
      </c>
      <c r="S251" s="1" t="str">
        <f t="shared" si="10"/>
        <v/>
      </c>
      <c r="T251" t="str">
        <f>IFERROR(INDEX('Enter Draw '!$A$3:$J$252,MATCH(SMALL('Enter Draw '!$N$3:$N$252,V252),'Enter Draw '!$N$3:$N$252,0),6),"")</f>
        <v/>
      </c>
      <c r="U251" t="str">
        <f>IFERROR(INDEX('Enter Draw '!$A$3:$H$252,MATCH(SMALL('Enter Draw '!$N$3:$N$252,V252),'Enter Draw '!$N$3:$N$252,0),7),"")</f>
        <v/>
      </c>
      <c r="V251">
        <v>209</v>
      </c>
      <c r="X251" s="1" t="str">
        <f t="shared" si="11"/>
        <v/>
      </c>
      <c r="Y251" t="str">
        <f>IFERROR(INDEX('Enter Draw '!$A$3:$J$252,MATCH(SMALL('Enter Draw '!$O$3:$O$252,Q251),'Enter Draw '!$O$3:$O$252,0),7),"")</f>
        <v/>
      </c>
      <c r="Z251" t="str">
        <f>IFERROR(INDEX('Enter Draw '!$A$3:$H$252,MATCH(SMALL('Enter Draw '!$O$3:$O$252,Q251),'Enter Draw '!$O$3:$O$252,0),8),"")</f>
        <v/>
      </c>
    </row>
    <row r="252" spans="1:26">
      <c r="A252" s="1" t="str">
        <f>IF(B252="","",IF(INDEX('Enter Draw '!$C$3:$H$252,MATCH(SMALL('Enter Draw '!$J$3:$J$252,D252),'Enter Draw '!$J$3:$J$252,0),1)="yco","yco",D252))</f>
        <v/>
      </c>
      <c r="B252" t="str">
        <f>IFERROR(INDEX('Enter Draw '!$C$3:$J$252,MATCH(SMALL('Enter Draw '!$J$3:$J$252,D252),'Enter Draw '!$J$3:$J$252,0),5),"")</f>
        <v/>
      </c>
      <c r="C252" t="str">
        <f>IFERROR(INDEX('Enter Draw '!$C$3:$H$252,MATCH(SMALL('Enter Draw '!$J$3:$J$252,D252),'Enter Draw '!$J$3:$J$252,0),6),"")</f>
        <v/>
      </c>
      <c r="D252">
        <v>210</v>
      </c>
      <c r="F252" s="1" t="str">
        <f>IF(G252="","",IF(INDEX('Enter Draw '!$E$3:$H$252,MATCH(SMALL('Enter Draw '!$K$3:$K$252,D252),'Enter Draw '!$K$3:$K$252,0),1)="co","co",IF(INDEX('Enter Draw '!$E$3:$H$252,MATCH(SMALL('Enter Draw '!$K$3:$K$252,D252),'Enter Draw '!$K$3:$K$252,0),1)="yco","yco",D252)))</f>
        <v/>
      </c>
      <c r="G252" t="str">
        <f>IFERROR(INDEX('Enter Draw '!$E$3:$H$252,MATCH(SMALL('Enter Draw '!$K$3:$K$252,D252),'Enter Draw '!$K$3:$K$252,0),3),"")</f>
        <v/>
      </c>
      <c r="H252" t="str">
        <f>IFERROR(INDEX('Enter Draw '!$E$3:$H$252,MATCH(SMALL('Enter Draw '!$K$3:$K$252,D252),'Enter Draw '!$K$3:$K$252,0),4),"")</f>
        <v/>
      </c>
      <c r="I252">
        <v>229</v>
      </c>
      <c r="J252" s="1" t="str">
        <f t="shared" si="9"/>
        <v/>
      </c>
      <c r="K252" t="str">
        <f>IFERROR(INDEX('Enter Draw '!$F$3:$H$252,MATCH(SMALL('Enter Draw '!$L$3:$L$252,I252),'Enter Draw '!$L$3:$L$252,0),2),"")</f>
        <v/>
      </c>
      <c r="L252" t="str">
        <f>IFERROR(INDEX('Enter Draw '!$F$3:$H$252,MATCH(SMALL('Enter Draw '!$L$3:$L$252,I252),'Enter Draw '!$L$3:$L$252,0),3),"")</f>
        <v/>
      </c>
      <c r="N252" s="1" t="str">
        <f>IF(O252="","",IF(INDEX('Enter Draw '!$B$3:$H$252,MATCH(SMALL('Enter Draw '!$M$3:$M$252,D252),'Enter Draw '!$M$3:$M$252,0),1)="oco","oco",D252))</f>
        <v/>
      </c>
      <c r="O252" t="str">
        <f>IFERROR(INDEX('Enter Draw '!$A$3:$J$252,MATCH(SMALL('Enter Draw '!$M$3:$M$252,Q252),'Enter Draw '!$M$3:$M$252,0),7),"")</f>
        <v/>
      </c>
      <c r="P252" t="str">
        <f>IFERROR(INDEX('Enter Draw '!$A$3:$H$252,MATCH(SMALL('Enter Draw '!$M$3:$M$252,Q252),'Enter Draw 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 '!$A$3:$J$252,MATCH(SMALL('Enter Draw '!$O$3:$O$252,Q252),'Enter Draw '!$O$3:$O$252,0),7),"")</f>
        <v/>
      </c>
      <c r="Z252" t="str">
        <f>IFERROR(INDEX('Enter Draw '!$A$3:$H$252,MATCH(SMALL('Enter Draw '!$O$3:$O$252,Q252),'Enter Draw '!$O$3:$O$252,0),8),"")</f>
        <v/>
      </c>
    </row>
    <row r="253" spans="1:26">
      <c r="A253" s="1" t="str">
        <f>IF(B253="","",IF(INDEX('Enter Draw '!$C$3:$H$252,MATCH(SMALL('Enter Draw '!$J$3:$J$252,D253),'Enter Draw '!$J$3:$J$252,0),1)="yco","yco",D253))</f>
        <v/>
      </c>
      <c r="B253" t="str">
        <f>IFERROR(INDEX('Enter Draw '!$C$3:$J$252,MATCH(SMALL('Enter Draw '!$J$3:$J$252,D253),'Enter Draw '!$J$3:$J$252,0),5),"")</f>
        <v/>
      </c>
      <c r="C253" t="str">
        <f>IFERROR(INDEX('Enter Draw '!$C$3:$H$252,MATCH(SMALL('Enter Draw '!$J$3:$J$252,D253),'Enter Draw '!$J$3:$J$252,0),6),"")</f>
        <v/>
      </c>
      <c r="F253" s="1" t="str">
        <f>IF(G253="","",IF(INDEX('Enter Draw '!$E$3:$H$252,MATCH(SMALL('Enter Draw '!$K$3:$K$252,D253),'Enter Draw '!$K$3:$K$252,0),1)="co","co",IF(INDEX('Enter Draw '!$E$3:$H$252,MATCH(SMALL('Enter Draw '!$K$3:$K$252,D253),'Enter Draw '!$K$3:$K$252,0),1)="yco","yco",D253)))</f>
        <v/>
      </c>
      <c r="G253" t="str">
        <f>IFERROR(INDEX('Enter Draw '!$E$3:$H$252,MATCH(SMALL('Enter Draw '!$K$3:$K$252,D253),'Enter Draw '!$K$3:$K$252,0),3),"")</f>
        <v/>
      </c>
      <c r="H253" t="str">
        <f>IFERROR(INDEX('Enter Draw '!$E$3:$H$252,MATCH(SMALL('Enter Draw '!$K$3:$K$252,D253),'Enter Draw '!$K$3:$K$252,0),4),"")</f>
        <v/>
      </c>
      <c r="I253">
        <v>230</v>
      </c>
      <c r="J253" s="1" t="str">
        <f t="shared" si="9"/>
        <v/>
      </c>
      <c r="K253" t="str">
        <f>IFERROR(INDEX('Enter Draw '!$F$3:$H$252,MATCH(SMALL('Enter Draw '!$L$3:$L$252,I253),'Enter Draw '!$L$3:$L$252,0),2),"")</f>
        <v/>
      </c>
      <c r="L253" t="str">
        <f>IFERROR(INDEX('Enter Draw '!$F$3:$H$252,MATCH(SMALL('Enter Draw '!$L$3:$L$252,I253),'Enter Draw '!$L$3:$L$252,0),3),"")</f>
        <v/>
      </c>
      <c r="N253" s="1" t="str">
        <f>IF(O253="","",IF(INDEX('Enter Draw '!$B$3:$H$252,MATCH(SMALL('Enter Draw '!$M$3:$M$252,D253),'Enter Draw '!$M$3:$M$252,0),1)="oco","oco",D253))</f>
        <v/>
      </c>
      <c r="O253" t="str">
        <f>IFERROR(INDEX('Enter Draw '!$A$3:$J$252,MATCH(SMALL('Enter Draw '!$M$3:$M$252,Q253),'Enter Draw '!$M$3:$M$252,0),7),"")</f>
        <v/>
      </c>
      <c r="P253" t="str">
        <f>IFERROR(INDEX('Enter Draw '!$A$3:$H$252,MATCH(SMALL('Enter Draw '!$M$3:$M$252,Q253),'Enter Draw '!$M$3:$M$252,0),8),"")</f>
        <v/>
      </c>
      <c r="X253" s="1" t="str">
        <f t="shared" si="11"/>
        <v/>
      </c>
      <c r="Y253" t="str">
        <f>IFERROR(INDEX('Enter Draw '!$A$3:$J$252,MATCH(SMALL('Enter Draw '!$O$3:$O$252,Q253),'Enter Draw '!$O$3:$O$252,0),7),"")</f>
        <v/>
      </c>
      <c r="Z253" t="str">
        <f>IFERROR(INDEX('Enter Draw '!$A$3:$H$252,MATCH(SMALL('Enter Draw '!$O$3:$O$252,Q253),'Enter Draw '!$O$3:$O$252,0),8),"")</f>
        <v/>
      </c>
    </row>
    <row r="254" spans="1:26">
      <c r="A254" s="1" t="str">
        <f>IF(B254="","",IF(INDEX('Enter Draw '!$C$3:$H$252,MATCH(SMALL('Enter Draw '!$J$3:$J$252,D254),'Enter Draw '!$J$3:$J$252,0),1)="yco","yco",D254))</f>
        <v/>
      </c>
      <c r="B254" t="str">
        <f>IFERROR(INDEX('Enter Draw '!$C$3:$J$252,MATCH(SMALL('Enter Draw '!$J$3:$J$252,D254),'Enter Draw '!$J$3:$J$252,0),5),"")</f>
        <v/>
      </c>
      <c r="C254" t="str">
        <f>IFERROR(INDEX('Enter Draw '!$C$3:$H$252,MATCH(SMALL('Enter Draw '!$J$3:$J$252,D254),'Enter Draw '!$J$3:$J$252,0),6),"")</f>
        <v/>
      </c>
      <c r="D254">
        <v>211</v>
      </c>
      <c r="F254" s="1" t="str">
        <f>IF(G254="","",IF(INDEX('Enter Draw '!$E$3:$H$252,MATCH(SMALL('Enter Draw '!$K$3:$K$252,D254),'Enter Draw '!$K$3:$K$252,0),1)="co","co",IF(INDEX('Enter Draw '!$E$3:$H$252,MATCH(SMALL('Enter Draw '!$K$3:$K$252,D254),'Enter Draw '!$K$3:$K$252,0),1)="yco","yco",D254)))</f>
        <v/>
      </c>
      <c r="G254" t="str">
        <f>IFERROR(INDEX('Enter Draw '!$E$3:$H$252,MATCH(SMALL('Enter Draw '!$K$3:$K$252,D254),'Enter Draw '!$K$3:$K$252,0),3),"")</f>
        <v/>
      </c>
      <c r="H254" t="str">
        <f>IFERROR(INDEX('Enter Draw '!$E$3:$H$252,MATCH(SMALL('Enter Draw '!$K$3:$K$252,D254),'Enter Draw '!$K$3:$K$252,0),4),"")</f>
        <v/>
      </c>
      <c r="J254" s="1" t="str">
        <f t="shared" si="9"/>
        <v/>
      </c>
      <c r="K254" t="str">
        <f>IFERROR(INDEX('Enter Draw '!$F$3:$H$252,MATCH(SMALL('Enter Draw '!$L$3:$L$252,I254),'Enter Draw '!$L$3:$L$252,0),2),"")</f>
        <v/>
      </c>
      <c r="L254" t="str">
        <f>IFERROR(INDEX('Enter Draw '!$F$3:$H$252,MATCH(SMALL('Enter Draw '!$L$3:$L$252,I254),'Enter Draw '!$L$3:$L$252,0),3),"")</f>
        <v/>
      </c>
      <c r="N254" s="1" t="str">
        <f>IF(O254="","",IF(INDEX('Enter Draw '!$B$3:$H$252,MATCH(SMALL('Enter Draw '!$M$3:$M$252,D254),'Enter Draw '!$M$3:$M$252,0),1)="oco","oco",D254))</f>
        <v/>
      </c>
      <c r="O254" t="str">
        <f>IFERROR(INDEX('Enter Draw '!$A$3:$J$252,MATCH(SMALL('Enter Draw '!$M$3:$M$252,Q254),'Enter Draw '!$M$3:$M$252,0),7),"")</f>
        <v/>
      </c>
      <c r="P254" t="str">
        <f>IFERROR(INDEX('Enter Draw '!$A$3:$H$252,MATCH(SMALL('Enter Draw '!$M$3:$M$252,Q254),'Enter Draw 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 '!$A$3:$J$252,MATCH(SMALL('Enter Draw '!$O$3:$O$252,Q254),'Enter Draw '!$O$3:$O$252,0),7),"")</f>
        <v/>
      </c>
      <c r="Z254" t="str">
        <f>IFERROR(INDEX('Enter Draw '!$A$3:$H$252,MATCH(SMALL('Enter Draw '!$O$3:$O$252,Q254),'Enter Draw '!$O$3:$O$252,0),8),"")</f>
        <v/>
      </c>
    </row>
    <row r="255" spans="1:26">
      <c r="A255" s="1" t="str">
        <f>IF(B255="","",IF(INDEX('Enter Draw '!$C$3:$H$252,MATCH(SMALL('Enter Draw '!$J$3:$J$252,D255),'Enter Draw '!$J$3:$J$252,0),1)="yco","yco",D255))</f>
        <v/>
      </c>
      <c r="B255" t="str">
        <f>IFERROR(INDEX('Enter Draw '!$C$3:$J$252,MATCH(SMALL('Enter Draw '!$J$3:$J$252,D255),'Enter Draw '!$J$3:$J$252,0),5),"")</f>
        <v/>
      </c>
      <c r="C255" t="str">
        <f>IFERROR(INDEX('Enter Draw '!$C$3:$H$252,MATCH(SMALL('Enter Draw '!$J$3:$J$252,D255),'Enter Draw '!$J$3:$J$252,0),6),"")</f>
        <v/>
      </c>
      <c r="D255">
        <v>212</v>
      </c>
      <c r="F255" s="1" t="str">
        <f>IF(G255="","",IF(INDEX('Enter Draw '!$E$3:$H$252,MATCH(SMALL('Enter Draw '!$K$3:$K$252,D255),'Enter Draw '!$K$3:$K$252,0),1)="co","co",IF(INDEX('Enter Draw '!$E$3:$H$252,MATCH(SMALL('Enter Draw '!$K$3:$K$252,D255),'Enter Draw '!$K$3:$K$252,0),1)="yco","yco",D255)))</f>
        <v/>
      </c>
      <c r="G255" t="str">
        <f>IFERROR(INDEX('Enter Draw '!$E$3:$H$252,MATCH(SMALL('Enter Draw '!$K$3:$K$252,D255),'Enter Draw '!$K$3:$K$252,0),3),"")</f>
        <v/>
      </c>
      <c r="H255" t="str">
        <f>IFERROR(INDEX('Enter Draw '!$E$3:$H$252,MATCH(SMALL('Enter Draw '!$K$3:$K$252,D255),'Enter Draw '!$K$3:$K$252,0),4),"")</f>
        <v/>
      </c>
      <c r="I255">
        <v>231</v>
      </c>
      <c r="J255" s="1" t="str">
        <f t="shared" si="9"/>
        <v/>
      </c>
      <c r="K255" t="str">
        <f>IFERROR(INDEX('Enter Draw '!$F$3:$H$252,MATCH(SMALL('Enter Draw '!$L$3:$L$252,I255),'Enter Draw '!$L$3:$L$252,0),2),"")</f>
        <v/>
      </c>
      <c r="L255" t="str">
        <f>IFERROR(INDEX('Enter Draw '!$F$3:$H$252,MATCH(SMALL('Enter Draw '!$L$3:$L$252,I255),'Enter Draw '!$L$3:$L$252,0),3),"")</f>
        <v/>
      </c>
      <c r="N255" s="1" t="str">
        <f>IF(O255="","",IF(INDEX('Enter Draw '!$B$3:$H$252,MATCH(SMALL('Enter Draw '!$M$3:$M$252,D255),'Enter Draw '!$M$3:$M$252,0),1)="oco","oco",D255))</f>
        <v/>
      </c>
      <c r="O255" t="str">
        <f>IFERROR(INDEX('Enter Draw '!$A$3:$J$252,MATCH(SMALL('Enter Draw '!$M$3:$M$252,Q255),'Enter Draw '!$M$3:$M$252,0),7),"")</f>
        <v/>
      </c>
      <c r="P255" t="str">
        <f>IFERROR(INDEX('Enter Draw '!$A$3:$H$252,MATCH(SMALL('Enter Draw '!$M$3:$M$252,Q255),'Enter Draw 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 '!$A$3:$J$252,MATCH(SMALL('Enter Draw '!$O$3:$O$252,Q255),'Enter Draw '!$O$3:$O$252,0),7),"")</f>
        <v/>
      </c>
      <c r="Z255" t="str">
        <f>IFERROR(INDEX('Enter Draw '!$A$3:$H$252,MATCH(SMALL('Enter Draw '!$O$3:$O$252,Q255),'Enter Draw '!$O$3:$O$252,0),8),"")</f>
        <v/>
      </c>
    </row>
    <row r="256" spans="1:26">
      <c r="A256" s="1" t="str">
        <f>IF(B256="","",IF(INDEX('Enter Draw '!$C$3:$H$252,MATCH(SMALL('Enter Draw '!$J$3:$J$252,D256),'Enter Draw '!$J$3:$J$252,0),1)="yco","yco",D256))</f>
        <v/>
      </c>
      <c r="B256" t="str">
        <f>IFERROR(INDEX('Enter Draw '!$C$3:$J$252,MATCH(SMALL('Enter Draw '!$J$3:$J$252,D256),'Enter Draw '!$J$3:$J$252,0),5),"")</f>
        <v/>
      </c>
      <c r="C256" t="str">
        <f>IFERROR(INDEX('Enter Draw '!$C$3:$H$252,MATCH(SMALL('Enter Draw '!$J$3:$J$252,D256),'Enter Draw '!$J$3:$J$252,0),6),"")</f>
        <v/>
      </c>
      <c r="D256">
        <v>213</v>
      </c>
      <c r="F256" s="1" t="str">
        <f>IF(G256="","",IF(INDEX('Enter Draw '!$E$3:$H$252,MATCH(SMALL('Enter Draw '!$K$3:$K$252,D256),'Enter Draw '!$K$3:$K$252,0),1)="co","co",IF(INDEX('Enter Draw '!$E$3:$H$252,MATCH(SMALL('Enter Draw '!$K$3:$K$252,D256),'Enter Draw '!$K$3:$K$252,0),1)="yco","yco",D256)))</f>
        <v/>
      </c>
      <c r="G256" t="str">
        <f>IFERROR(INDEX('Enter Draw '!$E$3:$H$252,MATCH(SMALL('Enter Draw '!$K$3:$K$252,D256),'Enter Draw '!$K$3:$K$252,0),3),"")</f>
        <v/>
      </c>
      <c r="H256" t="str">
        <f>IFERROR(INDEX('Enter Draw '!$E$3:$H$252,MATCH(SMALL('Enter Draw '!$K$3:$K$252,D256),'Enter Draw '!$K$3:$K$252,0),4),"")</f>
        <v/>
      </c>
      <c r="I256">
        <v>232</v>
      </c>
      <c r="J256" s="1" t="str">
        <f t="shared" si="9"/>
        <v/>
      </c>
      <c r="K256" t="str">
        <f>IFERROR(INDEX('Enter Draw '!$F$3:$H$252,MATCH(SMALL('Enter Draw '!$L$3:$L$252,I256),'Enter Draw '!$L$3:$L$252,0),2),"")</f>
        <v/>
      </c>
      <c r="L256" t="str">
        <f>IFERROR(INDEX('Enter Draw '!$F$3:$H$252,MATCH(SMALL('Enter Draw '!$L$3:$L$252,I256),'Enter Draw '!$L$3:$L$252,0),3),"")</f>
        <v/>
      </c>
      <c r="N256" s="1" t="str">
        <f>IF(O256="","",IF(INDEX('Enter Draw '!$B$3:$H$252,MATCH(SMALL('Enter Draw '!$M$3:$M$252,D256),'Enter Draw '!$M$3:$M$252,0),1)="oco","oco",D256))</f>
        <v/>
      </c>
      <c r="O256" t="str">
        <f>IFERROR(INDEX('Enter Draw '!$A$3:$J$252,MATCH(SMALL('Enter Draw '!$M$3:$M$252,Q256),'Enter Draw '!$M$3:$M$252,0),7),"")</f>
        <v/>
      </c>
      <c r="P256" t="str">
        <f>IFERROR(INDEX('Enter Draw '!$A$3:$H$252,MATCH(SMALL('Enter Draw '!$M$3:$M$252,Q256),'Enter Draw 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 '!$A$3:$J$252,MATCH(SMALL('Enter Draw '!$O$3:$O$252,Q256),'Enter Draw '!$O$3:$O$252,0),7),"")</f>
        <v/>
      </c>
      <c r="Z256" t="str">
        <f>IFERROR(INDEX('Enter Draw '!$A$3:$H$252,MATCH(SMALL('Enter Draw '!$O$3:$O$252,Q256),'Enter Draw '!$O$3:$O$252,0),8),"")</f>
        <v/>
      </c>
    </row>
    <row r="257" spans="1:26">
      <c r="A257" s="1" t="str">
        <f>IF(B257="","",IF(INDEX('Enter Draw '!$C$3:$H$252,MATCH(SMALL('Enter Draw '!$J$3:$J$252,D257),'Enter Draw '!$J$3:$J$252,0),1)="yco","yco",D257))</f>
        <v/>
      </c>
      <c r="B257" t="str">
        <f>IFERROR(INDEX('Enter Draw '!$C$3:$J$252,MATCH(SMALL('Enter Draw '!$J$3:$J$252,D257),'Enter Draw '!$J$3:$J$252,0),5),"")</f>
        <v/>
      </c>
      <c r="C257" t="str">
        <f>IFERROR(INDEX('Enter Draw '!$C$3:$H$252,MATCH(SMALL('Enter Draw '!$J$3:$J$252,D257),'Enter Draw '!$J$3:$J$252,0),6),"")</f>
        <v/>
      </c>
      <c r="D257">
        <v>214</v>
      </c>
      <c r="F257" s="1" t="str">
        <f>IF(G257="","",IF(INDEX('Enter Draw '!$E$3:$H$252,MATCH(SMALL('Enter Draw '!$K$3:$K$252,D257),'Enter Draw '!$K$3:$K$252,0),1)="co","co",IF(INDEX('Enter Draw '!$E$3:$H$252,MATCH(SMALL('Enter Draw '!$K$3:$K$252,D257),'Enter Draw '!$K$3:$K$252,0),1)="yco","yco",D257)))</f>
        <v/>
      </c>
      <c r="G257" t="str">
        <f>IFERROR(INDEX('Enter Draw '!$E$3:$H$252,MATCH(SMALL('Enter Draw '!$K$3:$K$252,D257),'Enter Draw '!$K$3:$K$252,0),3),"")</f>
        <v/>
      </c>
      <c r="H257" t="str">
        <f>IFERROR(INDEX('Enter Draw '!$E$3:$H$252,MATCH(SMALL('Enter Draw '!$K$3:$K$252,D257),'Enter Draw '!$K$3:$K$252,0),4),"")</f>
        <v/>
      </c>
      <c r="I257">
        <v>233</v>
      </c>
      <c r="J257" s="1" t="str">
        <f t="shared" si="9"/>
        <v/>
      </c>
      <c r="K257" t="str">
        <f>IFERROR(INDEX('Enter Draw '!$F$3:$H$252,MATCH(SMALL('Enter Draw '!$L$3:$L$252,I257),'Enter Draw '!$L$3:$L$252,0),2),"")</f>
        <v/>
      </c>
      <c r="L257" t="str">
        <f>IFERROR(INDEX('Enter Draw '!$F$3:$H$252,MATCH(SMALL('Enter Draw '!$L$3:$L$252,I257),'Enter Draw '!$L$3:$L$252,0),3),"")</f>
        <v/>
      </c>
      <c r="N257" s="1" t="str">
        <f>IF(O257="","",IF(INDEX('Enter Draw '!$B$3:$H$252,MATCH(SMALL('Enter Draw '!$M$3:$M$252,D257),'Enter Draw '!$M$3:$M$252,0),1)="oco","oco",D257))</f>
        <v/>
      </c>
      <c r="O257" t="str">
        <f>IFERROR(INDEX('Enter Draw '!$A$3:$J$252,MATCH(SMALL('Enter Draw '!$M$3:$M$252,Q257),'Enter Draw '!$M$3:$M$252,0),7),"")</f>
        <v/>
      </c>
      <c r="P257" t="str">
        <f>IFERROR(INDEX('Enter Draw '!$A$3:$H$252,MATCH(SMALL('Enter Draw '!$M$3:$M$252,Q257),'Enter Draw 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 '!$A$3:$J$252,MATCH(SMALL('Enter Draw '!$O$3:$O$252,Q257),'Enter Draw '!$O$3:$O$252,0),7),"")</f>
        <v/>
      </c>
      <c r="Z257" t="str">
        <f>IFERROR(INDEX('Enter Draw '!$A$3:$H$252,MATCH(SMALL('Enter Draw '!$O$3:$O$252,Q257),'Enter Draw '!$O$3:$O$252,0),8),"")</f>
        <v/>
      </c>
    </row>
    <row r="258" spans="1:26">
      <c r="A258" s="1" t="str">
        <f>IF(B258="","",IF(INDEX('Enter Draw '!$C$3:$H$252,MATCH(SMALL('Enter Draw '!$J$3:$J$252,D258),'Enter Draw '!$J$3:$J$252,0),1)="yco","yco",D258))</f>
        <v/>
      </c>
      <c r="B258" t="str">
        <f>IFERROR(INDEX('Enter Draw '!$C$3:$J$252,MATCH(SMALL('Enter Draw '!$J$3:$J$252,D258),'Enter Draw '!$J$3:$J$252,0),5),"")</f>
        <v/>
      </c>
      <c r="C258" t="str">
        <f>IFERROR(INDEX('Enter Draw '!$C$3:$H$252,MATCH(SMALL('Enter Draw '!$J$3:$J$252,D258),'Enter Draw '!$J$3:$J$252,0),6),"")</f>
        <v/>
      </c>
      <c r="D258">
        <v>215</v>
      </c>
      <c r="F258" s="1" t="str">
        <f>IF(G258="","",IF(INDEX('Enter Draw '!$E$3:$H$252,MATCH(SMALL('Enter Draw '!$K$3:$K$252,D258),'Enter Draw '!$K$3:$K$252,0),1)="co","co",IF(INDEX('Enter Draw '!$E$3:$H$252,MATCH(SMALL('Enter Draw '!$K$3:$K$252,D258),'Enter Draw '!$K$3:$K$252,0),1)="yco","yco",D258)))</f>
        <v/>
      </c>
      <c r="G258" t="str">
        <f>IFERROR(INDEX('Enter Draw '!$E$3:$H$252,MATCH(SMALL('Enter Draw '!$K$3:$K$252,D258),'Enter Draw '!$K$3:$K$252,0),3),"")</f>
        <v/>
      </c>
      <c r="H258" t="str">
        <f>IFERROR(INDEX('Enter Draw '!$E$3:$H$252,MATCH(SMALL('Enter Draw '!$K$3:$K$252,D258),'Enter Draw '!$K$3:$K$252,0),4),"")</f>
        <v/>
      </c>
      <c r="I258">
        <v>234</v>
      </c>
      <c r="J258" s="1" t="str">
        <f t="shared" si="9"/>
        <v/>
      </c>
      <c r="K258" t="str">
        <f>IFERROR(INDEX('Enter Draw '!$F$3:$H$252,MATCH(SMALL('Enter Draw '!$L$3:$L$252,I258),'Enter Draw '!$L$3:$L$252,0),2),"")</f>
        <v/>
      </c>
      <c r="L258" t="str">
        <f>IFERROR(INDEX('Enter Draw '!$F$3:$H$252,MATCH(SMALL('Enter Draw '!$L$3:$L$252,I258),'Enter Draw '!$L$3:$L$252,0),3),"")</f>
        <v/>
      </c>
      <c r="N258" s="1" t="str">
        <f>IF(O258="","",IF(INDEX('Enter Draw '!$B$3:$H$252,MATCH(SMALL('Enter Draw '!$M$3:$M$252,D258),'Enter Draw '!$M$3:$M$252,0),1)="oco","oco",D258))</f>
        <v/>
      </c>
      <c r="O258" t="str">
        <f>IFERROR(INDEX('Enter Draw '!$A$3:$J$252,MATCH(SMALL('Enter Draw '!$M$3:$M$252,Q258),'Enter Draw '!$M$3:$M$252,0),7),"")</f>
        <v/>
      </c>
      <c r="P258" t="str">
        <f>IFERROR(INDEX('Enter Draw '!$A$3:$H$252,MATCH(SMALL('Enter Draw '!$M$3:$M$252,Q258),'Enter Draw 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 '!$A$3:$J$252,MATCH(SMALL('Enter Draw '!$O$3:$O$252,Q258),'Enter Draw '!$O$3:$O$252,0),7),"")</f>
        <v/>
      </c>
      <c r="Z258" t="str">
        <f>IFERROR(INDEX('Enter Draw '!$A$3:$H$252,MATCH(SMALL('Enter Draw '!$O$3:$O$252,Q258),'Enter Draw '!$O$3:$O$252,0),8),"")</f>
        <v/>
      </c>
    </row>
    <row r="259" spans="1:26">
      <c r="A259" s="1" t="str">
        <f>IF(B259="","",IF(INDEX('Enter Draw '!$C$3:$H$252,MATCH(SMALL('Enter Draw '!$J$3:$J$252,D259),'Enter Draw '!$J$3:$J$252,0),1)="yco","yco",D259))</f>
        <v/>
      </c>
      <c r="B259" t="str">
        <f>IFERROR(INDEX('Enter Draw '!$C$3:$J$252,MATCH(SMALL('Enter Draw '!$J$3:$J$252,D259),'Enter Draw '!$J$3:$J$252,0),5),"")</f>
        <v/>
      </c>
      <c r="C259" t="str">
        <f>IFERROR(INDEX('Enter Draw '!$C$3:$H$252,MATCH(SMALL('Enter Draw '!$J$3:$J$252,D259),'Enter Draw '!$J$3:$J$252,0),6),"")</f>
        <v/>
      </c>
      <c r="F259" s="1" t="str">
        <f>IF(G259="","",IF(INDEX('Enter Draw '!$E$3:$H$252,MATCH(SMALL('Enter Draw '!$K$3:$K$252,D259),'Enter Draw '!$K$3:$K$252,0),1)="co","co",IF(INDEX('Enter Draw '!$E$3:$H$252,MATCH(SMALL('Enter Draw '!$K$3:$K$252,D259),'Enter Draw '!$K$3:$K$252,0),1)="yco","yco",D259)))</f>
        <v/>
      </c>
      <c r="G259" t="str">
        <f>IFERROR(INDEX('Enter Draw '!$E$3:$H$252,MATCH(SMALL('Enter Draw '!$K$3:$K$252,D259),'Enter Draw '!$K$3:$K$252,0),3),"")</f>
        <v/>
      </c>
      <c r="H259" t="str">
        <f>IFERROR(INDEX('Enter Draw '!$E$3:$H$252,MATCH(SMALL('Enter Draw '!$K$3:$K$252,D259),'Enter Draw 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 '!$F$3:$H$252,MATCH(SMALL('Enter Draw '!$L$3:$L$252,I259),'Enter Draw '!$L$3:$L$252,0),2),"")</f>
        <v/>
      </c>
      <c r="L259" t="str">
        <f>IFERROR(INDEX('Enter Draw '!$F$3:$H$252,MATCH(SMALL('Enter Draw '!$L$3:$L$252,I259),'Enter Draw '!$L$3:$L$252,0),3),"")</f>
        <v/>
      </c>
      <c r="N259" s="1" t="str">
        <f>IF(O259="","",IF(INDEX('Enter Draw '!$B$3:$H$252,MATCH(SMALL('Enter Draw '!$M$3:$M$252,D259),'Enter Draw '!$M$3:$M$252,0),1)="oco","oco",D259))</f>
        <v/>
      </c>
      <c r="O259" t="str">
        <f>IFERROR(INDEX('Enter Draw '!$A$3:$J$252,MATCH(SMALL('Enter Draw '!$M$3:$M$252,Q259),'Enter Draw '!$M$3:$M$252,0),7),"")</f>
        <v/>
      </c>
      <c r="P259" t="str">
        <f>IFERROR(INDEX('Enter Draw '!$A$3:$H$252,MATCH(SMALL('Enter Draw '!$M$3:$M$252,Q259),'Enter Draw '!$M$3:$M$252,0),8),"")</f>
        <v/>
      </c>
      <c r="X259" s="1" t="str">
        <f t="shared" si="11"/>
        <v/>
      </c>
      <c r="Y259" t="str">
        <f>IFERROR(INDEX('Enter Draw '!$A$3:$J$252,MATCH(SMALL('Enter Draw '!$O$3:$O$252,Q259),'Enter Draw '!$O$3:$O$252,0),7),"")</f>
        <v/>
      </c>
      <c r="Z259" t="str">
        <f>IFERROR(INDEX('Enter Draw '!$A$3:$H$252,MATCH(SMALL('Enter Draw '!$O$3:$O$252,Q259),'Enter Draw '!$O$3:$O$252,0),8),"")</f>
        <v/>
      </c>
    </row>
    <row r="260" spans="1:26">
      <c r="A260" s="1" t="str">
        <f>IF(B260="","",IF(INDEX('Enter Draw '!$C$3:$H$252,MATCH(SMALL('Enter Draw '!$J$3:$J$252,D260),'Enter Draw '!$J$3:$J$252,0),1)="yco","yco",D260))</f>
        <v/>
      </c>
      <c r="B260" t="str">
        <f>IFERROR(INDEX('Enter Draw '!$C$3:$J$252,MATCH(SMALL('Enter Draw '!$J$3:$J$252,D260),'Enter Draw '!$J$3:$J$252,0),5),"")</f>
        <v/>
      </c>
      <c r="C260" t="str">
        <f>IFERROR(INDEX('Enter Draw '!$C$3:$H$252,MATCH(SMALL('Enter Draw '!$J$3:$J$252,D260),'Enter Draw '!$J$3:$J$252,0),6),"")</f>
        <v/>
      </c>
      <c r="D260">
        <v>216</v>
      </c>
      <c r="F260" s="1" t="str">
        <f>IF(G260="","",IF(INDEX('Enter Draw '!$E$3:$H$252,MATCH(SMALL('Enter Draw '!$K$3:$K$252,D260),'Enter Draw '!$K$3:$K$252,0),1)="co","co",IF(INDEX('Enter Draw '!$E$3:$H$252,MATCH(SMALL('Enter Draw '!$K$3:$K$252,D260),'Enter Draw '!$K$3:$K$252,0),1)="yco","yco",D260)))</f>
        <v/>
      </c>
      <c r="G260" t="str">
        <f>IFERROR(INDEX('Enter Draw '!$E$3:$H$252,MATCH(SMALL('Enter Draw '!$K$3:$K$252,D260),'Enter Draw '!$K$3:$K$252,0),3),"")</f>
        <v/>
      </c>
      <c r="H260" t="str">
        <f>IFERROR(INDEX('Enter Draw '!$E$3:$H$252,MATCH(SMALL('Enter Draw '!$K$3:$K$252,D260),'Enter Draw '!$K$3:$K$252,0),4),"")</f>
        <v/>
      </c>
      <c r="I260">
        <v>236</v>
      </c>
      <c r="J260" s="1" t="str">
        <f t="shared" si="12"/>
        <v/>
      </c>
      <c r="K260" t="str">
        <f>IFERROR(INDEX('Enter Draw '!$F$3:$H$252,MATCH(SMALL('Enter Draw '!$L$3:$L$252,I260),'Enter Draw '!$L$3:$L$252,0),2),"")</f>
        <v/>
      </c>
      <c r="L260" t="str">
        <f>IFERROR(INDEX('Enter Draw '!$F$3:$H$252,MATCH(SMALL('Enter Draw '!$L$3:$L$252,I260),'Enter Draw '!$L$3:$L$252,0),3),"")</f>
        <v/>
      </c>
      <c r="N260" s="1" t="str">
        <f>IF(O260="","",IF(INDEX('Enter Draw '!$B$3:$H$252,MATCH(SMALL('Enter Draw '!$M$3:$M$252,D260),'Enter Draw '!$M$3:$M$252,0),1)="oco","oco",D260))</f>
        <v/>
      </c>
      <c r="O260" t="str">
        <f>IFERROR(INDEX('Enter Draw '!$A$3:$J$252,MATCH(SMALL('Enter Draw '!$M$3:$M$252,Q260),'Enter Draw '!$M$3:$M$252,0),7),"")</f>
        <v/>
      </c>
      <c r="P260" t="str">
        <f>IFERROR(INDEX('Enter Draw '!$A$3:$H$252,MATCH(SMALL('Enter Draw '!$M$3:$M$252,Q260),'Enter Draw 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 '!$A$3:$J$252,MATCH(SMALL('Enter Draw '!$O$3:$O$252,Q260),'Enter Draw '!$O$3:$O$252,0),7),"")</f>
        <v/>
      </c>
      <c r="Z260" t="str">
        <f>IFERROR(INDEX('Enter Draw '!$A$3:$H$252,MATCH(SMALL('Enter Draw '!$O$3:$O$252,Q260),'Enter Draw '!$O$3:$O$252,0),8),"")</f>
        <v/>
      </c>
    </row>
    <row r="261" spans="1:26">
      <c r="A261" s="1" t="str">
        <f>IF(B261="","",IF(INDEX('Enter Draw '!$C$3:$H$252,MATCH(SMALL('Enter Draw '!$J$3:$J$252,D261),'Enter Draw '!$J$3:$J$252,0),1)="yco","yco",D261))</f>
        <v/>
      </c>
      <c r="B261" t="str">
        <f>IFERROR(INDEX('Enter Draw '!$C$3:$J$252,MATCH(SMALL('Enter Draw '!$J$3:$J$252,D261),'Enter Draw '!$J$3:$J$252,0),5),"")</f>
        <v/>
      </c>
      <c r="C261" t="str">
        <f>IFERROR(INDEX('Enter Draw '!$C$3:$H$252,MATCH(SMALL('Enter Draw '!$J$3:$J$252,D261),'Enter Draw '!$J$3:$J$252,0),6),"")</f>
        <v/>
      </c>
      <c r="D261">
        <v>217</v>
      </c>
      <c r="F261" s="1" t="str">
        <f>IF(G261="","",IF(INDEX('Enter Draw '!$E$3:$H$252,MATCH(SMALL('Enter Draw '!$K$3:$K$252,D261),'Enter Draw '!$K$3:$K$252,0),1)="co","co",IF(INDEX('Enter Draw '!$E$3:$H$252,MATCH(SMALL('Enter Draw '!$K$3:$K$252,D261),'Enter Draw '!$K$3:$K$252,0),1)="yco","yco",D261)))</f>
        <v/>
      </c>
      <c r="G261" t="str">
        <f>IFERROR(INDEX('Enter Draw '!$E$3:$H$252,MATCH(SMALL('Enter Draw '!$K$3:$K$252,D261),'Enter Draw '!$K$3:$K$252,0),3),"")</f>
        <v/>
      </c>
      <c r="H261" t="str">
        <f>IFERROR(INDEX('Enter Draw '!$E$3:$H$252,MATCH(SMALL('Enter Draw '!$K$3:$K$252,D261),'Enter Draw '!$K$3:$K$252,0),4),"")</f>
        <v/>
      </c>
      <c r="I261">
        <v>237</v>
      </c>
      <c r="J261" s="1" t="str">
        <f t="shared" si="12"/>
        <v/>
      </c>
      <c r="K261" t="str">
        <f>IFERROR(INDEX('Enter Draw '!$F$3:$H$252,MATCH(SMALL('Enter Draw '!$L$3:$L$252,I261),'Enter Draw '!$L$3:$L$252,0),2),"")</f>
        <v/>
      </c>
      <c r="L261" t="str">
        <f>IFERROR(INDEX('Enter Draw '!$F$3:$H$252,MATCH(SMALL('Enter Draw '!$L$3:$L$252,I261),'Enter Draw '!$L$3:$L$252,0),3),"")</f>
        <v/>
      </c>
      <c r="N261" s="1" t="str">
        <f>IF(O261="","",IF(INDEX('Enter Draw '!$B$3:$H$252,MATCH(SMALL('Enter Draw '!$M$3:$M$252,D261),'Enter Draw '!$M$3:$M$252,0),1)="oco","oco",D261))</f>
        <v/>
      </c>
      <c r="O261" t="str">
        <f>IFERROR(INDEX('Enter Draw '!$A$3:$J$252,MATCH(SMALL('Enter Draw '!$M$3:$M$252,Q261),'Enter Draw '!$M$3:$M$252,0),7),"")</f>
        <v/>
      </c>
      <c r="P261" t="str">
        <f>IFERROR(INDEX('Enter Draw '!$A$3:$H$252,MATCH(SMALL('Enter Draw '!$M$3:$M$252,Q261),'Enter Draw 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 '!$A$3:$J$252,MATCH(SMALL('Enter Draw '!$O$3:$O$252,Q261),'Enter Draw '!$O$3:$O$252,0),7),"")</f>
        <v/>
      </c>
      <c r="Z261" t="str">
        <f>IFERROR(INDEX('Enter Draw '!$A$3:$H$252,MATCH(SMALL('Enter Draw '!$O$3:$O$252,Q261),'Enter Draw '!$O$3:$O$252,0),8),"")</f>
        <v/>
      </c>
    </row>
    <row r="262" spans="1:26">
      <c r="A262" s="1" t="str">
        <f>IF(B262="","",IF(INDEX('Enter Draw '!$C$3:$H$252,MATCH(SMALL('Enter Draw '!$J$3:$J$252,D262),'Enter Draw '!$J$3:$J$252,0),1)="yco","yco",D262))</f>
        <v/>
      </c>
      <c r="B262" t="str">
        <f>IFERROR(INDEX('Enter Draw '!$C$3:$J$252,MATCH(SMALL('Enter Draw '!$J$3:$J$252,D262),'Enter Draw '!$J$3:$J$252,0),5),"")</f>
        <v/>
      </c>
      <c r="C262" t="str">
        <f>IFERROR(INDEX('Enter Draw '!$C$3:$H$252,MATCH(SMALL('Enter Draw '!$J$3:$J$252,D262),'Enter Draw '!$J$3:$J$252,0),6),"")</f>
        <v/>
      </c>
      <c r="D262">
        <v>218</v>
      </c>
      <c r="F262" s="1" t="str">
        <f>IF(G262="","",IF(INDEX('Enter Draw '!$E$3:$H$252,MATCH(SMALL('Enter Draw '!$K$3:$K$252,D262),'Enter Draw '!$K$3:$K$252,0),1)="co","co",IF(INDEX('Enter Draw '!$E$3:$H$252,MATCH(SMALL('Enter Draw '!$K$3:$K$252,D262),'Enter Draw '!$K$3:$K$252,0),1)="yco","yco",D262)))</f>
        <v/>
      </c>
      <c r="G262" t="str">
        <f>IFERROR(INDEX('Enter Draw '!$E$3:$H$252,MATCH(SMALL('Enter Draw '!$K$3:$K$252,D262),'Enter Draw '!$K$3:$K$252,0),3),"")</f>
        <v/>
      </c>
      <c r="H262" t="str">
        <f>IFERROR(INDEX('Enter Draw '!$E$3:$H$252,MATCH(SMALL('Enter Draw '!$K$3:$K$252,D262),'Enter Draw '!$K$3:$K$252,0),4),"")</f>
        <v/>
      </c>
      <c r="I262">
        <v>238</v>
      </c>
      <c r="J262" s="1" t="str">
        <f t="shared" si="12"/>
        <v/>
      </c>
      <c r="K262" t="str">
        <f>IFERROR(INDEX('Enter Draw '!$F$3:$H$252,MATCH(SMALL('Enter Draw '!$L$3:$L$252,I262),'Enter Draw '!$L$3:$L$252,0),2),"")</f>
        <v/>
      </c>
      <c r="L262" t="str">
        <f>IFERROR(INDEX('Enter Draw '!$F$3:$H$252,MATCH(SMALL('Enter Draw '!$L$3:$L$252,I262),'Enter Draw '!$L$3:$L$252,0),3),"")</f>
        <v/>
      </c>
      <c r="N262" s="1" t="str">
        <f>IF(O262="","",IF(INDEX('Enter Draw '!$B$3:$H$252,MATCH(SMALL('Enter Draw '!$M$3:$M$252,D262),'Enter Draw '!$M$3:$M$252,0),1)="oco","oco",D262))</f>
        <v/>
      </c>
      <c r="O262" t="str">
        <f>IFERROR(INDEX('Enter Draw '!$A$3:$J$252,MATCH(SMALL('Enter Draw '!$M$3:$M$252,Q262),'Enter Draw '!$M$3:$M$252,0),7),"")</f>
        <v/>
      </c>
      <c r="P262" t="str">
        <f>IFERROR(INDEX('Enter Draw '!$A$3:$H$252,MATCH(SMALL('Enter Draw '!$M$3:$M$252,Q262),'Enter Draw 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 '!$A$3:$J$252,MATCH(SMALL('Enter Draw '!$O$3:$O$252,Q262),'Enter Draw '!$O$3:$O$252,0),7),"")</f>
        <v/>
      </c>
      <c r="Z262" t="str">
        <f>IFERROR(INDEX('Enter Draw '!$A$3:$H$252,MATCH(SMALL('Enter Draw '!$O$3:$O$252,Q262),'Enter Draw '!$O$3:$O$252,0),8),"")</f>
        <v/>
      </c>
    </row>
    <row r="263" spans="1:26">
      <c r="A263" s="1" t="str">
        <f>IF(B263="","",IF(INDEX('Enter Draw '!$C$3:$H$252,MATCH(SMALL('Enter Draw '!$J$3:$J$252,D263),'Enter Draw '!$J$3:$J$252,0),1)="yco","yco",D263))</f>
        <v/>
      </c>
      <c r="B263" t="str">
        <f>IFERROR(INDEX('Enter Draw '!$C$3:$J$252,MATCH(SMALL('Enter Draw '!$J$3:$J$252,D263),'Enter Draw '!$J$3:$J$252,0),5),"")</f>
        <v/>
      </c>
      <c r="C263" t="str">
        <f>IFERROR(INDEX('Enter Draw '!$C$3:$H$252,MATCH(SMALL('Enter Draw '!$J$3:$J$252,D263),'Enter Draw '!$J$3:$J$252,0),6),"")</f>
        <v/>
      </c>
      <c r="D263">
        <v>219</v>
      </c>
      <c r="F263" s="1" t="str">
        <f>IF(G263="","",IF(INDEX('Enter Draw '!$E$3:$H$252,MATCH(SMALL('Enter Draw '!$K$3:$K$252,D263),'Enter Draw '!$K$3:$K$252,0),1)="co","co",IF(INDEX('Enter Draw '!$E$3:$H$252,MATCH(SMALL('Enter Draw '!$K$3:$K$252,D263),'Enter Draw '!$K$3:$K$252,0),1)="yco","yco",D263)))</f>
        <v/>
      </c>
      <c r="G263" t="str">
        <f>IFERROR(INDEX('Enter Draw '!$E$3:$H$252,MATCH(SMALL('Enter Draw '!$K$3:$K$252,D263),'Enter Draw '!$K$3:$K$252,0),3),"")</f>
        <v/>
      </c>
      <c r="H263" t="str">
        <f>IFERROR(INDEX('Enter Draw '!$E$3:$H$252,MATCH(SMALL('Enter Draw '!$K$3:$K$252,D263),'Enter Draw '!$K$3:$K$252,0),4),"")</f>
        <v/>
      </c>
      <c r="I263">
        <v>239</v>
      </c>
      <c r="J263" s="1" t="str">
        <f t="shared" si="12"/>
        <v/>
      </c>
      <c r="K263" t="str">
        <f>IFERROR(INDEX('Enter Draw '!$F$3:$H$252,MATCH(SMALL('Enter Draw '!$L$3:$L$252,I263),'Enter Draw '!$L$3:$L$252,0),2),"")</f>
        <v/>
      </c>
      <c r="L263" t="str">
        <f>IFERROR(INDEX('Enter Draw '!$F$3:$H$252,MATCH(SMALL('Enter Draw '!$L$3:$L$252,I263),'Enter Draw '!$L$3:$L$252,0),3),"")</f>
        <v/>
      </c>
      <c r="N263" s="1" t="str">
        <f>IF(O263="","",IF(INDEX('Enter Draw '!$B$3:$H$252,MATCH(SMALL('Enter Draw '!$M$3:$M$252,D263),'Enter Draw '!$M$3:$M$252,0),1)="oco","oco",D263))</f>
        <v/>
      </c>
      <c r="O263" t="str">
        <f>IFERROR(INDEX('Enter Draw '!$A$3:$J$252,MATCH(SMALL('Enter Draw '!$M$3:$M$252,Q263),'Enter Draw '!$M$3:$M$252,0),7),"")</f>
        <v/>
      </c>
      <c r="P263" t="str">
        <f>IFERROR(INDEX('Enter Draw '!$A$3:$H$252,MATCH(SMALL('Enter Draw '!$M$3:$M$252,Q263),'Enter Draw 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 '!$A$3:$J$252,MATCH(SMALL('Enter Draw '!$O$3:$O$252,Q263),'Enter Draw '!$O$3:$O$252,0),7),"")</f>
        <v/>
      </c>
      <c r="Z263" t="str">
        <f>IFERROR(INDEX('Enter Draw '!$A$3:$H$252,MATCH(SMALL('Enter Draw '!$O$3:$O$252,Q263),'Enter Draw '!$O$3:$O$252,0),8),"")</f>
        <v/>
      </c>
    </row>
    <row r="264" spans="1:26">
      <c r="A264" s="1" t="str">
        <f>IF(B264="","",IF(INDEX('Enter Draw '!$C$3:$H$252,MATCH(SMALL('Enter Draw '!$J$3:$J$252,D264),'Enter Draw '!$J$3:$J$252,0),1)="yco","yco",D264))</f>
        <v/>
      </c>
      <c r="B264" t="str">
        <f>IFERROR(INDEX('Enter Draw '!$C$3:$J$252,MATCH(SMALL('Enter Draw '!$J$3:$J$252,D264),'Enter Draw '!$J$3:$J$252,0),5),"")</f>
        <v/>
      </c>
      <c r="C264" t="str">
        <f>IFERROR(INDEX('Enter Draw '!$C$3:$H$252,MATCH(SMALL('Enter Draw '!$J$3:$J$252,D264),'Enter Draw '!$J$3:$J$252,0),6),"")</f>
        <v/>
      </c>
      <c r="D264">
        <v>220</v>
      </c>
      <c r="F264" s="1" t="str">
        <f>IF(G264="","",IF(INDEX('Enter Draw '!$E$3:$H$252,MATCH(SMALL('Enter Draw '!$K$3:$K$252,D264),'Enter Draw '!$K$3:$K$252,0),1)="co","co",IF(INDEX('Enter Draw '!$E$3:$H$252,MATCH(SMALL('Enter Draw '!$K$3:$K$252,D264),'Enter Draw '!$K$3:$K$252,0),1)="yco","yco",D264)))</f>
        <v/>
      </c>
      <c r="G264" t="str">
        <f>IFERROR(INDEX('Enter Draw '!$E$3:$H$252,MATCH(SMALL('Enter Draw '!$K$3:$K$252,D264),'Enter Draw '!$K$3:$K$252,0),3),"")</f>
        <v/>
      </c>
      <c r="H264" t="str">
        <f>IFERROR(INDEX('Enter Draw '!$E$3:$H$252,MATCH(SMALL('Enter Draw '!$K$3:$K$252,D264),'Enter Draw '!$K$3:$K$252,0),4),"")</f>
        <v/>
      </c>
      <c r="I264">
        <v>240</v>
      </c>
      <c r="J264" s="1" t="str">
        <f t="shared" si="12"/>
        <v/>
      </c>
      <c r="K264" t="str">
        <f>IFERROR(INDEX('Enter Draw '!$F$3:$H$252,MATCH(SMALL('Enter Draw '!$L$3:$L$252,I264),'Enter Draw '!$L$3:$L$252,0),2),"")</f>
        <v/>
      </c>
      <c r="L264" t="str">
        <f>IFERROR(INDEX('Enter Draw '!$F$3:$H$252,MATCH(SMALL('Enter Draw '!$L$3:$L$252,I264),'Enter Draw '!$L$3:$L$252,0),3),"")</f>
        <v/>
      </c>
      <c r="N264" s="1" t="str">
        <f>IF(O264="","",IF(INDEX('Enter Draw '!$B$3:$H$252,MATCH(SMALL('Enter Draw '!$M$3:$M$252,D264),'Enter Draw '!$M$3:$M$252,0),1)="oco","oco",D264))</f>
        <v/>
      </c>
      <c r="O264" t="str">
        <f>IFERROR(INDEX('Enter Draw '!$A$3:$J$252,MATCH(SMALL('Enter Draw '!$M$3:$M$252,Q264),'Enter Draw '!$M$3:$M$252,0),7),"")</f>
        <v/>
      </c>
      <c r="P264" t="str">
        <f>IFERROR(INDEX('Enter Draw '!$A$3:$H$252,MATCH(SMALL('Enter Draw '!$M$3:$M$252,Q264),'Enter Draw 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 '!$A$3:$J$252,MATCH(SMALL('Enter Draw '!$O$3:$O$252,Q264),'Enter Draw '!$O$3:$O$252,0),7),"")</f>
        <v/>
      </c>
      <c r="Z264" t="str">
        <f>IFERROR(INDEX('Enter Draw '!$A$3:$H$252,MATCH(SMALL('Enter Draw '!$O$3:$O$252,Q264),'Enter Draw '!$O$3:$O$252,0),8),"")</f>
        <v/>
      </c>
    </row>
    <row r="265" spans="1:26">
      <c r="A265" s="1" t="str">
        <f>IF(B265="","",IF(INDEX('Enter Draw '!$C$3:$H$252,MATCH(SMALL('Enter Draw '!$J$3:$J$252,D265),'Enter Draw '!$J$3:$J$252,0),1)="yco","yco",D265))</f>
        <v/>
      </c>
      <c r="B265" t="str">
        <f>IFERROR(INDEX('Enter Draw '!$C$3:$J$252,MATCH(SMALL('Enter Draw '!$J$3:$J$252,D265),'Enter Draw '!$J$3:$J$252,0),5),"")</f>
        <v/>
      </c>
      <c r="C265" t="str">
        <f>IFERROR(INDEX('Enter Draw '!$C$3:$H$252,MATCH(SMALL('Enter Draw '!$J$3:$J$252,D265),'Enter Draw '!$J$3:$J$252,0),6),"")</f>
        <v/>
      </c>
      <c r="F265" s="1" t="str">
        <f>IF(G265="","",IF(INDEX('Enter Draw '!$E$3:$H$252,MATCH(SMALL('Enter Draw '!$K$3:$K$252,D265),'Enter Draw '!$K$3:$K$252,0),1)="co","co",IF(INDEX('Enter Draw '!$E$3:$H$252,MATCH(SMALL('Enter Draw '!$K$3:$K$252,D265),'Enter Draw '!$K$3:$K$252,0),1)="yco","yco",D265)))</f>
        <v/>
      </c>
      <c r="G265" t="str">
        <f>IFERROR(INDEX('Enter Draw '!$E$3:$H$252,MATCH(SMALL('Enter Draw '!$K$3:$K$252,D265),'Enter Draw '!$K$3:$K$252,0),3),"")</f>
        <v/>
      </c>
      <c r="H265" t="str">
        <f>IFERROR(INDEX('Enter Draw '!$E$3:$H$252,MATCH(SMALL('Enter Draw '!$K$3:$K$252,D265),'Enter Draw '!$K$3:$K$252,0),4),"")</f>
        <v/>
      </c>
      <c r="J265" s="1" t="str">
        <f t="shared" si="12"/>
        <v/>
      </c>
      <c r="K265" t="str">
        <f>IFERROR(INDEX('Enter Draw '!$F$3:$H$252,MATCH(SMALL('Enter Draw '!$L$3:$L$252,I265),'Enter Draw '!$L$3:$L$252,0),2),"")</f>
        <v/>
      </c>
      <c r="L265" t="str">
        <f>IFERROR(INDEX('Enter Draw '!$F$3:$H$252,MATCH(SMALL('Enter Draw '!$L$3:$L$252,I265),'Enter Draw '!$L$3:$L$252,0),3),"")</f>
        <v/>
      </c>
      <c r="N265" s="1" t="str">
        <f>IF(O265="","",IF(INDEX('Enter Draw '!$B$3:$H$252,MATCH(SMALL('Enter Draw '!$M$3:$M$252,D265),'Enter Draw '!$M$3:$M$252,0),1)="oco","oco",D265))</f>
        <v/>
      </c>
      <c r="O265" t="str">
        <f>IFERROR(INDEX('Enter Draw '!$A$3:$J$252,MATCH(SMALL('Enter Draw '!$M$3:$M$252,Q265),'Enter Draw '!$M$3:$M$252,0),7),"")</f>
        <v/>
      </c>
      <c r="P265" t="str">
        <f>IFERROR(INDEX('Enter Draw '!$A$3:$H$252,MATCH(SMALL('Enter Draw '!$M$3:$M$252,Q265),'Enter Draw '!$M$3:$M$252,0),8),"")</f>
        <v/>
      </c>
      <c r="X265" s="1" t="str">
        <f t="shared" si="13"/>
        <v/>
      </c>
      <c r="Y265" t="str">
        <f>IFERROR(INDEX('Enter Draw '!$A$3:$J$252,MATCH(SMALL('Enter Draw '!$O$3:$O$252,Q265),'Enter Draw '!$O$3:$O$252,0),7),"")</f>
        <v/>
      </c>
      <c r="Z265" t="str">
        <f>IFERROR(INDEX('Enter Draw '!$A$3:$H$252,MATCH(SMALL('Enter Draw '!$O$3:$O$252,Q265),'Enter Draw '!$O$3:$O$252,0),8),"")</f>
        <v/>
      </c>
    </row>
    <row r="266" spans="1:26">
      <c r="A266" s="1" t="str">
        <f>IF(B266="","",IF(INDEX('Enter Draw '!$C$3:$H$252,MATCH(SMALL('Enter Draw '!$J$3:$J$252,D266),'Enter Draw '!$J$3:$J$252,0),1)="yco","yco",D266))</f>
        <v/>
      </c>
      <c r="B266" t="str">
        <f>IFERROR(INDEX('Enter Draw '!$C$3:$J$252,MATCH(SMALL('Enter Draw '!$J$3:$J$252,D266),'Enter Draw '!$J$3:$J$252,0),5),"")</f>
        <v/>
      </c>
      <c r="C266" t="str">
        <f>IFERROR(INDEX('Enter Draw '!$C$3:$H$252,MATCH(SMALL('Enter Draw '!$J$3:$J$252,D266),'Enter Draw '!$J$3:$J$252,0),6),"")</f>
        <v/>
      </c>
      <c r="D266">
        <v>221</v>
      </c>
      <c r="F266" s="1" t="str">
        <f>IF(G266="","",IF(INDEX('Enter Draw '!$E$3:$H$252,MATCH(SMALL('Enter Draw '!$K$3:$K$252,D266),'Enter Draw '!$K$3:$K$252,0),1)="co","co",IF(INDEX('Enter Draw '!$E$3:$H$252,MATCH(SMALL('Enter Draw '!$K$3:$K$252,D266),'Enter Draw '!$K$3:$K$252,0),1)="yco","yco",D266)))</f>
        <v/>
      </c>
      <c r="G266" t="str">
        <f>IFERROR(INDEX('Enter Draw '!$E$3:$H$252,MATCH(SMALL('Enter Draw '!$K$3:$K$252,D266),'Enter Draw '!$K$3:$K$252,0),3),"")</f>
        <v/>
      </c>
      <c r="H266" t="str">
        <f>IFERROR(INDEX('Enter Draw '!$E$3:$H$252,MATCH(SMALL('Enter Draw '!$K$3:$K$252,D266),'Enter Draw '!$K$3:$K$252,0),4),"")</f>
        <v/>
      </c>
      <c r="I266">
        <v>241</v>
      </c>
      <c r="J266" s="1" t="str">
        <f t="shared" si="12"/>
        <v/>
      </c>
      <c r="K266" t="str">
        <f>IFERROR(INDEX('Enter Draw '!$F$3:$H$252,MATCH(SMALL('Enter Draw '!$L$3:$L$252,I266),'Enter Draw '!$L$3:$L$252,0),2),"")</f>
        <v/>
      </c>
      <c r="L266" t="str">
        <f>IFERROR(INDEX('Enter Draw '!$F$3:$H$252,MATCH(SMALL('Enter Draw '!$L$3:$L$252,I266),'Enter Draw '!$L$3:$L$252,0),3),"")</f>
        <v/>
      </c>
      <c r="N266" s="1" t="str">
        <f>IF(O266="","",IF(INDEX('Enter Draw '!$B$3:$H$252,MATCH(SMALL('Enter Draw '!$M$3:$M$252,D266),'Enter Draw '!$M$3:$M$252,0),1)="oco","oco",D266))</f>
        <v/>
      </c>
      <c r="O266" t="str">
        <f>IFERROR(INDEX('Enter Draw '!$A$3:$J$252,MATCH(SMALL('Enter Draw '!$M$3:$M$252,Q266),'Enter Draw '!$M$3:$M$252,0),7),"")</f>
        <v/>
      </c>
      <c r="P266" t="str">
        <f>IFERROR(INDEX('Enter Draw '!$A$3:$H$252,MATCH(SMALL('Enter Draw '!$M$3:$M$252,Q266),'Enter Draw 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 '!$A$3:$J$252,MATCH(SMALL('Enter Draw '!$O$3:$O$252,Q266),'Enter Draw '!$O$3:$O$252,0),7),"")</f>
        <v/>
      </c>
      <c r="Z266" t="str">
        <f>IFERROR(INDEX('Enter Draw '!$A$3:$H$252,MATCH(SMALL('Enter Draw '!$O$3:$O$252,Q266),'Enter Draw '!$O$3:$O$252,0),8),"")</f>
        <v/>
      </c>
    </row>
    <row r="267" spans="1:26">
      <c r="A267" s="1" t="str">
        <f>IF(B267="","",IF(INDEX('Enter Draw '!$C$3:$H$252,MATCH(SMALL('Enter Draw '!$J$3:$J$252,D267),'Enter Draw '!$J$3:$J$252,0),1)="yco","yco",D267))</f>
        <v/>
      </c>
      <c r="B267" t="str">
        <f>IFERROR(INDEX('Enter Draw '!$C$3:$J$252,MATCH(SMALL('Enter Draw '!$J$3:$J$252,D267),'Enter Draw '!$J$3:$J$252,0),5),"")</f>
        <v/>
      </c>
      <c r="C267" t="str">
        <f>IFERROR(INDEX('Enter Draw '!$C$3:$H$252,MATCH(SMALL('Enter Draw '!$J$3:$J$252,D267),'Enter Draw '!$J$3:$J$252,0),6),"")</f>
        <v/>
      </c>
      <c r="D267">
        <v>222</v>
      </c>
      <c r="F267" s="1" t="str">
        <f>IF(G267="","",IF(INDEX('Enter Draw '!$E$3:$H$252,MATCH(SMALL('Enter Draw '!$K$3:$K$252,D267),'Enter Draw '!$K$3:$K$252,0),1)="co","co",IF(INDEX('Enter Draw '!$E$3:$H$252,MATCH(SMALL('Enter Draw '!$K$3:$K$252,D267),'Enter Draw '!$K$3:$K$252,0),1)="yco","yco",D267)))</f>
        <v/>
      </c>
      <c r="G267" t="str">
        <f>IFERROR(INDEX('Enter Draw '!$E$3:$H$252,MATCH(SMALL('Enter Draw '!$K$3:$K$252,D267),'Enter Draw '!$K$3:$K$252,0),3),"")</f>
        <v/>
      </c>
      <c r="H267" t="str">
        <f>IFERROR(INDEX('Enter Draw '!$E$3:$H$252,MATCH(SMALL('Enter Draw '!$K$3:$K$252,D267),'Enter Draw '!$K$3:$K$252,0),4),"")</f>
        <v/>
      </c>
      <c r="I267">
        <v>242</v>
      </c>
      <c r="J267" s="1" t="str">
        <f t="shared" si="12"/>
        <v/>
      </c>
      <c r="K267" t="str">
        <f>IFERROR(INDEX('Enter Draw '!$F$3:$H$252,MATCH(SMALL('Enter Draw '!$L$3:$L$252,I267),'Enter Draw '!$L$3:$L$252,0),2),"")</f>
        <v/>
      </c>
      <c r="L267" t="str">
        <f>IFERROR(INDEX('Enter Draw '!$F$3:$H$252,MATCH(SMALL('Enter Draw '!$L$3:$L$252,I267),'Enter Draw '!$L$3:$L$252,0),3),"")</f>
        <v/>
      </c>
      <c r="N267" s="1" t="str">
        <f>IF(O267="","",IF(INDEX('Enter Draw '!$B$3:$H$252,MATCH(SMALL('Enter Draw '!$M$3:$M$252,D267),'Enter Draw '!$M$3:$M$252,0),1)="oco","oco",D267))</f>
        <v/>
      </c>
      <c r="O267" t="str">
        <f>IFERROR(INDEX('Enter Draw '!$A$3:$J$252,MATCH(SMALL('Enter Draw '!$M$3:$M$252,Q267),'Enter Draw '!$M$3:$M$252,0),7),"")</f>
        <v/>
      </c>
      <c r="P267" t="str">
        <f>IFERROR(INDEX('Enter Draw '!$A$3:$H$252,MATCH(SMALL('Enter Draw '!$M$3:$M$252,Q267),'Enter Draw 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 '!$A$3:$J$252,MATCH(SMALL('Enter Draw '!$O$3:$O$252,Q267),'Enter Draw '!$O$3:$O$252,0),7),"")</f>
        <v/>
      </c>
      <c r="Z267" t="str">
        <f>IFERROR(INDEX('Enter Draw '!$A$3:$H$252,MATCH(SMALL('Enter Draw '!$O$3:$O$252,Q267),'Enter Draw '!$O$3:$O$252,0),8),"")</f>
        <v/>
      </c>
    </row>
    <row r="268" spans="1:26">
      <c r="A268" s="1" t="str">
        <f>IF(B268="","",IF(INDEX('Enter Draw '!$C$3:$H$252,MATCH(SMALL('Enter Draw '!$J$3:$J$252,D268),'Enter Draw '!$J$3:$J$252,0),1)="yco","yco",D268))</f>
        <v/>
      </c>
      <c r="B268" t="str">
        <f>IFERROR(INDEX('Enter Draw '!$C$3:$J$252,MATCH(SMALL('Enter Draw '!$J$3:$J$252,D268),'Enter Draw '!$J$3:$J$252,0),5),"")</f>
        <v/>
      </c>
      <c r="C268" t="str">
        <f>IFERROR(INDEX('Enter Draw '!$C$3:$H$252,MATCH(SMALL('Enter Draw '!$J$3:$J$252,D268),'Enter Draw '!$J$3:$J$252,0),6),"")</f>
        <v/>
      </c>
      <c r="D268">
        <v>223</v>
      </c>
      <c r="F268" s="1" t="str">
        <f>IF(G268="","",IF(INDEX('Enter Draw '!$E$3:$H$252,MATCH(SMALL('Enter Draw '!$K$3:$K$252,D268),'Enter Draw '!$K$3:$K$252,0),1)="co","co",IF(INDEX('Enter Draw '!$E$3:$H$252,MATCH(SMALL('Enter Draw '!$K$3:$K$252,D268),'Enter Draw '!$K$3:$K$252,0),1)="yco","yco",D268)))</f>
        <v/>
      </c>
      <c r="G268" t="str">
        <f>IFERROR(INDEX('Enter Draw '!$E$3:$H$252,MATCH(SMALL('Enter Draw '!$K$3:$K$252,D268),'Enter Draw '!$K$3:$K$252,0),3),"")</f>
        <v/>
      </c>
      <c r="H268" t="str">
        <f>IFERROR(INDEX('Enter Draw '!$E$3:$H$252,MATCH(SMALL('Enter Draw '!$K$3:$K$252,D268),'Enter Draw '!$K$3:$K$252,0),4),"")</f>
        <v/>
      </c>
      <c r="I268">
        <v>243</v>
      </c>
      <c r="J268" s="1" t="str">
        <f t="shared" si="12"/>
        <v/>
      </c>
      <c r="K268" t="str">
        <f>IFERROR(INDEX('Enter Draw '!$F$3:$H$252,MATCH(SMALL('Enter Draw '!$L$3:$L$252,I268),'Enter Draw '!$L$3:$L$252,0),2),"")</f>
        <v/>
      </c>
      <c r="L268" t="str">
        <f>IFERROR(INDEX('Enter Draw '!$F$3:$H$252,MATCH(SMALL('Enter Draw '!$L$3:$L$252,I268),'Enter Draw '!$L$3:$L$252,0),3),"")</f>
        <v/>
      </c>
      <c r="N268" s="1" t="str">
        <f>IF(O268="","",IF(INDEX('Enter Draw '!$B$3:$H$252,MATCH(SMALL('Enter Draw '!$M$3:$M$252,D268),'Enter Draw '!$M$3:$M$252,0),1)="oco","oco",D268))</f>
        <v/>
      </c>
      <c r="O268" t="str">
        <f>IFERROR(INDEX('Enter Draw '!$A$3:$J$252,MATCH(SMALL('Enter Draw '!$M$3:$M$252,Q268),'Enter Draw '!$M$3:$M$252,0),7),"")</f>
        <v/>
      </c>
      <c r="P268" t="str">
        <f>IFERROR(INDEX('Enter Draw '!$A$3:$H$252,MATCH(SMALL('Enter Draw '!$M$3:$M$252,Q268),'Enter Draw 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 '!$A$3:$J$252,MATCH(SMALL('Enter Draw '!$O$3:$O$252,Q268),'Enter Draw '!$O$3:$O$252,0),7),"")</f>
        <v/>
      </c>
      <c r="Z268" t="str">
        <f>IFERROR(INDEX('Enter Draw '!$A$3:$H$252,MATCH(SMALL('Enter Draw '!$O$3:$O$252,Q268),'Enter Draw '!$O$3:$O$252,0),8),"")</f>
        <v/>
      </c>
    </row>
    <row r="269" spans="1:26">
      <c r="A269" s="1" t="str">
        <f>IF(B269="","",IF(INDEX('Enter Draw '!$C$3:$H$252,MATCH(SMALL('Enter Draw '!$J$3:$J$252,D269),'Enter Draw '!$J$3:$J$252,0),1)="yco","yco",D269))</f>
        <v/>
      </c>
      <c r="B269" t="str">
        <f>IFERROR(INDEX('Enter Draw '!$C$3:$J$252,MATCH(SMALL('Enter Draw '!$J$3:$J$252,D269),'Enter Draw '!$J$3:$J$252,0),5),"")</f>
        <v/>
      </c>
      <c r="C269" t="str">
        <f>IFERROR(INDEX('Enter Draw '!$C$3:$H$252,MATCH(SMALL('Enter Draw '!$J$3:$J$252,D269),'Enter Draw '!$J$3:$J$252,0),6),"")</f>
        <v/>
      </c>
      <c r="D269">
        <v>224</v>
      </c>
      <c r="F269" s="1" t="str">
        <f>IF(G269="","",IF(INDEX('Enter Draw '!$E$3:$H$252,MATCH(SMALL('Enter Draw '!$K$3:$K$252,D269),'Enter Draw '!$K$3:$K$252,0),1)="co","co",IF(INDEX('Enter Draw '!$E$3:$H$252,MATCH(SMALL('Enter Draw '!$K$3:$K$252,D269),'Enter Draw '!$K$3:$K$252,0),1)="yco","yco",D269)))</f>
        <v/>
      </c>
      <c r="G269" t="str">
        <f>IFERROR(INDEX('Enter Draw '!$E$3:$H$252,MATCH(SMALL('Enter Draw '!$K$3:$K$252,D269),'Enter Draw '!$K$3:$K$252,0),3),"")</f>
        <v/>
      </c>
      <c r="H269" t="str">
        <f>IFERROR(INDEX('Enter Draw '!$E$3:$H$252,MATCH(SMALL('Enter Draw '!$K$3:$K$252,D269),'Enter Draw '!$K$3:$K$252,0),4),"")</f>
        <v/>
      </c>
      <c r="I269">
        <v>244</v>
      </c>
      <c r="J269" s="1" t="str">
        <f t="shared" si="12"/>
        <v/>
      </c>
      <c r="K269" t="str">
        <f>IFERROR(INDEX('Enter Draw '!$F$3:$H$252,MATCH(SMALL('Enter Draw '!$L$3:$L$252,I269),'Enter Draw '!$L$3:$L$252,0),2),"")</f>
        <v/>
      </c>
      <c r="L269" t="str">
        <f>IFERROR(INDEX('Enter Draw '!$F$3:$H$252,MATCH(SMALL('Enter Draw '!$L$3:$L$252,I269),'Enter Draw '!$L$3:$L$252,0),3),"")</f>
        <v/>
      </c>
      <c r="N269" s="1" t="str">
        <f>IF(O269="","",IF(INDEX('Enter Draw '!$B$3:$H$252,MATCH(SMALL('Enter Draw '!$M$3:$M$252,D269),'Enter Draw '!$M$3:$M$252,0),1)="oco","oco",D269))</f>
        <v/>
      </c>
      <c r="O269" t="str">
        <f>IFERROR(INDEX('Enter Draw '!$A$3:$J$252,MATCH(SMALL('Enter Draw '!$M$3:$M$252,Q269),'Enter Draw '!$M$3:$M$252,0),7),"")</f>
        <v/>
      </c>
      <c r="P269" t="str">
        <f>IFERROR(INDEX('Enter Draw '!$A$3:$H$252,MATCH(SMALL('Enter Draw '!$M$3:$M$252,Q269),'Enter Draw 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 '!$A$3:$J$252,MATCH(SMALL('Enter Draw '!$O$3:$O$252,Q269),'Enter Draw '!$O$3:$O$252,0),7),"")</f>
        <v/>
      </c>
      <c r="Z269" t="str">
        <f>IFERROR(INDEX('Enter Draw '!$A$3:$H$252,MATCH(SMALL('Enter Draw '!$O$3:$O$252,Q269),'Enter Draw '!$O$3:$O$252,0),8),"")</f>
        <v/>
      </c>
    </row>
    <row r="270" spans="1:26">
      <c r="A270" s="1" t="str">
        <f>IF(B270="","",IF(INDEX('Enter Draw '!$C$3:$H$252,MATCH(SMALL('Enter Draw '!$J$3:$J$252,D270),'Enter Draw '!$J$3:$J$252,0),1)="yco","yco",D270))</f>
        <v/>
      </c>
      <c r="B270" t="str">
        <f>IFERROR(INDEX('Enter Draw '!$C$3:$J$252,MATCH(SMALL('Enter Draw '!$J$3:$J$252,D270),'Enter Draw '!$J$3:$J$252,0),5),"")</f>
        <v/>
      </c>
      <c r="C270" t="str">
        <f>IFERROR(INDEX('Enter Draw '!$C$3:$H$252,MATCH(SMALL('Enter Draw '!$J$3:$J$252,D270),'Enter Draw '!$J$3:$J$252,0),6),"")</f>
        <v/>
      </c>
      <c r="D270">
        <v>225</v>
      </c>
      <c r="F270" s="1" t="str">
        <f>IF(G270="","",IF(INDEX('Enter Draw '!$E$3:$H$252,MATCH(SMALL('Enter Draw '!$K$3:$K$252,D270),'Enter Draw '!$K$3:$K$252,0),1)="co","co",IF(INDEX('Enter Draw '!$E$3:$H$252,MATCH(SMALL('Enter Draw '!$K$3:$K$252,D270),'Enter Draw '!$K$3:$K$252,0),1)="yco","yco",D270)))</f>
        <v/>
      </c>
      <c r="G270" t="str">
        <f>IFERROR(INDEX('Enter Draw '!$E$3:$H$252,MATCH(SMALL('Enter Draw '!$K$3:$K$252,D270),'Enter Draw '!$K$3:$K$252,0),3),"")</f>
        <v/>
      </c>
      <c r="H270" t="str">
        <f>IFERROR(INDEX('Enter Draw '!$E$3:$H$252,MATCH(SMALL('Enter Draw '!$K$3:$K$252,D270),'Enter Draw '!$K$3:$K$252,0),4),"")</f>
        <v/>
      </c>
      <c r="I270">
        <v>245</v>
      </c>
      <c r="J270" s="1" t="str">
        <f t="shared" si="12"/>
        <v/>
      </c>
      <c r="K270" t="str">
        <f>IFERROR(INDEX('Enter Draw '!$F$3:$H$252,MATCH(SMALL('Enter Draw '!$L$3:$L$252,I270),'Enter Draw '!$L$3:$L$252,0),2),"")</f>
        <v/>
      </c>
      <c r="L270" t="str">
        <f>IFERROR(INDEX('Enter Draw '!$F$3:$H$252,MATCH(SMALL('Enter Draw '!$L$3:$L$252,I270),'Enter Draw '!$L$3:$L$252,0),3),"")</f>
        <v/>
      </c>
      <c r="N270" s="1" t="str">
        <f>IF(O270="","",IF(INDEX('Enter Draw '!$B$3:$H$252,MATCH(SMALL('Enter Draw '!$M$3:$M$252,D270),'Enter Draw '!$M$3:$M$252,0),1)="oco","oco",D270))</f>
        <v/>
      </c>
      <c r="O270" t="str">
        <f>IFERROR(INDEX('Enter Draw '!$A$3:$J$252,MATCH(SMALL('Enter Draw '!$M$3:$M$252,Q270),'Enter Draw '!$M$3:$M$252,0),7),"")</f>
        <v/>
      </c>
      <c r="P270" t="str">
        <f>IFERROR(INDEX('Enter Draw '!$A$3:$H$252,MATCH(SMALL('Enter Draw '!$M$3:$M$252,Q270),'Enter Draw 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 '!$A$3:$J$252,MATCH(SMALL('Enter Draw '!$O$3:$O$252,Q270),'Enter Draw '!$O$3:$O$252,0),7),"")</f>
        <v/>
      </c>
      <c r="Z270" t="str">
        <f>IFERROR(INDEX('Enter Draw '!$A$3:$H$252,MATCH(SMALL('Enter Draw '!$O$3:$O$252,Q270),'Enter Draw '!$O$3:$O$252,0),8),"")</f>
        <v/>
      </c>
    </row>
    <row r="271" spans="1:26">
      <c r="A271" s="1" t="str">
        <f>IF(B271="","",IF(INDEX('Enter Draw '!$C$3:$H$252,MATCH(SMALL('Enter Draw '!$J$3:$J$252,D271),'Enter Draw '!$J$3:$J$252,0),1)="yco","yco",D271))</f>
        <v/>
      </c>
      <c r="B271" t="str">
        <f>IFERROR(INDEX('Enter Draw '!$C$3:$J$252,MATCH(SMALL('Enter Draw '!$J$3:$J$252,D271),'Enter Draw '!$J$3:$J$252,0),5),"")</f>
        <v/>
      </c>
      <c r="C271" t="str">
        <f>IFERROR(INDEX('Enter Draw '!$C$3:$H$252,MATCH(SMALL('Enter Draw '!$J$3:$J$252,D271),'Enter Draw '!$J$3:$J$252,0),6),"")</f>
        <v/>
      </c>
      <c r="F271" s="1" t="str">
        <f>IF(G271="","",IF(INDEX('Enter Draw '!$E$3:$H$252,MATCH(SMALL('Enter Draw '!$K$3:$K$252,D271),'Enter Draw '!$K$3:$K$252,0),1)="co","co",IF(INDEX('Enter Draw '!$E$3:$H$252,MATCH(SMALL('Enter Draw '!$K$3:$K$252,D271),'Enter Draw '!$K$3:$K$252,0),1)="yco","yco",D271)))</f>
        <v/>
      </c>
      <c r="G271" t="str">
        <f>IFERROR(INDEX('Enter Draw '!$E$3:$H$252,MATCH(SMALL('Enter Draw '!$K$3:$K$252,D271),'Enter Draw '!$K$3:$K$252,0),3),"")</f>
        <v/>
      </c>
      <c r="H271" t="str">
        <f>IFERROR(INDEX('Enter Draw '!$E$3:$H$252,MATCH(SMALL('Enter Draw '!$K$3:$K$252,D271),'Enter Draw '!$K$3:$K$252,0),4),"")</f>
        <v/>
      </c>
      <c r="I271">
        <v>246</v>
      </c>
      <c r="J271" s="1" t="str">
        <f t="shared" si="12"/>
        <v/>
      </c>
      <c r="K271" t="str">
        <f>IFERROR(INDEX('Enter Draw '!$F$3:$H$252,MATCH(SMALL('Enter Draw '!$L$3:$L$252,I271),'Enter Draw '!$L$3:$L$252,0),2),"")</f>
        <v/>
      </c>
      <c r="L271" t="str">
        <f>IFERROR(INDEX('Enter Draw '!$F$3:$H$252,MATCH(SMALL('Enter Draw '!$L$3:$L$252,I271),'Enter Draw '!$L$3:$L$252,0),3),"")</f>
        <v/>
      </c>
      <c r="N271" s="1" t="str">
        <f>IF(O271="","",IF(INDEX('Enter Draw '!$B$3:$H$252,MATCH(SMALL('Enter Draw '!$M$3:$M$252,D271),'Enter Draw '!$M$3:$M$252,0),1)="oco","oco",D271))</f>
        <v/>
      </c>
      <c r="O271" t="str">
        <f>IFERROR(INDEX('Enter Draw '!$A$3:$J$252,MATCH(SMALL('Enter Draw '!$M$3:$M$252,Q271),'Enter Draw '!$M$3:$M$252,0),7),"")</f>
        <v/>
      </c>
      <c r="P271" t="str">
        <f>IFERROR(INDEX('Enter Draw '!$A$3:$H$252,MATCH(SMALL('Enter Draw '!$M$3:$M$252,Q271),'Enter Draw '!$M$3:$M$252,0),8),"")</f>
        <v/>
      </c>
      <c r="X271" s="1" t="str">
        <f t="shared" si="13"/>
        <v/>
      </c>
      <c r="Y271" t="str">
        <f>IFERROR(INDEX('Enter Draw '!$A$3:$J$252,MATCH(SMALL('Enter Draw '!$O$3:$O$252,Q271),'Enter Draw '!$O$3:$O$252,0),7),"")</f>
        <v/>
      </c>
      <c r="Z271" t="str">
        <f>IFERROR(INDEX('Enter Draw '!$A$3:$H$252,MATCH(SMALL('Enter Draw '!$O$3:$O$252,Q271),'Enter Draw '!$O$3:$O$252,0),8),"")</f>
        <v/>
      </c>
    </row>
    <row r="272" spans="1:26">
      <c r="A272" s="1" t="str">
        <f>IF(B272="","",IF(INDEX('Enter Draw '!$C$3:$H$252,MATCH(SMALL('Enter Draw '!$J$3:$J$252,D272),'Enter Draw '!$J$3:$J$252,0),1)="yco","yco",D272))</f>
        <v/>
      </c>
      <c r="B272" t="str">
        <f>IFERROR(INDEX('Enter Draw '!$C$3:$J$252,MATCH(SMALL('Enter Draw '!$J$3:$J$252,D272),'Enter Draw '!$J$3:$J$252,0),5),"")</f>
        <v/>
      </c>
      <c r="C272" t="str">
        <f>IFERROR(INDEX('Enter Draw '!$C$3:$H$252,MATCH(SMALL('Enter Draw '!$J$3:$J$252,D272),'Enter Draw '!$J$3:$J$252,0),6),"")</f>
        <v/>
      </c>
      <c r="D272">
        <v>226</v>
      </c>
      <c r="F272" s="1" t="str">
        <f>IF(G272="","",IF(INDEX('Enter Draw '!$E$3:$H$252,MATCH(SMALL('Enter Draw '!$K$3:$K$252,D272),'Enter Draw '!$K$3:$K$252,0),1)="co","co",IF(INDEX('Enter Draw '!$E$3:$H$252,MATCH(SMALL('Enter Draw '!$K$3:$K$252,D272),'Enter Draw '!$K$3:$K$252,0),1)="yco","yco",D272)))</f>
        <v/>
      </c>
      <c r="G272" t="str">
        <f>IFERROR(INDEX('Enter Draw '!$E$3:$H$252,MATCH(SMALL('Enter Draw '!$K$3:$K$252,D272),'Enter Draw '!$K$3:$K$252,0),3),"")</f>
        <v/>
      </c>
      <c r="H272" t="str">
        <f>IFERROR(INDEX('Enter Draw '!$E$3:$H$252,MATCH(SMALL('Enter Draw '!$K$3:$K$252,D272),'Enter Draw '!$K$3:$K$252,0),4),"")</f>
        <v/>
      </c>
      <c r="I272">
        <v>247</v>
      </c>
      <c r="J272" s="1" t="str">
        <f t="shared" si="12"/>
        <v/>
      </c>
      <c r="K272" t="str">
        <f>IFERROR(INDEX('Enter Draw '!$F$3:$H$252,MATCH(SMALL('Enter Draw '!$L$3:$L$252,I272),'Enter Draw '!$L$3:$L$252,0),2),"")</f>
        <v/>
      </c>
      <c r="L272" t="str">
        <f>IFERROR(INDEX('Enter Draw '!$F$3:$H$252,MATCH(SMALL('Enter Draw '!$L$3:$L$252,I272),'Enter Draw '!$L$3:$L$252,0),3),"")</f>
        <v/>
      </c>
      <c r="N272" s="1" t="str">
        <f>IF(O272="","",IF(INDEX('Enter Draw '!$B$3:$H$252,MATCH(SMALL('Enter Draw '!$M$3:$M$252,D272),'Enter Draw '!$M$3:$M$252,0),1)="oco","oco",D272))</f>
        <v/>
      </c>
      <c r="O272" t="str">
        <f>IFERROR(INDEX('Enter Draw '!$A$3:$J$252,MATCH(SMALL('Enter Draw '!$M$3:$M$252,Q272),'Enter Draw '!$M$3:$M$252,0),7),"")</f>
        <v/>
      </c>
      <c r="P272" t="str">
        <f>IFERROR(INDEX('Enter Draw '!$A$3:$H$252,MATCH(SMALL('Enter Draw '!$M$3:$M$252,Q272),'Enter Draw 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 '!$A$3:$J$252,MATCH(SMALL('Enter Draw '!$O$3:$O$252,Q272),'Enter Draw '!$O$3:$O$252,0),7),"")</f>
        <v/>
      </c>
      <c r="Z272" t="str">
        <f>IFERROR(INDEX('Enter Draw '!$A$3:$H$252,MATCH(SMALL('Enter Draw '!$O$3:$O$252,Q272),'Enter Draw '!$O$3:$O$252,0),8),"")</f>
        <v/>
      </c>
    </row>
    <row r="273" spans="1:26">
      <c r="A273" s="1" t="str">
        <f>IF(B273="","",IF(INDEX('Enter Draw '!$C$3:$H$252,MATCH(SMALL('Enter Draw '!$J$3:$J$252,D273),'Enter Draw '!$J$3:$J$252,0),1)="yco","yco",D273))</f>
        <v/>
      </c>
      <c r="B273" t="str">
        <f>IFERROR(INDEX('Enter Draw '!$C$3:$J$252,MATCH(SMALL('Enter Draw '!$J$3:$J$252,D273),'Enter Draw '!$J$3:$J$252,0),5),"")</f>
        <v/>
      </c>
      <c r="C273" t="str">
        <f>IFERROR(INDEX('Enter Draw '!$C$3:$H$252,MATCH(SMALL('Enter Draw '!$J$3:$J$252,D273),'Enter Draw '!$J$3:$J$252,0),6),"")</f>
        <v/>
      </c>
      <c r="D273">
        <v>227</v>
      </c>
      <c r="F273" s="1" t="str">
        <f>IF(G273="","",IF(INDEX('Enter Draw '!$E$3:$H$252,MATCH(SMALL('Enter Draw '!$K$3:$K$252,D273),'Enter Draw '!$K$3:$K$252,0),1)="co","co",IF(INDEX('Enter Draw '!$E$3:$H$252,MATCH(SMALL('Enter Draw '!$K$3:$K$252,D273),'Enter Draw '!$K$3:$K$252,0),1)="yco","yco",D273)))</f>
        <v/>
      </c>
      <c r="G273" t="str">
        <f>IFERROR(INDEX('Enter Draw '!$E$3:$H$252,MATCH(SMALL('Enter Draw '!$K$3:$K$252,D273),'Enter Draw '!$K$3:$K$252,0),3),"")</f>
        <v/>
      </c>
      <c r="H273" t="str">
        <f>IFERROR(INDEX('Enter Draw '!$E$3:$H$252,MATCH(SMALL('Enter Draw '!$K$3:$K$252,D273),'Enter Draw '!$K$3:$K$252,0),4),"")</f>
        <v/>
      </c>
      <c r="I273">
        <v>248</v>
      </c>
      <c r="J273" s="1" t="str">
        <f t="shared" si="12"/>
        <v/>
      </c>
      <c r="K273" t="str">
        <f>IFERROR(INDEX('Enter Draw '!$F$3:$H$252,MATCH(SMALL('Enter Draw '!$L$3:$L$252,I273),'Enter Draw '!$L$3:$L$252,0),2),"")</f>
        <v/>
      </c>
      <c r="L273" t="str">
        <f>IFERROR(INDEX('Enter Draw '!$F$3:$H$252,MATCH(SMALL('Enter Draw '!$L$3:$L$252,I273),'Enter Draw '!$L$3:$L$252,0),3),"")</f>
        <v/>
      </c>
      <c r="N273" s="1" t="str">
        <f>IF(O273="","",IF(INDEX('Enter Draw '!$B$3:$H$252,MATCH(SMALL('Enter Draw '!$M$3:$M$252,D273),'Enter Draw '!$M$3:$M$252,0),1)="oco","oco",D273))</f>
        <v/>
      </c>
      <c r="O273" t="str">
        <f>IFERROR(INDEX('Enter Draw '!$A$3:$J$252,MATCH(SMALL('Enter Draw '!$M$3:$M$252,Q273),'Enter Draw '!$M$3:$M$252,0),7),"")</f>
        <v/>
      </c>
      <c r="P273" t="str">
        <f>IFERROR(INDEX('Enter Draw '!$A$3:$H$252,MATCH(SMALL('Enter Draw '!$M$3:$M$252,Q273),'Enter Draw 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 '!$A$3:$J$252,MATCH(SMALL('Enter Draw '!$O$3:$O$252,Q273),'Enter Draw '!$O$3:$O$252,0),7),"")</f>
        <v/>
      </c>
      <c r="Z273" t="str">
        <f>IFERROR(INDEX('Enter Draw '!$A$3:$H$252,MATCH(SMALL('Enter Draw '!$O$3:$O$252,Q273),'Enter Draw '!$O$3:$O$252,0),8),"")</f>
        <v/>
      </c>
    </row>
    <row r="274" spans="1:26">
      <c r="A274" s="1" t="str">
        <f>IF(B274="","",IF(INDEX('Enter Draw '!$C$3:$H$252,MATCH(SMALL('Enter Draw '!$J$3:$J$252,D274),'Enter Draw '!$J$3:$J$252,0),1)="yco","yco",D274))</f>
        <v/>
      </c>
      <c r="B274" t="str">
        <f>IFERROR(INDEX('Enter Draw '!$C$3:$J$252,MATCH(SMALL('Enter Draw '!$J$3:$J$252,D274),'Enter Draw '!$J$3:$J$252,0),5),"")</f>
        <v/>
      </c>
      <c r="C274" t="str">
        <f>IFERROR(INDEX('Enter Draw '!$C$3:$H$252,MATCH(SMALL('Enter Draw '!$J$3:$J$252,D274),'Enter Draw '!$J$3:$J$252,0),6),"")</f>
        <v/>
      </c>
      <c r="D274">
        <v>228</v>
      </c>
      <c r="F274" s="1" t="str">
        <f>IF(G274="","",IF(INDEX('Enter Draw '!$E$3:$H$252,MATCH(SMALL('Enter Draw '!$K$3:$K$252,D274),'Enter Draw '!$K$3:$K$252,0),1)="co","co",IF(INDEX('Enter Draw '!$E$3:$H$252,MATCH(SMALL('Enter Draw '!$K$3:$K$252,D274),'Enter Draw '!$K$3:$K$252,0),1)="yco","yco",D274)))</f>
        <v/>
      </c>
      <c r="G274" t="str">
        <f>IFERROR(INDEX('Enter Draw '!$E$3:$H$252,MATCH(SMALL('Enter Draw '!$K$3:$K$252,D274),'Enter Draw '!$K$3:$K$252,0),3),"")</f>
        <v/>
      </c>
      <c r="H274" t="str">
        <f>IFERROR(INDEX('Enter Draw '!$E$3:$H$252,MATCH(SMALL('Enter Draw '!$K$3:$K$252,D274),'Enter Draw '!$K$3:$K$252,0),4),"")</f>
        <v/>
      </c>
      <c r="I274">
        <v>249</v>
      </c>
      <c r="J274" s="1" t="str">
        <f t="shared" si="12"/>
        <v/>
      </c>
      <c r="K274" t="str">
        <f>IFERROR(INDEX('Enter Draw '!$F$3:$H$252,MATCH(SMALL('Enter Draw '!$L$3:$L$252,I274),'Enter Draw '!$L$3:$L$252,0),2),"")</f>
        <v/>
      </c>
      <c r="L274" t="str">
        <f>IFERROR(INDEX('Enter Draw '!$F$3:$H$252,MATCH(SMALL('Enter Draw '!$L$3:$L$252,I274),'Enter Draw '!$L$3:$L$252,0),3),"")</f>
        <v/>
      </c>
      <c r="N274" s="1" t="str">
        <f>IF(O274="","",IF(INDEX('Enter Draw '!$B$3:$H$252,MATCH(SMALL('Enter Draw '!$M$3:$M$252,D274),'Enter Draw '!$M$3:$M$252,0),1)="oco","oco",D274))</f>
        <v/>
      </c>
      <c r="O274" t="str">
        <f>IFERROR(INDEX('Enter Draw '!$A$3:$J$252,MATCH(SMALL('Enter Draw '!$M$3:$M$252,Q274),'Enter Draw '!$M$3:$M$252,0),7),"")</f>
        <v/>
      </c>
      <c r="P274" t="str">
        <f>IFERROR(INDEX('Enter Draw '!$A$3:$H$252,MATCH(SMALL('Enter Draw '!$M$3:$M$252,Q274),'Enter Draw 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 '!$A$3:$J$252,MATCH(SMALL('Enter Draw '!$O$3:$O$252,Q274),'Enter Draw '!$O$3:$O$252,0),7),"")</f>
        <v/>
      </c>
      <c r="Z274" t="str">
        <f>IFERROR(INDEX('Enter Draw '!$A$3:$H$252,MATCH(SMALL('Enter Draw '!$O$3:$O$252,Q274),'Enter Draw '!$O$3:$O$252,0),8),"")</f>
        <v/>
      </c>
    </row>
    <row r="275" spans="1:26">
      <c r="A275" s="1" t="str">
        <f>IF(B275="","",IF(INDEX('Enter Draw '!$C$3:$H$252,MATCH(SMALL('Enter Draw '!$J$3:$J$252,D275),'Enter Draw '!$J$3:$J$252,0),1)="yco","yco",D275))</f>
        <v/>
      </c>
      <c r="B275" t="str">
        <f>IFERROR(INDEX('Enter Draw '!$C$3:$J$252,MATCH(SMALL('Enter Draw '!$J$3:$J$252,D275),'Enter Draw '!$J$3:$J$252,0),5),"")</f>
        <v/>
      </c>
      <c r="C275" t="str">
        <f>IFERROR(INDEX('Enter Draw '!$C$3:$H$252,MATCH(SMALL('Enter Draw '!$J$3:$J$252,D275),'Enter Draw '!$J$3:$J$252,0),6),"")</f>
        <v/>
      </c>
      <c r="D275">
        <v>229</v>
      </c>
      <c r="F275" s="1" t="str">
        <f>IF(G275="","",IF(INDEX('Enter Draw '!$E$3:$H$252,MATCH(SMALL('Enter Draw '!$K$3:$K$252,D275),'Enter Draw '!$K$3:$K$252,0),1)="co","co",IF(INDEX('Enter Draw '!$E$3:$H$252,MATCH(SMALL('Enter Draw '!$K$3:$K$252,D275),'Enter Draw '!$K$3:$K$252,0),1)="yco","yco",D275)))</f>
        <v/>
      </c>
      <c r="G275" t="str">
        <f>IFERROR(INDEX('Enter Draw '!$E$3:$H$252,MATCH(SMALL('Enter Draw '!$K$3:$K$252,D275),'Enter Draw '!$K$3:$K$252,0),3),"")</f>
        <v/>
      </c>
      <c r="H275" t="str">
        <f>IFERROR(INDEX('Enter Draw '!$E$3:$H$252,MATCH(SMALL('Enter Draw '!$K$3:$K$252,D275),'Enter Draw '!$K$3:$K$252,0),4),"")</f>
        <v/>
      </c>
      <c r="I275">
        <v>250</v>
      </c>
      <c r="J275" s="1" t="str">
        <f t="shared" si="12"/>
        <v/>
      </c>
      <c r="K275" t="str">
        <f>IFERROR(INDEX('Enter Draw '!$F$3:$H$252,MATCH(SMALL('Enter Draw '!$L$3:$L$252,I275),'Enter Draw '!$L$3:$L$252,0),2),"")</f>
        <v/>
      </c>
      <c r="L275" t="str">
        <f>IFERROR(INDEX('Enter Draw '!$F$3:$H$252,MATCH(SMALL('Enter Draw '!$L$3:$L$252,I275),'Enter Draw '!$L$3:$L$252,0),3),"")</f>
        <v/>
      </c>
      <c r="N275" s="1" t="str">
        <f>IF(O275="","",IF(INDEX('Enter Draw '!$B$3:$H$252,MATCH(SMALL('Enter Draw '!$M$3:$M$252,D275),'Enter Draw '!$M$3:$M$252,0),1)="oco","oco",D275))</f>
        <v/>
      </c>
      <c r="O275" t="str">
        <f>IFERROR(INDEX('Enter Draw '!$A$3:$J$252,MATCH(SMALL('Enter Draw '!$M$3:$M$252,Q275),'Enter Draw '!$M$3:$M$252,0),7),"")</f>
        <v/>
      </c>
      <c r="P275" t="str">
        <f>IFERROR(INDEX('Enter Draw '!$A$3:$H$252,MATCH(SMALL('Enter Draw '!$M$3:$M$252,Q275),'Enter Draw 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 '!$A$3:$J$252,MATCH(SMALL('Enter Draw '!$O$3:$O$252,Q275),'Enter Draw '!$O$3:$O$252,0),7),"")</f>
        <v/>
      </c>
      <c r="Z275" t="str">
        <f>IFERROR(INDEX('Enter Draw '!$A$3:$H$252,MATCH(SMALL('Enter Draw '!$O$3:$O$252,Q275),'Enter Draw '!$O$3:$O$252,0),8),"")</f>
        <v/>
      </c>
    </row>
    <row r="276" spans="1:26">
      <c r="A276" s="1" t="str">
        <f>IF(B276="","",IF(INDEX('Enter Draw '!$C$3:$H$252,MATCH(SMALL('Enter Draw '!$J$3:$J$252,D276),'Enter Draw '!$J$3:$J$252,0),1)="yco","yco",D276))</f>
        <v/>
      </c>
      <c r="B276" t="str">
        <f>IFERROR(INDEX('Enter Draw '!$C$3:$J$252,MATCH(SMALL('Enter Draw '!$J$3:$J$252,D276),'Enter Draw '!$J$3:$J$252,0),5),"")</f>
        <v/>
      </c>
      <c r="C276" t="str">
        <f>IFERROR(INDEX('Enter Draw '!$C$3:$H$252,MATCH(SMALL('Enter Draw '!$J$3:$J$252,D276),'Enter Draw '!$J$3:$J$252,0),6),"")</f>
        <v/>
      </c>
      <c r="D276">
        <v>230</v>
      </c>
      <c r="F276" s="1" t="str">
        <f>IF(G276="","",IF(INDEX('Enter Draw '!$E$3:$H$252,MATCH(SMALL('Enter Draw '!$K$3:$K$252,D276),'Enter Draw '!$K$3:$K$252,0),1)="co","co",IF(INDEX('Enter Draw '!$E$3:$H$252,MATCH(SMALL('Enter Draw '!$K$3:$K$252,D276),'Enter Draw '!$K$3:$K$252,0),1)="yco","yco",D276)))</f>
        <v/>
      </c>
      <c r="G276" t="str">
        <f>IFERROR(INDEX('Enter Draw '!$E$3:$H$252,MATCH(SMALL('Enter Draw '!$K$3:$K$252,D276),'Enter Draw '!$K$3:$K$252,0),3),"")</f>
        <v/>
      </c>
      <c r="H276" t="str">
        <f>IFERROR(INDEX('Enter Draw '!$E$3:$H$252,MATCH(SMALL('Enter Draw '!$K$3:$K$252,D276),'Enter Draw '!$K$3:$K$252,0),4),"")</f>
        <v/>
      </c>
      <c r="J276" s="1" t="str">
        <f t="shared" si="12"/>
        <v/>
      </c>
      <c r="K276" t="str">
        <f>IFERROR(INDEX('Enter Draw '!$F$3:$H$252,MATCH(SMALL('Enter Draw '!$L$3:$L$252,I276),'Enter Draw '!$L$3:$L$252,0),2),"")</f>
        <v/>
      </c>
      <c r="L276" t="str">
        <f>IFERROR(INDEX('Enter Draw '!$F$3:$H$252,MATCH(SMALL('Enter Draw '!$L$3:$L$252,I276),'Enter Draw '!$L$3:$L$252,0),3),"")</f>
        <v/>
      </c>
      <c r="N276" s="1" t="str">
        <f>IF(O276="","",IF(INDEX('Enter Draw '!$B$3:$H$252,MATCH(SMALL('Enter Draw '!$M$3:$M$252,D276),'Enter Draw '!$M$3:$M$252,0),1)="oco","oco",D276))</f>
        <v/>
      </c>
      <c r="O276" t="str">
        <f>IFERROR(INDEX('Enter Draw '!$A$3:$J$252,MATCH(SMALL('Enter Draw '!$M$3:$M$252,Q276),'Enter Draw '!$M$3:$M$252,0),7),"")</f>
        <v/>
      </c>
      <c r="P276" t="str">
        <f>IFERROR(INDEX('Enter Draw '!$A$3:$H$252,MATCH(SMALL('Enter Draw '!$M$3:$M$252,Q276),'Enter Draw 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 '!$A$3:$J$252,MATCH(SMALL('Enter Draw '!$O$3:$O$252,Q276),'Enter Draw '!$O$3:$O$252,0),7),"")</f>
        <v/>
      </c>
      <c r="Z276" t="str">
        <f>IFERROR(INDEX('Enter Draw '!$A$3:$H$252,MATCH(SMALL('Enter Draw '!$O$3:$O$252,Q276),'Enter Draw '!$O$3:$O$252,0),8),"")</f>
        <v/>
      </c>
    </row>
    <row r="277" spans="1:26">
      <c r="A277" s="1" t="str">
        <f>IF(B277="","",IF(INDEX('Enter Draw '!$C$3:$H$252,MATCH(SMALL('Enter Draw '!$J$3:$J$252,D277),'Enter Draw '!$J$3:$J$252,0),1)="yco","yco",D277))</f>
        <v/>
      </c>
      <c r="B277" t="str">
        <f>IFERROR(INDEX('Enter Draw '!$C$3:$J$252,MATCH(SMALL('Enter Draw '!$J$3:$J$252,D277),'Enter Draw '!$J$3:$J$252,0),5),"")</f>
        <v/>
      </c>
      <c r="C277" t="str">
        <f>IFERROR(INDEX('Enter Draw '!$C$3:$H$252,MATCH(SMALL('Enter Draw '!$J$3:$J$252,D277),'Enter Draw '!$J$3:$J$252,0),6),"")</f>
        <v/>
      </c>
      <c r="F277" s="1" t="str">
        <f>IF(G277="","",IF(INDEX('Enter Draw '!$E$3:$H$252,MATCH(SMALL('Enter Draw '!$K$3:$K$252,D277),'Enter Draw '!$K$3:$K$252,0),1)="co","co",IF(INDEX('Enter Draw '!$E$3:$H$252,MATCH(SMALL('Enter Draw '!$K$3:$K$252,D277),'Enter Draw '!$K$3:$K$252,0),1)="yco","yco",D277)))</f>
        <v/>
      </c>
      <c r="G277" t="str">
        <f>IFERROR(INDEX('Enter Draw '!$E$3:$H$252,MATCH(SMALL('Enter Draw '!$K$3:$K$252,D277),'Enter Draw '!$K$3:$K$252,0),3),"")</f>
        <v/>
      </c>
      <c r="H277" t="str">
        <f>IFERROR(INDEX('Enter Draw '!$E$3:$H$252,MATCH(SMALL('Enter Draw '!$K$3:$K$252,D277),'Enter Draw '!$K$3:$K$252,0),4),"")</f>
        <v/>
      </c>
      <c r="I277">
        <v>251</v>
      </c>
      <c r="J277" s="1" t="str">
        <f t="shared" si="12"/>
        <v/>
      </c>
      <c r="K277" t="str">
        <f>IFERROR(INDEX('Enter Draw '!$F$3:$H$252,MATCH(SMALL('Enter Draw '!$L$3:$L$252,I277),'Enter Draw '!$L$3:$L$252,0),2),"")</f>
        <v/>
      </c>
      <c r="L277" t="str">
        <f>IFERROR(INDEX('Enter Draw '!$F$3:$H$252,MATCH(SMALL('Enter Draw '!$L$3:$L$252,I277),'Enter Draw '!$L$3:$L$252,0),3),"")</f>
        <v/>
      </c>
      <c r="N277" s="1" t="str">
        <f>IF(O277="","",IF(INDEX('Enter Draw '!$B$3:$H$252,MATCH(SMALL('Enter Draw '!$M$3:$M$252,D277),'Enter Draw '!$M$3:$M$252,0),1)="oco","oco",D277))</f>
        <v/>
      </c>
      <c r="O277" t="str">
        <f>IFERROR(INDEX('Enter Draw '!$A$3:$J$252,MATCH(SMALL('Enter Draw '!$M$3:$M$252,Q277),'Enter Draw '!$M$3:$M$252,0),7),"")</f>
        <v/>
      </c>
      <c r="P277" t="str">
        <f>IFERROR(INDEX('Enter Draw '!$A$3:$H$252,MATCH(SMALL('Enter Draw '!$M$3:$M$252,Q277),'Enter Draw '!$M$3:$M$252,0),8),"")</f>
        <v/>
      </c>
      <c r="X277" s="1" t="str">
        <f t="shared" si="13"/>
        <v/>
      </c>
      <c r="Y277" t="str">
        <f>IFERROR(INDEX('Enter Draw '!$A$3:$J$252,MATCH(SMALL('Enter Draw '!$O$3:$O$252,Q277),'Enter Draw '!$O$3:$O$252,0),7),"")</f>
        <v/>
      </c>
      <c r="Z277" t="str">
        <f>IFERROR(INDEX('Enter Draw '!$A$3:$H$252,MATCH(SMALL('Enter Draw '!$O$3:$O$252,Q277),'Enter Draw '!$O$3:$O$252,0),8),"")</f>
        <v/>
      </c>
    </row>
    <row r="278" spans="1:26">
      <c r="A278" s="1" t="str">
        <f>IF(B278="","",IF(INDEX('Enter Draw '!$C$3:$H$252,MATCH(SMALL('Enter Draw '!$J$3:$J$252,D278),'Enter Draw '!$J$3:$J$252,0),1)="yco","yco",D278))</f>
        <v/>
      </c>
      <c r="B278" t="str">
        <f>IFERROR(INDEX('Enter Draw '!$C$3:$J$252,MATCH(SMALL('Enter Draw '!$J$3:$J$252,D278),'Enter Draw '!$J$3:$J$252,0),5),"")</f>
        <v/>
      </c>
      <c r="C278" t="str">
        <f>IFERROR(INDEX('Enter Draw '!$C$3:$H$252,MATCH(SMALL('Enter Draw '!$J$3:$J$252,D278),'Enter Draw '!$J$3:$J$252,0),6),"")</f>
        <v/>
      </c>
      <c r="D278">
        <v>231</v>
      </c>
      <c r="F278" s="1" t="str">
        <f>IF(G278="","",IF(INDEX('Enter Draw '!$E$3:$H$252,MATCH(SMALL('Enter Draw '!$K$3:$K$252,D278),'Enter Draw '!$K$3:$K$252,0),1)="co","co",IF(INDEX('Enter Draw '!$E$3:$H$252,MATCH(SMALL('Enter Draw '!$K$3:$K$252,D278),'Enter Draw '!$K$3:$K$252,0),1)="yco","yco",D278)))</f>
        <v/>
      </c>
      <c r="G278" t="str">
        <f>IFERROR(INDEX('Enter Draw '!$E$3:$H$252,MATCH(SMALL('Enter Draw '!$K$3:$K$252,D278),'Enter Draw '!$K$3:$K$252,0),3),"")</f>
        <v/>
      </c>
      <c r="H278" t="str">
        <f>IFERROR(INDEX('Enter Draw '!$E$3:$H$252,MATCH(SMALL('Enter Draw '!$K$3:$K$252,D278),'Enter Draw '!$K$3:$K$252,0),4),"")</f>
        <v/>
      </c>
      <c r="I278">
        <v>252</v>
      </c>
      <c r="J278" s="1" t="str">
        <f t="shared" si="12"/>
        <v/>
      </c>
      <c r="K278" t="str">
        <f>IFERROR(INDEX('Enter Draw '!$F$3:$H$252,MATCH(SMALL('Enter Draw '!$L$3:$L$252,I278),'Enter Draw '!$L$3:$L$252,0),2),"")</f>
        <v/>
      </c>
      <c r="L278" t="str">
        <f>IFERROR(INDEX('Enter Draw '!$F$3:$H$252,MATCH(SMALL('Enter Draw '!$L$3:$L$252,I278),'Enter Draw '!$L$3:$L$252,0),3),"")</f>
        <v/>
      </c>
      <c r="N278" s="1" t="str">
        <f>IF(O278="","",IF(INDEX('Enter Draw '!$B$3:$H$252,MATCH(SMALL('Enter Draw '!$M$3:$M$252,D278),'Enter Draw '!$M$3:$M$252,0),1)="oco","oco",D278))</f>
        <v/>
      </c>
      <c r="O278" t="str">
        <f>IFERROR(INDEX('Enter Draw '!$A$3:$J$252,MATCH(SMALL('Enter Draw '!$M$3:$M$252,Q278),'Enter Draw '!$M$3:$M$252,0),7),"")</f>
        <v/>
      </c>
      <c r="P278" t="str">
        <f>IFERROR(INDEX('Enter Draw '!$A$3:$H$252,MATCH(SMALL('Enter Draw '!$M$3:$M$252,Q278),'Enter Draw 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 '!$A$3:$J$252,MATCH(SMALL('Enter Draw '!$O$3:$O$252,Q278),'Enter Draw '!$O$3:$O$252,0),7),"")</f>
        <v/>
      </c>
      <c r="Z278" t="str">
        <f>IFERROR(INDEX('Enter Draw '!$A$3:$H$252,MATCH(SMALL('Enter Draw '!$O$3:$O$252,Q278),'Enter Draw '!$O$3:$O$252,0),8),"")</f>
        <v/>
      </c>
    </row>
    <row r="279" spans="1:26">
      <c r="A279" s="1" t="str">
        <f>IF(B279="","",IF(INDEX('Enter Draw '!$C$3:$H$252,MATCH(SMALL('Enter Draw '!$J$3:$J$252,D279),'Enter Draw '!$J$3:$J$252,0),1)="yco","yco",D279))</f>
        <v/>
      </c>
      <c r="B279" t="str">
        <f>IFERROR(INDEX('Enter Draw '!$C$3:$J$252,MATCH(SMALL('Enter Draw '!$J$3:$J$252,D279),'Enter Draw '!$J$3:$J$252,0),5),"")</f>
        <v/>
      </c>
      <c r="C279" t="str">
        <f>IFERROR(INDEX('Enter Draw '!$C$3:$H$252,MATCH(SMALL('Enter Draw '!$J$3:$J$252,D279),'Enter Draw '!$J$3:$J$252,0),6),"")</f>
        <v/>
      </c>
      <c r="D279">
        <v>232</v>
      </c>
      <c r="F279" s="1" t="str">
        <f>IF(G279="","",IF(INDEX('Enter Draw '!$E$3:$H$252,MATCH(SMALL('Enter Draw '!$K$3:$K$252,D279),'Enter Draw '!$K$3:$K$252,0),1)="co","co",IF(INDEX('Enter Draw '!$E$3:$H$252,MATCH(SMALL('Enter Draw '!$K$3:$K$252,D279),'Enter Draw '!$K$3:$K$252,0),1)="yco","yco",D279)))</f>
        <v/>
      </c>
      <c r="G279" t="str">
        <f>IFERROR(INDEX('Enter Draw '!$E$3:$H$252,MATCH(SMALL('Enter Draw '!$K$3:$K$252,D279),'Enter Draw '!$K$3:$K$252,0),3),"")</f>
        <v/>
      </c>
      <c r="H279" t="str">
        <f>IFERROR(INDEX('Enter Draw '!$E$3:$H$252,MATCH(SMALL('Enter Draw '!$K$3:$K$252,D279),'Enter Draw '!$K$3:$K$252,0),4),"")</f>
        <v/>
      </c>
      <c r="I279">
        <v>253</v>
      </c>
      <c r="J279" s="1" t="str">
        <f t="shared" si="12"/>
        <v/>
      </c>
      <c r="K279" t="str">
        <f>IFERROR(INDEX('Enter Draw '!$F$3:$H$252,MATCH(SMALL('Enter Draw '!$L$3:$L$252,I279),'Enter Draw '!$L$3:$L$252,0),2),"")</f>
        <v/>
      </c>
      <c r="L279" t="str">
        <f>IFERROR(INDEX('Enter Draw '!$F$3:$H$252,MATCH(SMALL('Enter Draw '!$L$3:$L$252,I279),'Enter Draw '!$L$3:$L$252,0),3),"")</f>
        <v/>
      </c>
      <c r="N279" s="1" t="str">
        <f>IF(O279="","",IF(INDEX('Enter Draw '!$B$3:$H$252,MATCH(SMALL('Enter Draw '!$M$3:$M$252,D279),'Enter Draw '!$M$3:$M$252,0),1)="oco","oco",D279))</f>
        <v/>
      </c>
      <c r="O279" t="str">
        <f>IFERROR(INDEX('Enter Draw '!$A$3:$J$252,MATCH(SMALL('Enter Draw '!$M$3:$M$252,Q279),'Enter Draw '!$M$3:$M$252,0),7),"")</f>
        <v/>
      </c>
      <c r="P279" t="str">
        <f>IFERROR(INDEX('Enter Draw '!$A$3:$H$252,MATCH(SMALL('Enter Draw '!$M$3:$M$252,Q279),'Enter Draw 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 '!$A$3:$J$252,MATCH(SMALL('Enter Draw '!$O$3:$O$252,Q279),'Enter Draw '!$O$3:$O$252,0),7),"")</f>
        <v/>
      </c>
      <c r="Z279" t="str">
        <f>IFERROR(INDEX('Enter Draw '!$A$3:$H$252,MATCH(SMALL('Enter Draw '!$O$3:$O$252,Q279),'Enter Draw '!$O$3:$O$252,0),8),"")</f>
        <v/>
      </c>
    </row>
    <row r="280" spans="1:26">
      <c r="A280" s="1" t="str">
        <f>IF(B280="","",IF(INDEX('Enter Draw '!$C$3:$H$252,MATCH(SMALL('Enter Draw '!$J$3:$J$252,D280),'Enter Draw '!$J$3:$J$252,0),1)="yco","yco",D280))</f>
        <v/>
      </c>
      <c r="B280" t="str">
        <f>IFERROR(INDEX('Enter Draw '!$C$3:$J$252,MATCH(SMALL('Enter Draw '!$J$3:$J$252,D280),'Enter Draw '!$J$3:$J$252,0),5),"")</f>
        <v/>
      </c>
      <c r="C280" t="str">
        <f>IFERROR(INDEX('Enter Draw '!$C$3:$H$252,MATCH(SMALL('Enter Draw '!$J$3:$J$252,D280),'Enter Draw '!$J$3:$J$252,0),6),"")</f>
        <v/>
      </c>
      <c r="D280">
        <v>233</v>
      </c>
      <c r="F280" s="1" t="str">
        <f>IF(G280="","",IF(INDEX('Enter Draw '!$E$3:$H$252,MATCH(SMALL('Enter Draw '!$K$3:$K$252,D280),'Enter Draw '!$K$3:$K$252,0),1)="co","co",IF(INDEX('Enter Draw '!$E$3:$H$252,MATCH(SMALL('Enter Draw '!$K$3:$K$252,D280),'Enter Draw '!$K$3:$K$252,0),1)="yco","yco",D280)))</f>
        <v/>
      </c>
      <c r="G280" t="str">
        <f>IFERROR(INDEX('Enter Draw '!$E$3:$H$252,MATCH(SMALL('Enter Draw '!$K$3:$K$252,D280),'Enter Draw '!$K$3:$K$252,0),3),"")</f>
        <v/>
      </c>
      <c r="H280" t="str">
        <f>IFERROR(INDEX('Enter Draw '!$E$3:$H$252,MATCH(SMALL('Enter Draw '!$K$3:$K$252,D280),'Enter Draw '!$K$3:$K$252,0),4),"")</f>
        <v/>
      </c>
      <c r="I280">
        <v>254</v>
      </c>
      <c r="J280" s="1" t="str">
        <f t="shared" si="12"/>
        <v/>
      </c>
      <c r="K280" t="str">
        <f>IFERROR(INDEX('Enter Draw '!$F$3:$H$252,MATCH(SMALL('Enter Draw '!$L$3:$L$252,I280),'Enter Draw '!$L$3:$L$252,0),2),"")</f>
        <v/>
      </c>
      <c r="L280" t="str">
        <f>IFERROR(INDEX('Enter Draw '!$F$3:$H$252,MATCH(SMALL('Enter Draw '!$L$3:$L$252,I280),'Enter Draw '!$L$3:$L$252,0),3),"")</f>
        <v/>
      </c>
      <c r="N280" s="1" t="str">
        <f>IF(O280="","",IF(INDEX('Enter Draw '!$B$3:$H$252,MATCH(SMALL('Enter Draw '!$M$3:$M$252,D280),'Enter Draw '!$M$3:$M$252,0),1)="oco","oco",D280))</f>
        <v/>
      </c>
      <c r="O280" t="str">
        <f>IFERROR(INDEX('Enter Draw '!$A$3:$J$252,MATCH(SMALL('Enter Draw '!$M$3:$M$252,Q280),'Enter Draw '!$M$3:$M$252,0),7),"")</f>
        <v/>
      </c>
      <c r="P280" t="str">
        <f>IFERROR(INDEX('Enter Draw '!$A$3:$H$252,MATCH(SMALL('Enter Draw '!$M$3:$M$252,Q280),'Enter Draw 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 '!$A$3:$J$252,MATCH(SMALL('Enter Draw '!$O$3:$O$252,Q280),'Enter Draw '!$O$3:$O$252,0),7),"")</f>
        <v/>
      </c>
      <c r="Z280" t="str">
        <f>IFERROR(INDEX('Enter Draw '!$A$3:$H$252,MATCH(SMALL('Enter Draw '!$O$3:$O$252,Q280),'Enter Draw '!$O$3:$O$252,0),8),"")</f>
        <v/>
      </c>
    </row>
    <row r="281" spans="1:26">
      <c r="A281" s="1" t="str">
        <f>IF(B281="","",IF(INDEX('Enter Draw '!$C$3:$H$252,MATCH(SMALL('Enter Draw '!$J$3:$J$252,D281),'Enter Draw '!$J$3:$J$252,0),1)="yco","yco",D281))</f>
        <v/>
      </c>
      <c r="B281" t="str">
        <f>IFERROR(INDEX('Enter Draw '!$C$3:$J$252,MATCH(SMALL('Enter Draw '!$J$3:$J$252,D281),'Enter Draw '!$J$3:$J$252,0),5),"")</f>
        <v/>
      </c>
      <c r="C281" t="str">
        <f>IFERROR(INDEX('Enter Draw '!$C$3:$H$252,MATCH(SMALL('Enter Draw '!$J$3:$J$252,D281),'Enter Draw '!$J$3:$J$252,0),6),"")</f>
        <v/>
      </c>
      <c r="D281">
        <v>234</v>
      </c>
      <c r="F281" s="1" t="str">
        <f>IF(G281="","",IF(INDEX('Enter Draw '!$E$3:$H$252,MATCH(SMALL('Enter Draw '!$K$3:$K$252,D281),'Enter Draw '!$K$3:$K$252,0),1)="co","co",IF(INDEX('Enter Draw '!$E$3:$H$252,MATCH(SMALL('Enter Draw '!$K$3:$K$252,D281),'Enter Draw '!$K$3:$K$252,0),1)="yco","yco",D281)))</f>
        <v/>
      </c>
      <c r="G281" t="str">
        <f>IFERROR(INDEX('Enter Draw '!$E$3:$H$252,MATCH(SMALL('Enter Draw '!$K$3:$K$252,D281),'Enter Draw '!$K$3:$K$252,0),3),"")</f>
        <v/>
      </c>
      <c r="H281" t="str">
        <f>IFERROR(INDEX('Enter Draw '!$E$3:$H$252,MATCH(SMALL('Enter Draw '!$K$3:$K$252,D281),'Enter Draw '!$K$3:$K$252,0),4),"")</f>
        <v/>
      </c>
      <c r="I281">
        <v>255</v>
      </c>
      <c r="J281" s="1" t="str">
        <f t="shared" si="12"/>
        <v/>
      </c>
      <c r="K281" t="str">
        <f>IFERROR(INDEX('Enter Draw '!$F$3:$H$252,MATCH(SMALL('Enter Draw '!$L$3:$L$252,I281),'Enter Draw '!$L$3:$L$252,0),2),"")</f>
        <v/>
      </c>
      <c r="L281" t="str">
        <f>IFERROR(INDEX('Enter Draw '!$F$3:$H$252,MATCH(SMALL('Enter Draw '!$L$3:$L$252,I281),'Enter Draw '!$L$3:$L$252,0),3),"")</f>
        <v/>
      </c>
      <c r="N281" s="1" t="str">
        <f>IF(O281="","",IF(INDEX('Enter Draw '!$B$3:$H$252,MATCH(SMALL('Enter Draw '!$M$3:$M$252,D281),'Enter Draw '!$M$3:$M$252,0),1)="oco","oco",D281))</f>
        <v/>
      </c>
      <c r="O281" t="str">
        <f>IFERROR(INDEX('Enter Draw '!$A$3:$J$252,MATCH(SMALL('Enter Draw '!$M$3:$M$252,Q281),'Enter Draw '!$M$3:$M$252,0),7),"")</f>
        <v/>
      </c>
      <c r="P281" t="str">
        <f>IFERROR(INDEX('Enter Draw '!$A$3:$H$252,MATCH(SMALL('Enter Draw '!$M$3:$M$252,Q281),'Enter Draw 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 '!$A$3:$J$252,MATCH(SMALL('Enter Draw '!$O$3:$O$252,Q281),'Enter Draw '!$O$3:$O$252,0),7),"")</f>
        <v/>
      </c>
      <c r="Z281" t="str">
        <f>IFERROR(INDEX('Enter Draw '!$A$3:$H$252,MATCH(SMALL('Enter Draw '!$O$3:$O$252,Q281),'Enter Draw '!$O$3:$O$252,0),8),"")</f>
        <v/>
      </c>
    </row>
    <row r="282" spans="1:26">
      <c r="A282" s="1" t="str">
        <f>IF(B282="","",IF(INDEX('Enter Draw '!$C$3:$H$252,MATCH(SMALL('Enter Draw '!$J$3:$J$252,D282),'Enter Draw '!$J$3:$J$252,0),1)="yco","yco",D282))</f>
        <v/>
      </c>
      <c r="B282" t="str">
        <f>IFERROR(INDEX('Enter Draw '!$C$3:$J$252,MATCH(SMALL('Enter Draw '!$J$3:$J$252,D282),'Enter Draw '!$J$3:$J$252,0),5),"")</f>
        <v/>
      </c>
      <c r="C282" t="str">
        <f>IFERROR(INDEX('Enter Draw '!$C$3:$H$252,MATCH(SMALL('Enter Draw '!$J$3:$J$252,D282),'Enter Draw '!$J$3:$J$252,0),6),"")</f>
        <v/>
      </c>
      <c r="D282">
        <v>235</v>
      </c>
      <c r="F282" s="1" t="str">
        <f>IF(G282="","",IF(INDEX('Enter Draw '!$E$3:$H$252,MATCH(SMALL('Enter Draw '!$K$3:$K$252,D282),'Enter Draw '!$K$3:$K$252,0),1)="co","co",IF(INDEX('Enter Draw '!$E$3:$H$252,MATCH(SMALL('Enter Draw '!$K$3:$K$252,D282),'Enter Draw '!$K$3:$K$252,0),1)="yco","yco",D282)))</f>
        <v/>
      </c>
      <c r="G282" t="str">
        <f>IFERROR(INDEX('Enter Draw '!$E$3:$H$252,MATCH(SMALL('Enter Draw '!$K$3:$K$252,D282),'Enter Draw '!$K$3:$K$252,0),3),"")</f>
        <v/>
      </c>
      <c r="H282" t="str">
        <f>IFERROR(INDEX('Enter Draw '!$E$3:$H$252,MATCH(SMALL('Enter Draw '!$K$3:$K$252,D282),'Enter Draw '!$K$3:$K$252,0),4),"")</f>
        <v/>
      </c>
      <c r="I282">
        <v>256</v>
      </c>
      <c r="J282" s="1" t="str">
        <f t="shared" si="12"/>
        <v/>
      </c>
      <c r="K282" t="str">
        <f>IFERROR(INDEX('Enter Draw '!$F$3:$H$252,MATCH(SMALL('Enter Draw '!$L$3:$L$252,I282),'Enter Draw '!$L$3:$L$252,0),2),"")</f>
        <v/>
      </c>
      <c r="L282" t="str">
        <f>IFERROR(INDEX('Enter Draw '!$F$3:$H$252,MATCH(SMALL('Enter Draw '!$L$3:$L$252,I282),'Enter Draw '!$L$3:$L$252,0),3),"")</f>
        <v/>
      </c>
      <c r="N282" s="1" t="str">
        <f>IF(O282="","",IF(INDEX('Enter Draw '!$B$3:$H$252,MATCH(SMALL('Enter Draw '!$M$3:$M$252,D282),'Enter Draw '!$M$3:$M$252,0),1)="oco","oco",D282))</f>
        <v/>
      </c>
      <c r="O282" t="str">
        <f>IFERROR(INDEX('Enter Draw '!$A$3:$J$252,MATCH(SMALL('Enter Draw '!$M$3:$M$252,Q282),'Enter Draw '!$M$3:$M$252,0),7),"")</f>
        <v/>
      </c>
      <c r="P282" t="str">
        <f>IFERROR(INDEX('Enter Draw '!$A$3:$H$252,MATCH(SMALL('Enter Draw '!$M$3:$M$252,Q282),'Enter Draw 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 '!$A$3:$J$252,MATCH(SMALL('Enter Draw '!$O$3:$O$252,Q282),'Enter Draw '!$O$3:$O$252,0),7),"")</f>
        <v/>
      </c>
      <c r="Z282" t="str">
        <f>IFERROR(INDEX('Enter Draw '!$A$3:$H$252,MATCH(SMALL('Enter Draw '!$O$3:$O$252,Q282),'Enter Draw '!$O$3:$O$252,0),8),"")</f>
        <v/>
      </c>
    </row>
    <row r="283" spans="1:26">
      <c r="A283" s="1" t="str">
        <f>IF(B283="","",IF(INDEX('Enter Draw '!$C$3:$H$252,MATCH(SMALL('Enter Draw '!$J$3:$J$252,D283),'Enter Draw '!$J$3:$J$252,0),1)="yco","yco",D283))</f>
        <v/>
      </c>
      <c r="B283" t="str">
        <f>IFERROR(INDEX('Enter Draw '!$C$3:$J$252,MATCH(SMALL('Enter Draw '!$J$3:$J$252,D283),'Enter Draw '!$J$3:$J$252,0),5),"")</f>
        <v/>
      </c>
      <c r="C283" t="str">
        <f>IFERROR(INDEX('Enter Draw '!$C$3:$H$252,MATCH(SMALL('Enter Draw '!$J$3:$J$252,D283),'Enter Draw '!$J$3:$J$252,0),6),"")</f>
        <v/>
      </c>
      <c r="F283" s="1" t="str">
        <f>IF(G283="","",IF(INDEX('Enter Draw '!$E$3:$H$252,MATCH(SMALL('Enter Draw '!$K$3:$K$252,D283),'Enter Draw '!$K$3:$K$252,0),1)="co","co",IF(INDEX('Enter Draw '!$E$3:$H$252,MATCH(SMALL('Enter Draw '!$K$3:$K$252,D283),'Enter Draw '!$K$3:$K$252,0),1)="yco","yco",D283)))</f>
        <v/>
      </c>
      <c r="G283" t="str">
        <f>IFERROR(INDEX('Enter Draw '!$E$3:$H$252,MATCH(SMALL('Enter Draw '!$K$3:$K$252,D283),'Enter Draw '!$K$3:$K$252,0),3),"")</f>
        <v/>
      </c>
      <c r="H283" t="str">
        <f>IFERROR(INDEX('Enter Draw '!$E$3:$H$252,MATCH(SMALL('Enter Draw '!$K$3:$K$252,D283),'Enter Draw '!$K$3:$K$252,0),4),"")</f>
        <v/>
      </c>
      <c r="I283">
        <v>257</v>
      </c>
      <c r="J283" s="1" t="str">
        <f t="shared" si="12"/>
        <v/>
      </c>
      <c r="K283" t="str">
        <f>IFERROR(INDEX('Enter Draw '!$F$3:$H$252,MATCH(SMALL('Enter Draw '!$L$3:$L$252,I283),'Enter Draw '!$L$3:$L$252,0),2),"")</f>
        <v/>
      </c>
      <c r="L283" t="str">
        <f>IFERROR(INDEX('Enter Draw '!$F$3:$H$252,MATCH(SMALL('Enter Draw '!$L$3:$L$252,I283),'Enter Draw '!$L$3:$L$252,0),3),"")</f>
        <v/>
      </c>
      <c r="N283" s="1" t="str">
        <f>IF(O283="","",IF(INDEX('Enter Draw '!$B$3:$H$252,MATCH(SMALL('Enter Draw '!$M$3:$M$252,D283),'Enter Draw '!$M$3:$M$252,0),1)="oco","oco",D283))</f>
        <v/>
      </c>
      <c r="O283" t="str">
        <f>IFERROR(INDEX('Enter Draw '!$A$3:$J$252,MATCH(SMALL('Enter Draw '!$M$3:$M$252,Q283),'Enter Draw '!$M$3:$M$252,0),7),"")</f>
        <v/>
      </c>
      <c r="P283" t="str">
        <f>IFERROR(INDEX('Enter Draw '!$A$3:$H$252,MATCH(SMALL('Enter Draw '!$M$3:$M$252,Q283),'Enter Draw '!$M$3:$M$252,0),8),"")</f>
        <v/>
      </c>
      <c r="X283" s="1" t="str">
        <f t="shared" si="13"/>
        <v/>
      </c>
      <c r="Y283" t="str">
        <f>IFERROR(INDEX('Enter Draw '!$A$3:$J$252,MATCH(SMALL('Enter Draw '!$O$3:$O$252,Q283),'Enter Draw '!$O$3:$O$252,0),7),"")</f>
        <v/>
      </c>
      <c r="Z283" t="str">
        <f>IFERROR(INDEX('Enter Draw '!$A$3:$H$252,MATCH(SMALL('Enter Draw '!$O$3:$O$252,Q283),'Enter Draw '!$O$3:$O$252,0),8),"")</f>
        <v/>
      </c>
    </row>
    <row r="284" spans="1:26">
      <c r="A284" s="1" t="str">
        <f>IF(B284="","",IF(INDEX('Enter Draw '!$C$3:$H$252,MATCH(SMALL('Enter Draw '!$J$3:$J$252,D284),'Enter Draw '!$J$3:$J$252,0),1)="yco","yco",D284))</f>
        <v/>
      </c>
      <c r="B284" t="str">
        <f>IFERROR(INDEX('Enter Draw '!$C$3:$J$252,MATCH(SMALL('Enter Draw '!$J$3:$J$252,D284),'Enter Draw '!$J$3:$J$252,0),5),"")</f>
        <v/>
      </c>
      <c r="C284" t="str">
        <f>IFERROR(INDEX('Enter Draw '!$C$3:$H$252,MATCH(SMALL('Enter Draw '!$J$3:$J$252,D284),'Enter Draw '!$J$3:$J$252,0),6),"")</f>
        <v/>
      </c>
      <c r="D284">
        <v>236</v>
      </c>
      <c r="F284" s="1" t="str">
        <f>IF(G284="","",IF(INDEX('Enter Draw '!$E$3:$H$252,MATCH(SMALL('Enter Draw '!$K$3:$K$252,D284),'Enter Draw '!$K$3:$K$252,0),1)="co","co",IF(INDEX('Enter Draw '!$E$3:$H$252,MATCH(SMALL('Enter Draw '!$K$3:$K$252,D284),'Enter Draw '!$K$3:$K$252,0),1)="yco","yco",D284)))</f>
        <v/>
      </c>
      <c r="G284" t="str">
        <f>IFERROR(INDEX('Enter Draw '!$E$3:$H$252,MATCH(SMALL('Enter Draw '!$K$3:$K$252,D284),'Enter Draw '!$K$3:$K$252,0),3),"")</f>
        <v/>
      </c>
      <c r="H284" t="str">
        <f>IFERROR(INDEX('Enter Draw '!$E$3:$H$252,MATCH(SMALL('Enter Draw '!$K$3:$K$252,D284),'Enter Draw '!$K$3:$K$252,0),4),"")</f>
        <v/>
      </c>
      <c r="I284">
        <v>258</v>
      </c>
      <c r="J284" s="1" t="str">
        <f t="shared" si="12"/>
        <v/>
      </c>
      <c r="K284" t="str">
        <f>IFERROR(INDEX('Enter Draw '!$F$3:$H$252,MATCH(SMALL('Enter Draw '!$L$3:$L$252,I284),'Enter Draw '!$L$3:$L$252,0),2),"")</f>
        <v/>
      </c>
      <c r="L284" t="str">
        <f>IFERROR(INDEX('Enter Draw '!$F$3:$H$252,MATCH(SMALL('Enter Draw '!$L$3:$L$252,I284),'Enter Draw '!$L$3:$L$252,0),3),"")</f>
        <v/>
      </c>
      <c r="N284" s="1" t="str">
        <f>IF(O284="","",IF(INDEX('Enter Draw '!$B$3:$H$252,MATCH(SMALL('Enter Draw '!$M$3:$M$252,D284),'Enter Draw '!$M$3:$M$252,0),1)="oco","oco",D284))</f>
        <v/>
      </c>
      <c r="O284" t="str">
        <f>IFERROR(INDEX('Enter Draw '!$A$3:$J$252,MATCH(SMALL('Enter Draw '!$M$3:$M$252,Q284),'Enter Draw '!$M$3:$M$252,0),7),"")</f>
        <v/>
      </c>
      <c r="P284" t="str">
        <f>IFERROR(INDEX('Enter Draw '!$A$3:$H$252,MATCH(SMALL('Enter Draw '!$M$3:$M$252,Q284),'Enter Draw 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 '!$A$3:$J$252,MATCH(SMALL('Enter Draw '!$O$3:$O$252,Q284),'Enter Draw '!$O$3:$O$252,0),7),"")</f>
        <v/>
      </c>
      <c r="Z284" t="str">
        <f>IFERROR(INDEX('Enter Draw '!$A$3:$H$252,MATCH(SMALL('Enter Draw '!$O$3:$O$252,Q284),'Enter Draw '!$O$3:$O$252,0),8),"")</f>
        <v/>
      </c>
    </row>
    <row r="285" spans="1:26">
      <c r="A285" s="1" t="str">
        <f>IF(B285="","",IF(INDEX('Enter Draw '!$C$3:$H$252,MATCH(SMALL('Enter Draw '!$J$3:$J$252,D285),'Enter Draw '!$J$3:$J$252,0),1)="yco","yco",D285))</f>
        <v/>
      </c>
      <c r="B285" t="str">
        <f>IFERROR(INDEX('Enter Draw '!$C$3:$J$252,MATCH(SMALL('Enter Draw '!$J$3:$J$252,D285),'Enter Draw '!$J$3:$J$252,0),5),"")</f>
        <v/>
      </c>
      <c r="C285" t="str">
        <f>IFERROR(INDEX('Enter Draw '!$C$3:$H$252,MATCH(SMALL('Enter Draw '!$J$3:$J$252,D285),'Enter Draw '!$J$3:$J$252,0),6),"")</f>
        <v/>
      </c>
      <c r="D285">
        <v>237</v>
      </c>
      <c r="F285" s="1" t="str">
        <f>IF(G285="","",IF(INDEX('Enter Draw '!$E$3:$H$252,MATCH(SMALL('Enter Draw '!$K$3:$K$252,D285),'Enter Draw '!$K$3:$K$252,0),1)="co","co",IF(INDEX('Enter Draw '!$E$3:$H$252,MATCH(SMALL('Enter Draw '!$K$3:$K$252,D285),'Enter Draw '!$K$3:$K$252,0),1)="yco","yco",D285)))</f>
        <v/>
      </c>
      <c r="G285" t="str">
        <f>IFERROR(INDEX('Enter Draw '!$E$3:$H$252,MATCH(SMALL('Enter Draw '!$K$3:$K$252,D285),'Enter Draw '!$K$3:$K$252,0),3),"")</f>
        <v/>
      </c>
      <c r="H285" t="str">
        <f>IFERROR(INDEX('Enter Draw '!$E$3:$H$252,MATCH(SMALL('Enter Draw '!$K$3:$K$252,D285),'Enter Draw '!$K$3:$K$252,0),4),"")</f>
        <v/>
      </c>
      <c r="I285">
        <v>259</v>
      </c>
      <c r="J285" s="1" t="str">
        <f t="shared" si="12"/>
        <v/>
      </c>
      <c r="K285" t="str">
        <f>IFERROR(INDEX('Enter Draw '!$F$3:$H$252,MATCH(SMALL('Enter Draw '!$L$3:$L$252,I285),'Enter Draw '!$L$3:$L$252,0),2),"")</f>
        <v/>
      </c>
      <c r="L285" t="str">
        <f>IFERROR(INDEX('Enter Draw '!$F$3:$H$252,MATCH(SMALL('Enter Draw '!$L$3:$L$252,I285),'Enter Draw '!$L$3:$L$252,0),3),"")</f>
        <v/>
      </c>
      <c r="N285" s="1" t="str">
        <f>IF(O285="","",IF(INDEX('Enter Draw '!$B$3:$H$252,MATCH(SMALL('Enter Draw '!$M$3:$M$252,D285),'Enter Draw '!$M$3:$M$252,0),1)="oco","oco",D285))</f>
        <v/>
      </c>
      <c r="O285" t="str">
        <f>IFERROR(INDEX('Enter Draw '!$A$3:$J$252,MATCH(SMALL('Enter Draw '!$M$3:$M$252,Q285),'Enter Draw '!$M$3:$M$252,0),7),"")</f>
        <v/>
      </c>
      <c r="P285" t="str">
        <f>IFERROR(INDEX('Enter Draw '!$A$3:$H$252,MATCH(SMALL('Enter Draw '!$M$3:$M$252,Q285),'Enter Draw 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 '!$A$3:$J$252,MATCH(SMALL('Enter Draw '!$O$3:$O$252,Q285),'Enter Draw '!$O$3:$O$252,0),7),"")</f>
        <v/>
      </c>
      <c r="Z285" t="str">
        <f>IFERROR(INDEX('Enter Draw '!$A$3:$H$252,MATCH(SMALL('Enter Draw '!$O$3:$O$252,Q285),'Enter Draw '!$O$3:$O$252,0),8),"")</f>
        <v/>
      </c>
    </row>
    <row r="286" spans="1:26">
      <c r="A286" s="1" t="str">
        <f>IF(B286="","",IF(INDEX('Enter Draw '!$C$3:$H$252,MATCH(SMALL('Enter Draw '!$J$3:$J$252,D286),'Enter Draw '!$J$3:$J$252,0),1)="yco","yco",D286))</f>
        <v/>
      </c>
      <c r="B286" t="str">
        <f>IFERROR(INDEX('Enter Draw '!$C$3:$J$252,MATCH(SMALL('Enter Draw '!$J$3:$J$252,D286),'Enter Draw '!$J$3:$J$252,0),5),"")</f>
        <v/>
      </c>
      <c r="C286" t="str">
        <f>IFERROR(INDEX('Enter Draw '!$C$3:$H$252,MATCH(SMALL('Enter Draw '!$J$3:$J$252,D286),'Enter Draw '!$J$3:$J$252,0),6),"")</f>
        <v/>
      </c>
      <c r="D286">
        <v>238</v>
      </c>
      <c r="F286" s="1" t="str">
        <f>IF(G286="","",IF(INDEX('Enter Draw '!$E$3:$H$252,MATCH(SMALL('Enter Draw '!$K$3:$K$252,D286),'Enter Draw '!$K$3:$K$252,0),1)="co","co",IF(INDEX('Enter Draw '!$E$3:$H$252,MATCH(SMALL('Enter Draw '!$K$3:$K$252,D286),'Enter Draw '!$K$3:$K$252,0),1)="yco","yco",D286)))</f>
        <v/>
      </c>
      <c r="G286" t="str">
        <f>IFERROR(INDEX('Enter Draw '!$E$3:$H$252,MATCH(SMALL('Enter Draw '!$K$3:$K$252,D286),'Enter Draw '!$K$3:$K$252,0),3),"")</f>
        <v/>
      </c>
      <c r="H286" t="str">
        <f>IFERROR(INDEX('Enter Draw '!$E$3:$H$252,MATCH(SMALL('Enter Draw '!$K$3:$K$252,D286),'Enter Draw '!$K$3:$K$252,0),4),"")</f>
        <v/>
      </c>
      <c r="I286">
        <v>260</v>
      </c>
      <c r="J286" s="1" t="str">
        <f t="shared" si="12"/>
        <v/>
      </c>
      <c r="K286" t="str">
        <f>IFERROR(INDEX('Enter Draw '!$F$3:$H$252,MATCH(SMALL('Enter Draw '!$L$3:$L$252,I286),'Enter Draw '!$L$3:$L$252,0),2),"")</f>
        <v/>
      </c>
      <c r="L286" t="str">
        <f>IFERROR(INDEX('Enter Draw '!$F$3:$H$252,MATCH(SMALL('Enter Draw '!$L$3:$L$252,I286),'Enter Draw '!$L$3:$L$252,0),3),"")</f>
        <v/>
      </c>
      <c r="N286" s="1" t="str">
        <f>IF(O286="","",IF(INDEX('Enter Draw '!$B$3:$H$252,MATCH(SMALL('Enter Draw '!$M$3:$M$252,D286),'Enter Draw '!$M$3:$M$252,0),1)="oco","oco",D286))</f>
        <v/>
      </c>
      <c r="O286" t="str">
        <f>IFERROR(INDEX('Enter Draw '!$A$3:$J$252,MATCH(SMALL('Enter Draw '!$M$3:$M$252,Q286),'Enter Draw '!$M$3:$M$252,0),7),"")</f>
        <v/>
      </c>
      <c r="P286" t="str">
        <f>IFERROR(INDEX('Enter Draw '!$A$3:$H$252,MATCH(SMALL('Enter Draw '!$M$3:$M$252,Q286),'Enter Draw 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 '!$A$3:$J$252,MATCH(SMALL('Enter Draw '!$O$3:$O$252,Q286),'Enter Draw '!$O$3:$O$252,0),7),"")</f>
        <v/>
      </c>
      <c r="Z286" t="str">
        <f>IFERROR(INDEX('Enter Draw '!$A$3:$H$252,MATCH(SMALL('Enter Draw '!$O$3:$O$252,Q286),'Enter Draw '!$O$3:$O$252,0),8),"")</f>
        <v/>
      </c>
    </row>
    <row r="287" spans="1:26">
      <c r="A287" s="1" t="str">
        <f>IF(B287="","",IF(INDEX('Enter Draw '!$C$3:$H$252,MATCH(SMALL('Enter Draw '!$J$3:$J$252,D287),'Enter Draw '!$J$3:$J$252,0),1)="yco","yco",D287))</f>
        <v/>
      </c>
      <c r="B287" t="str">
        <f>IFERROR(INDEX('Enter Draw '!$C$3:$J$252,MATCH(SMALL('Enter Draw '!$J$3:$J$252,D287),'Enter Draw '!$J$3:$J$252,0),5),"")</f>
        <v/>
      </c>
      <c r="C287" t="str">
        <f>IFERROR(INDEX('Enter Draw '!$C$3:$H$252,MATCH(SMALL('Enter Draw '!$J$3:$J$252,D287),'Enter Draw '!$J$3:$J$252,0),6),"")</f>
        <v/>
      </c>
      <c r="D287">
        <v>239</v>
      </c>
      <c r="F287" s="1" t="str">
        <f>IF(G287="","",IF(INDEX('Enter Draw '!$E$3:$H$252,MATCH(SMALL('Enter Draw '!$K$3:$K$252,D287),'Enter Draw '!$K$3:$K$252,0),1)="co","co",IF(INDEX('Enter Draw '!$E$3:$H$252,MATCH(SMALL('Enter Draw '!$K$3:$K$252,D287),'Enter Draw '!$K$3:$K$252,0),1)="yco","yco",D287)))</f>
        <v/>
      </c>
      <c r="G287" t="str">
        <f>IFERROR(INDEX('Enter Draw '!$E$3:$H$252,MATCH(SMALL('Enter Draw '!$K$3:$K$252,D287),'Enter Draw '!$K$3:$K$252,0),3),"")</f>
        <v/>
      </c>
      <c r="H287" t="str">
        <f>IFERROR(INDEX('Enter Draw '!$E$3:$H$252,MATCH(SMALL('Enter Draw '!$K$3:$K$252,D287),'Enter Draw '!$K$3:$K$252,0),4),"")</f>
        <v/>
      </c>
      <c r="J287" s="1" t="str">
        <f t="shared" si="12"/>
        <v/>
      </c>
      <c r="K287" t="str">
        <f>IFERROR(INDEX('Enter Draw '!$F$3:$H$252,MATCH(SMALL('Enter Draw '!$L$3:$L$252,I287),'Enter Draw '!$L$3:$L$252,0),2),"")</f>
        <v/>
      </c>
      <c r="L287" t="str">
        <f>IFERROR(INDEX('Enter Draw '!$F$3:$H$252,MATCH(SMALL('Enter Draw '!$L$3:$L$252,I287),'Enter Draw '!$L$3:$L$252,0),3),"")</f>
        <v/>
      </c>
      <c r="N287" s="1" t="str">
        <f>IF(O287="","",IF(INDEX('Enter Draw '!$B$3:$H$252,MATCH(SMALL('Enter Draw '!$M$3:$M$252,D287),'Enter Draw '!$M$3:$M$252,0),1)="oco","oco",D287))</f>
        <v/>
      </c>
      <c r="O287" t="str">
        <f>IFERROR(INDEX('Enter Draw '!$A$3:$J$252,MATCH(SMALL('Enter Draw '!$M$3:$M$252,Q287),'Enter Draw '!$M$3:$M$252,0),6),"")</f>
        <v/>
      </c>
      <c r="P287" t="str">
        <f>IFERROR(INDEX('Enter Draw '!$A$3:$H$252,MATCH(SMALL('Enter Draw '!$M$3:$M$252,Q287),'Enter Draw 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 '!$A$3:$J$252,MATCH(SMALL('Enter Draw '!$O$3:$O$252,Q287),'Enter Draw '!$O$3:$O$252,0),7),"")</f>
        <v/>
      </c>
      <c r="Z287" t="str">
        <f>IFERROR(INDEX('Enter Draw '!$A$3:$H$252,MATCH(SMALL('Enter Draw '!$O$3:$O$252,Q287),'Enter Draw '!$O$3:$O$252,0),8),"")</f>
        <v/>
      </c>
    </row>
    <row r="288" spans="1:26">
      <c r="A288" s="1" t="str">
        <f>IF(B288="","",IF(INDEX('Enter Draw '!$C$3:$H$252,MATCH(SMALL('Enter Draw '!$J$3:$J$252,D288),'Enter Draw '!$J$3:$J$252,0),1)="yco","yco",D288))</f>
        <v/>
      </c>
      <c r="B288" t="str">
        <f>IFERROR(INDEX('Enter Draw '!$C$3:$J$252,MATCH(SMALL('Enter Draw '!$J$3:$J$252,D288),'Enter Draw '!$J$3:$J$252,0),5),"")</f>
        <v/>
      </c>
      <c r="C288" t="str">
        <f>IFERROR(INDEX('Enter Draw '!$C$3:$H$252,MATCH(SMALL('Enter Draw '!$J$3:$J$252,D288),'Enter Draw '!$J$3:$J$252,0),6),"")</f>
        <v/>
      </c>
      <c r="D288">
        <v>240</v>
      </c>
      <c r="F288" s="1" t="str">
        <f>IF(G288="","",IF(INDEX('Enter Draw '!$E$3:$H$252,MATCH(SMALL('Enter Draw '!$K$3:$K$252,D288),'Enter Draw '!$K$3:$K$252,0),1)="co","co",IF(INDEX('Enter Draw '!$E$3:$H$252,MATCH(SMALL('Enter Draw '!$K$3:$K$252,D288),'Enter Draw '!$K$3:$K$252,0),1)="yco","yco",D288)))</f>
        <v/>
      </c>
      <c r="G288" t="str">
        <f>IFERROR(INDEX('Enter Draw '!$E$3:$H$252,MATCH(SMALL('Enter Draw '!$K$3:$K$252,D288),'Enter Draw '!$K$3:$K$252,0),3),"")</f>
        <v/>
      </c>
      <c r="H288" t="str">
        <f>IFERROR(INDEX('Enter Draw '!$E$3:$H$252,MATCH(SMALL('Enter Draw '!$K$3:$K$252,D288),'Enter Draw '!$K$3:$K$252,0),4),"")</f>
        <v/>
      </c>
      <c r="J288" s="1" t="str">
        <f t="shared" si="12"/>
        <v/>
      </c>
      <c r="K288" t="str">
        <f>IFERROR(INDEX('Enter Draw '!$F$3:$H$252,MATCH(SMALL('Enter Draw '!$L$3:$L$252,I288),'Enter Draw '!$L$3:$L$252,0),2),"")</f>
        <v/>
      </c>
      <c r="L288" t="str">
        <f>IFERROR(INDEX('Enter Draw '!$F$3:$H$252,MATCH(SMALL('Enter Draw '!$L$3:$L$252,I288),'Enter Draw '!$L$3:$L$252,0),3),"")</f>
        <v/>
      </c>
      <c r="N288" s="1" t="str">
        <f>IF(O288="","",IF(INDEX('Enter Draw '!$B$3:$H$252,MATCH(SMALL('Enter Draw '!$M$3:$M$252,D288),'Enter Draw '!$M$3:$M$252,0),1)="oco","oco",D288))</f>
        <v/>
      </c>
      <c r="O288" t="str">
        <f>IFERROR(INDEX('Enter Draw '!$A$3:$J$252,MATCH(SMALL('Enter Draw '!$M$3:$M$252,Q288),'Enter Draw '!$M$3:$M$252,0),6),"")</f>
        <v/>
      </c>
      <c r="P288" t="str">
        <f>IFERROR(INDEX('Enter Draw '!$A$3:$H$252,MATCH(SMALL('Enter Draw '!$M$3:$M$252,Q288),'Enter Draw 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 '!$A$3:$J$252,MATCH(SMALL('Enter Draw '!$O$3:$O$252,Q288),'Enter Draw '!$O$3:$O$252,0),7),"")</f>
        <v/>
      </c>
      <c r="Z288" t="str">
        <f>IFERROR(INDEX('Enter Draw '!$A$3:$H$252,MATCH(SMALL('Enter Draw '!$O$3:$O$252,Q288),'Enter Draw '!$O$3:$O$252,0),8),"")</f>
        <v/>
      </c>
    </row>
    <row r="289" spans="1:26">
      <c r="N289" s="1" t="str">
        <f>IF(O289="","",IF(INDEX('Enter Draw '!$B$3:$H$252,MATCH(SMALL('Enter Draw '!$M$3:$M$252,D289),'Enter Draw '!$M$3:$M$252,0),1)="oco","oco",D289))</f>
        <v/>
      </c>
      <c r="X289" s="1" t="str">
        <f t="shared" si="13"/>
        <v/>
      </c>
      <c r="Y289" t="str">
        <f>IFERROR(INDEX('Enter Draw '!$A$3:$J$252,MATCH(SMALL('Enter Draw '!$O$3:$O$252,Q289),'Enter Draw '!$O$3:$O$252,0),7),"")</f>
        <v/>
      </c>
      <c r="Z289" t="str">
        <f>IFERROR(INDEX('Enter Draw '!$A$3:$H$252,MATCH(SMALL('Enter Draw '!$O$3:$O$252,Q289),'Enter Draw '!$O$3:$O$252,0),8),"")</f>
        <v/>
      </c>
    </row>
    <row r="290" spans="1:26">
      <c r="A290" s="1" t="str">
        <f>IF(B290="","",IF(INDEX('Enter Draw '!$C$3:$H$252,MATCH(SMALL('Enter Draw '!$J$3:$J$252,D290),'Enter Draw '!$J$3:$J$252,0),1)="yco","yco",D290))</f>
        <v/>
      </c>
      <c r="B290" t="str">
        <f>IFERROR(INDEX('Enter Draw '!$C$3:$J$252,MATCH(SMALL('Enter Draw '!$J$3:$J$252,D290),'Enter Draw '!$J$3:$J$252,0),4),"")</f>
        <v/>
      </c>
      <c r="C290" t="str">
        <f>IFERROR(INDEX('Enter Draw '!$C$3:$H$252,MATCH(SMALL('Enter Draw '!$J$3:$J$252,D290),'Enter Draw '!$J$3:$J$252,0),5),"")</f>
        <v/>
      </c>
      <c r="D290">
        <v>241</v>
      </c>
      <c r="F290" s="1" t="str">
        <f>IF(G290="","",IF(INDEX('Enter Draw '!$E$3:$H$252,MATCH(SMALL('Enter Draw '!$K$3:$K$252,D290),'Enter Draw '!$K$3:$K$252,0),1)="co","co",IF(INDEX('Enter Draw '!$E$3:$H$252,MATCH(SMALL('Enter Draw '!$K$3:$K$252,D290),'Enter Draw '!$K$3:$K$252,0),1)="yco","yco",D290)))</f>
        <v/>
      </c>
      <c r="G290" t="str">
        <f>IFERROR(INDEX('Enter Draw '!$E$3:$H$252,MATCH(SMALL('Enter Draw '!$K$3:$K$252,D290),'Enter Draw '!$K$3:$K$252,0),3),"")</f>
        <v/>
      </c>
      <c r="H290" t="str">
        <f>IFERROR(INDEX('Enter Draw '!$E$3:$H$252,MATCH(SMALL('Enter Draw '!$K$3:$K$252,D290),'Enter Draw '!$K$3:$K$252,0),4),"")</f>
        <v/>
      </c>
      <c r="J290" s="1" t="str">
        <f>IF(K290="","",D290)</f>
        <v/>
      </c>
      <c r="K290" t="str">
        <f>IFERROR(INDEX('Enter Draw '!$F$3:$H$252,MATCH(SMALL('Enter Draw '!$L$3:$L$252,D290),'Enter Draw '!$L$3:$L$252,0),2),"")</f>
        <v/>
      </c>
      <c r="L290" t="str">
        <f>IFERROR(INDEX('Enter Draw '!$F$3:$H$252,MATCH(SMALL('Enter Draw '!$L$3:$L$252,D290),'Enter Draw '!$L$3:$L$252,0),3),"")</f>
        <v/>
      </c>
      <c r="N290" s="1" t="str">
        <f>IF(O290="","",IF(INDEX('Enter Draw '!$B$3:$H$252,MATCH(SMALL('Enter Draw '!$M$3:$M$252,D290),'Enter Draw '!$M$3:$M$252,0),1)="oco","oco",D290))</f>
        <v/>
      </c>
      <c r="O290" t="str">
        <f>IFERROR(INDEX('Enter Draw '!$A$3:$J$252,MATCH(SMALL('Enter Draw '!$M$3:$M$252,Q290),'Enter Draw '!$M$3:$M$252,0),6),"")</f>
        <v/>
      </c>
      <c r="P290" t="str">
        <f>IFERROR(INDEX('Enter Draw '!$A$3:$H$252,MATCH(SMALL('Enter Draw '!$M$3:$M$252,Q290),'Enter Draw 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 '!$A$3:$J$252,MATCH(SMALL('Enter Draw '!$O$3:$O$252,Q290),'Enter Draw '!$O$3:$O$252,0),7),"")</f>
        <v/>
      </c>
      <c r="Z290" t="str">
        <f>IFERROR(INDEX('Enter Draw '!$A$3:$H$252,MATCH(SMALL('Enter Draw '!$O$3:$O$252,Q290),'Enter Draw '!$O$3:$O$252,0),8),"")</f>
        <v/>
      </c>
    </row>
    <row r="291" spans="1:26">
      <c r="A291" s="1" t="str">
        <f>IF(B291="","",IF(INDEX('Enter Draw '!$C$3:$H$252,MATCH(SMALL('Enter Draw '!$J$3:$J$252,D291),'Enter Draw '!$J$3:$J$252,0),1)="yco","yco",D291))</f>
        <v/>
      </c>
      <c r="B291" t="str">
        <f>IFERROR(INDEX('Enter Draw '!$C$3:$J$252,MATCH(SMALL('Enter Draw '!$J$3:$J$252,D291),'Enter Draw '!$J$3:$J$252,0),4),"")</f>
        <v/>
      </c>
      <c r="C291" t="str">
        <f>IFERROR(INDEX('Enter Draw '!$C$3:$H$252,MATCH(SMALL('Enter Draw '!$J$3:$J$252,D291),'Enter Draw '!$J$3:$J$252,0),5),"")</f>
        <v/>
      </c>
      <c r="D291">
        <v>242</v>
      </c>
      <c r="F291" s="1" t="str">
        <f>IF(G291="","",IF(INDEX('Enter Draw '!$E$3:$H$252,MATCH(SMALL('Enter Draw '!$K$3:$K$252,D291),'Enter Draw '!$K$3:$K$252,0),1)="co","co",IF(INDEX('Enter Draw '!$E$3:$H$252,MATCH(SMALL('Enter Draw '!$K$3:$K$252,D291),'Enter Draw '!$K$3:$K$252,0),1)="yco","yco",D291)))</f>
        <v/>
      </c>
      <c r="G291" t="str">
        <f>IFERROR(INDEX('Enter Draw '!$E$3:$H$252,MATCH(SMALL('Enter Draw '!$K$3:$K$252,D291),'Enter Draw '!$K$3:$K$252,0),3),"")</f>
        <v/>
      </c>
      <c r="H291" t="str">
        <f>IFERROR(INDEX('Enter Draw '!$E$3:$H$252,MATCH(SMALL('Enter Draw '!$K$3:$K$252,D291),'Enter Draw '!$K$3:$K$252,0),4),"")</f>
        <v/>
      </c>
      <c r="J291" s="1" t="str">
        <f>IF(K291="","",D291)</f>
        <v/>
      </c>
      <c r="K291" t="str">
        <f>IFERROR(INDEX('Enter Draw '!$F$3:$H$252,MATCH(SMALL('Enter Draw '!$L$3:$L$252,D291),'Enter Draw '!$L$3:$L$252,0),2),"")</f>
        <v/>
      </c>
      <c r="L291" t="str">
        <f>IFERROR(INDEX('Enter Draw '!$F$3:$H$252,MATCH(SMALL('Enter Draw '!$L$3:$L$252,D291),'Enter Draw '!$L$3:$L$252,0),3),"")</f>
        <v/>
      </c>
      <c r="N291" s="1" t="str">
        <f>IF(O291="","",IF(INDEX('Enter Draw '!$B$3:$H$252,MATCH(SMALL('Enter Draw '!$M$3:$M$252,D291),'Enter Draw '!$M$3:$M$252,0),1)="oco","oco",D291))</f>
        <v/>
      </c>
      <c r="O291" t="str">
        <f>IFERROR(INDEX('Enter Draw '!$A$3:$J$252,MATCH(SMALL('Enter Draw '!$M$3:$M$252,Q291),'Enter Draw '!$M$3:$M$252,0),6),"")</f>
        <v/>
      </c>
      <c r="P291" t="str">
        <f>IFERROR(INDEX('Enter Draw '!$A$3:$H$252,MATCH(SMALL('Enter Draw '!$M$3:$M$252,Q291),'Enter Draw 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 '!$A$3:$J$252,MATCH(SMALL('Enter Draw '!$O$3:$O$252,Q291),'Enter Draw '!$O$3:$O$252,0),7),"")</f>
        <v/>
      </c>
      <c r="Z291" t="str">
        <f>IFERROR(INDEX('Enter Draw '!$A$3:$H$252,MATCH(SMALL('Enter Draw '!$O$3:$O$252,Q291),'Enter Draw '!$O$3:$O$252,0),8),"")</f>
        <v/>
      </c>
    </row>
    <row r="292" spans="1:26">
      <c r="A292" s="1" t="str">
        <f>IF(B292="","",IF(INDEX('Enter Draw '!$C$3:$H$252,MATCH(SMALL('Enter Draw '!$J$3:$J$252,D292),'Enter Draw '!$J$3:$J$252,0),1)="yco","yco",D292))</f>
        <v/>
      </c>
      <c r="B292" t="str">
        <f>IFERROR(INDEX('Enter Draw '!$C$3:$J$252,MATCH(SMALL('Enter Draw '!$J$3:$J$252,D292),'Enter Draw '!$J$3:$J$252,0),4),"")</f>
        <v/>
      </c>
      <c r="C292" t="str">
        <f>IFERROR(INDEX('Enter Draw '!$C$3:$H$252,MATCH(SMALL('Enter Draw '!$J$3:$J$252,D292),'Enter Draw '!$J$3:$J$252,0),5),"")</f>
        <v/>
      </c>
      <c r="D292">
        <v>243</v>
      </c>
      <c r="F292" s="1" t="str">
        <f>IF(G292="","",IF(INDEX('Enter Draw '!$E$3:$H$252,MATCH(SMALL('Enter Draw '!$K$3:$K$252,D292),'Enter Draw '!$K$3:$K$252,0),1)="co","co",IF(INDEX('Enter Draw '!$E$3:$H$252,MATCH(SMALL('Enter Draw '!$K$3:$K$252,D292),'Enter Draw '!$K$3:$K$252,0),1)="yco","yco",D292)))</f>
        <v/>
      </c>
      <c r="G292" t="str">
        <f>IFERROR(INDEX('Enter Draw '!$E$3:$H$252,MATCH(SMALL('Enter Draw '!$K$3:$K$252,D292),'Enter Draw '!$K$3:$K$252,0),3),"")</f>
        <v/>
      </c>
      <c r="H292" t="str">
        <f>IFERROR(INDEX('Enter Draw '!$E$3:$H$252,MATCH(SMALL('Enter Draw '!$K$3:$K$252,D292),'Enter Draw '!$K$3:$K$252,0),4),"")</f>
        <v/>
      </c>
      <c r="J292" s="1" t="str">
        <f>IF(K292="","",D292)</f>
        <v/>
      </c>
      <c r="K292" t="str">
        <f>IFERROR(INDEX('Enter Draw '!$F$3:$H$252,MATCH(SMALL('Enter Draw '!$L$3:$L$252,D292),'Enter Draw '!$L$3:$L$252,0),2),"")</f>
        <v/>
      </c>
      <c r="L292" t="str">
        <f>IFERROR(INDEX('Enter Draw '!$F$3:$H$252,MATCH(SMALL('Enter Draw '!$L$3:$L$252,D292),'Enter Draw '!$L$3:$L$252,0),3),"")</f>
        <v/>
      </c>
      <c r="N292" s="1" t="str">
        <f>IF(O292="","",IF(INDEX('Enter Draw '!$B$3:$H$252,MATCH(SMALL('Enter Draw '!$M$3:$M$252,D292),'Enter Draw '!$M$3:$M$252,0),1)="oco","oco",D292))</f>
        <v/>
      </c>
      <c r="O292" t="str">
        <f>IFERROR(INDEX('Enter Draw '!$A$3:$J$252,MATCH(SMALL('Enter Draw '!$M$3:$M$252,Q292),'Enter Draw '!$M$3:$M$252,0),6),"")</f>
        <v/>
      </c>
      <c r="P292" t="str">
        <f>IFERROR(INDEX('Enter Draw '!$A$3:$H$252,MATCH(SMALL('Enter Draw '!$M$3:$M$252,Q292),'Enter Draw 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 '!$A$3:$J$252,MATCH(SMALL('Enter Draw '!$O$3:$O$252,Q292),'Enter Draw '!$O$3:$O$252,0),7),"")</f>
        <v/>
      </c>
      <c r="Z292" t="str">
        <f>IFERROR(INDEX('Enter Draw '!$A$3:$H$252,MATCH(SMALL('Enter Draw '!$O$3:$O$252,Q292),'Enter Draw '!$O$3:$O$252,0),8),"")</f>
        <v/>
      </c>
    </row>
    <row r="293" spans="1:26">
      <c r="A293" s="1" t="str">
        <f>IF(B293="","",IF(INDEX('Enter Draw '!$C$3:$H$252,MATCH(SMALL('Enter Draw '!$J$3:$J$252,D293),'Enter Draw '!$J$3:$J$252,0),1)="yco","yco",D293))</f>
        <v/>
      </c>
      <c r="B293" t="str">
        <f>IFERROR(INDEX('Enter Draw '!$C$3:$J$252,MATCH(SMALL('Enter Draw '!$J$3:$J$252,D293),'Enter Draw '!$J$3:$J$252,0),4),"")</f>
        <v/>
      </c>
      <c r="C293" t="str">
        <f>IFERROR(INDEX('Enter Draw '!$C$3:$H$252,MATCH(SMALL('Enter Draw '!$J$3:$J$252,D293),'Enter Draw '!$J$3:$J$252,0),5),"")</f>
        <v/>
      </c>
      <c r="D293">
        <v>244</v>
      </c>
      <c r="F293" s="1" t="str">
        <f>IF(G293="","",IF(INDEX('Enter Draw '!$E$3:$H$252,MATCH(SMALL('Enter Draw '!$K$3:$K$252,D293),'Enter Draw '!$K$3:$K$252,0),1)="co","co",IF(INDEX('Enter Draw '!$E$3:$H$252,MATCH(SMALL('Enter Draw '!$K$3:$K$252,D293),'Enter Draw '!$K$3:$K$252,0),1)="yco","yco",D293)))</f>
        <v/>
      </c>
      <c r="G293" t="str">
        <f>IFERROR(INDEX('Enter Draw '!$E$3:$H$252,MATCH(SMALL('Enter Draw '!$K$3:$K$252,D293),'Enter Draw '!$K$3:$K$252,0),3),"")</f>
        <v/>
      </c>
      <c r="H293" t="str">
        <f>IFERROR(INDEX('Enter Draw '!$E$3:$H$252,MATCH(SMALL('Enter Draw '!$K$3:$K$252,D293),'Enter Draw '!$K$3:$K$252,0),4),"")</f>
        <v/>
      </c>
      <c r="J293" s="1" t="str">
        <f>IF(K293="","",D293)</f>
        <v/>
      </c>
      <c r="K293" t="str">
        <f>IFERROR(INDEX('Enter Draw '!$F$3:$H$252,MATCH(SMALL('Enter Draw '!$L$3:$L$252,D293),'Enter Draw '!$L$3:$L$252,0),2),"")</f>
        <v/>
      </c>
      <c r="L293" t="str">
        <f>IFERROR(INDEX('Enter Draw '!$F$3:$H$252,MATCH(SMALL('Enter Draw '!$L$3:$L$252,D293),'Enter Draw '!$L$3:$L$252,0),3),"")</f>
        <v/>
      </c>
      <c r="N293" s="1" t="str">
        <f>IF(O293="","",IF(INDEX('Enter Draw '!$B$3:$H$252,MATCH(SMALL('Enter Draw '!$M$3:$M$252,D293),'Enter Draw '!$M$3:$M$252,0),1)="oco","oco",D293))</f>
        <v/>
      </c>
      <c r="O293" t="str">
        <f>IFERROR(INDEX('Enter Draw '!$A$3:$J$252,MATCH(SMALL('Enter Draw '!$M$3:$M$252,Q293),'Enter Draw '!$M$3:$M$252,0),6),"")</f>
        <v/>
      </c>
      <c r="P293" t="str">
        <f>IFERROR(INDEX('Enter Draw '!$A$3:$H$252,MATCH(SMALL('Enter Draw '!$M$3:$M$252,Q293),'Enter Draw 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 '!$A$3:$J$252,MATCH(SMALL('Enter Draw '!$O$3:$O$252,Q293),'Enter Draw '!$O$3:$O$252,0),7),"")</f>
        <v/>
      </c>
      <c r="Z293" t="str">
        <f>IFERROR(INDEX('Enter Draw '!$A$3:$H$252,MATCH(SMALL('Enter Draw '!$O$3:$O$252,Q293),'Enter Draw '!$O$3:$O$252,0),8),"")</f>
        <v/>
      </c>
    </row>
    <row r="294" spans="1:26">
      <c r="A294" s="1" t="str">
        <f>IF(B294="","",IF(INDEX('Enter Draw '!$C$3:$H$252,MATCH(SMALL('Enter Draw '!$J$3:$J$252,D294),'Enter Draw '!$J$3:$J$252,0),1)="yco","yco",D294))</f>
        <v/>
      </c>
      <c r="B294" t="str">
        <f>IFERROR(INDEX('Enter Draw '!$C$3:$J$252,MATCH(SMALL('Enter Draw '!$J$3:$J$252,D294),'Enter Draw '!$J$3:$J$252,0),4),"")</f>
        <v/>
      </c>
      <c r="C294" t="str">
        <f>IFERROR(INDEX('Enter Draw '!$C$3:$H$252,MATCH(SMALL('Enter Draw '!$J$3:$J$252,D294),'Enter Draw '!$J$3:$J$252,0),5),"")</f>
        <v/>
      </c>
      <c r="D294">
        <v>245</v>
      </c>
      <c r="F294" s="1" t="str">
        <f>IF(G294="","",IF(INDEX('Enter Draw '!$E$3:$H$252,MATCH(SMALL('Enter Draw '!$K$3:$K$252,D294),'Enter Draw '!$K$3:$K$252,0),1)="co","co",IF(INDEX('Enter Draw '!$E$3:$H$252,MATCH(SMALL('Enter Draw '!$K$3:$K$252,D294),'Enter Draw '!$K$3:$K$252,0),1)="yco","yco",D294)))</f>
        <v/>
      </c>
      <c r="G294" t="str">
        <f>IFERROR(INDEX('Enter Draw '!$E$3:$H$252,MATCH(SMALL('Enter Draw '!$K$3:$K$252,D294),'Enter Draw '!$K$3:$K$252,0),3),"")</f>
        <v/>
      </c>
      <c r="H294" t="str">
        <f>IFERROR(INDEX('Enter Draw '!$E$3:$H$252,MATCH(SMALL('Enter Draw '!$K$3:$K$252,D294),'Enter Draw '!$K$3:$K$252,0),4),"")</f>
        <v/>
      </c>
      <c r="J294" s="1" t="str">
        <f>IF(K294="","",D294)</f>
        <v/>
      </c>
      <c r="K294" t="str">
        <f>IFERROR(INDEX('Enter Draw '!$F$3:$H$252,MATCH(SMALL('Enter Draw '!$L$3:$L$252,D294),'Enter Draw '!$L$3:$L$252,0),2),"")</f>
        <v/>
      </c>
      <c r="L294" t="str">
        <f>IFERROR(INDEX('Enter Draw '!$F$3:$H$252,MATCH(SMALL('Enter Draw '!$L$3:$L$252,D294),'Enter Draw '!$L$3:$L$252,0),3),"")</f>
        <v/>
      </c>
      <c r="N294" s="1" t="str">
        <f>IF(O294="","",IF(INDEX('Enter Draw '!$B$3:$H$252,MATCH(SMALL('Enter Draw '!$M$3:$M$252,D294),'Enter Draw '!$M$3:$M$252,0),1)="oco","oco",D294))</f>
        <v/>
      </c>
      <c r="O294" t="str">
        <f>IFERROR(INDEX('Enter Draw '!$A$3:$J$252,MATCH(SMALL('Enter Draw '!$M$3:$M$252,Q294),'Enter Draw '!$M$3:$M$252,0),6),"")</f>
        <v/>
      </c>
      <c r="P294" t="str">
        <f>IFERROR(INDEX('Enter Draw '!$A$3:$H$252,MATCH(SMALL('Enter Draw '!$M$3:$M$252,Q294),'Enter Draw 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 '!$A$3:$J$252,MATCH(SMALL('Enter Draw '!$O$3:$O$252,Q294),'Enter Draw '!$O$3:$O$252,0),7),"")</f>
        <v/>
      </c>
      <c r="Z294" t="str">
        <f>IFERROR(INDEX('Enter Draw '!$A$3:$H$252,MATCH(SMALL('Enter Draw '!$O$3:$O$252,Q294),'Enter Draw '!$O$3:$O$252,0),8),"")</f>
        <v/>
      </c>
    </row>
    <row r="295" spans="1:26">
      <c r="N295" s="1" t="str">
        <f>IF(O295="","",IF(INDEX('Enter Draw '!$B$3:$H$252,MATCH(SMALL('Enter Draw '!$M$3:$M$252,D295),'Enter Draw '!$M$3:$M$252,0),1)="oco","oco",D295))</f>
        <v/>
      </c>
      <c r="X295" s="1" t="str">
        <f t="shared" si="13"/>
        <v/>
      </c>
      <c r="Y295" t="str">
        <f>IFERROR(INDEX('Enter Draw '!$A$3:$J$252,MATCH(SMALL('Enter Draw '!$O$3:$O$252,Q295),'Enter Draw '!$O$3:$O$252,0),7),"")</f>
        <v/>
      </c>
      <c r="Z295" t="str">
        <f>IFERROR(INDEX('Enter Draw '!$A$3:$H$252,MATCH(SMALL('Enter Draw '!$O$3:$O$252,Q295),'Enter Draw '!$O$3:$O$252,0),8),"")</f>
        <v/>
      </c>
    </row>
    <row r="296" spans="1:26">
      <c r="A296" s="1" t="str">
        <f>IF(B296="","",IF(INDEX('Enter Draw '!$C$3:$H$252,MATCH(SMALL('Enter Draw '!$J$3:$J$252,D296),'Enter Draw '!$J$3:$J$252,0),1)="yco","yco",D296))</f>
        <v/>
      </c>
      <c r="B296" t="str">
        <f>IFERROR(INDEX('Enter Draw '!$C$3:$J$252,MATCH(SMALL('Enter Draw '!$J$3:$J$252,D296),'Enter Draw '!$J$3:$J$252,0),4),"")</f>
        <v/>
      </c>
      <c r="C296" t="str">
        <f>IFERROR(INDEX('Enter Draw '!$C$3:$H$252,MATCH(SMALL('Enter Draw '!$J$3:$J$252,D296),'Enter Draw '!$J$3:$J$252,0),5),"")</f>
        <v/>
      </c>
      <c r="D296">
        <v>246</v>
      </c>
      <c r="F296" s="1" t="str">
        <f>IF(G296="","",IF(INDEX('Enter Draw '!$E$3:$H$252,MATCH(SMALL('Enter Draw '!$K$3:$K$252,D296),'Enter Draw '!$K$3:$K$252,0),1)="co","co",IF(INDEX('Enter Draw '!$E$3:$H$252,MATCH(SMALL('Enter Draw '!$K$3:$K$252,D296),'Enter Draw '!$K$3:$K$252,0),1)="yco","yco",D296)))</f>
        <v/>
      </c>
      <c r="G296" t="str">
        <f>IFERROR(INDEX('Enter Draw '!$E$3:$H$252,MATCH(SMALL('Enter Draw '!$K$3:$K$252,D296),'Enter Draw '!$K$3:$K$252,0),3),"")</f>
        <v/>
      </c>
      <c r="H296" t="str">
        <f>IFERROR(INDEX('Enter Draw '!$E$3:$H$252,MATCH(SMALL('Enter Draw '!$K$3:$K$252,D296),'Enter Draw '!$K$3:$K$252,0),4),"")</f>
        <v/>
      </c>
      <c r="J296" s="1" t="str">
        <f>IF(K296="","",D296)</f>
        <v/>
      </c>
      <c r="K296" t="str">
        <f>IFERROR(INDEX('Enter Draw '!$F$3:$H$252,MATCH(SMALL('Enter Draw '!$L$3:$L$252,D296),'Enter Draw '!$L$3:$L$252,0),2),"")</f>
        <v/>
      </c>
      <c r="L296" t="str">
        <f>IFERROR(INDEX('Enter Draw '!$F$3:$H$252,MATCH(SMALL('Enter Draw '!$L$3:$L$252,D296),'Enter Draw '!$L$3:$L$252,0),3),"")</f>
        <v/>
      </c>
      <c r="N296" s="1" t="str">
        <f>IF(O296="","",IF(INDEX('Enter Draw '!$B$3:$H$252,MATCH(SMALL('Enter Draw '!$M$3:$M$252,D296),'Enter Draw '!$M$3:$M$252,0),1)="oco","oco",D296))</f>
        <v/>
      </c>
      <c r="O296" t="str">
        <f>IFERROR(INDEX('Enter Draw '!$A$3:$J$252,MATCH(SMALL('Enter Draw '!$M$3:$M$252,Q296),'Enter Draw '!$M$3:$M$252,0),6),"")</f>
        <v/>
      </c>
      <c r="P296" t="str">
        <f>IFERROR(INDEX('Enter Draw '!$A$3:$H$252,MATCH(SMALL('Enter Draw '!$M$3:$M$252,Q296),'Enter Draw 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 '!$A$3:$J$252,MATCH(SMALL('Enter Draw '!$O$3:$O$252,Q296),'Enter Draw '!$O$3:$O$252,0),7),"")</f>
        <v/>
      </c>
      <c r="Z296" t="str">
        <f>IFERROR(INDEX('Enter Draw '!$A$3:$H$252,MATCH(SMALL('Enter Draw '!$O$3:$O$252,Q296),'Enter Draw '!$O$3:$O$252,0),8),"")</f>
        <v/>
      </c>
    </row>
    <row r="297" spans="1:26">
      <c r="A297" s="1" t="str">
        <f>IF(B297="","",IF(INDEX('Enter Draw '!$C$3:$H$252,MATCH(SMALL('Enter Draw '!$J$3:$J$252,D297),'Enter Draw '!$J$3:$J$252,0),1)="yco","yco",D297))</f>
        <v/>
      </c>
      <c r="B297" t="str">
        <f>IFERROR(INDEX('Enter Draw '!$C$3:$J$252,MATCH(SMALL('Enter Draw '!$J$3:$J$252,D297),'Enter Draw '!$J$3:$J$252,0),4),"")</f>
        <v/>
      </c>
      <c r="C297" t="str">
        <f>IFERROR(INDEX('Enter Draw '!$C$3:$H$252,MATCH(SMALL('Enter Draw '!$J$3:$J$252,D297),'Enter Draw '!$J$3:$J$252,0),5),"")</f>
        <v/>
      </c>
      <c r="D297">
        <v>247</v>
      </c>
      <c r="F297" s="1" t="str">
        <f>IF(G297="","",IF(INDEX('Enter Draw '!$E$3:$H$252,MATCH(SMALL('Enter Draw '!$K$3:$K$252,D297),'Enter Draw '!$K$3:$K$252,0),1)="co","co",IF(INDEX('Enter Draw '!$E$3:$H$252,MATCH(SMALL('Enter Draw '!$K$3:$K$252,D297),'Enter Draw '!$K$3:$K$252,0),1)="yco","yco",D297)))</f>
        <v/>
      </c>
      <c r="G297" t="str">
        <f>IFERROR(INDEX('Enter Draw '!$E$3:$H$252,MATCH(SMALL('Enter Draw '!$K$3:$K$252,D297),'Enter Draw '!$K$3:$K$252,0),3),"")</f>
        <v/>
      </c>
      <c r="H297" t="str">
        <f>IFERROR(INDEX('Enter Draw '!$E$3:$H$252,MATCH(SMALL('Enter Draw '!$K$3:$K$252,D297),'Enter Draw '!$K$3:$K$252,0),4),"")</f>
        <v/>
      </c>
      <c r="J297" s="1" t="str">
        <f>IF(K297="","",D297)</f>
        <v/>
      </c>
      <c r="K297" t="str">
        <f>IFERROR(INDEX('Enter Draw '!$F$3:$H$252,MATCH(SMALL('Enter Draw '!$L$3:$L$252,D297),'Enter Draw '!$L$3:$L$252,0),2),"")</f>
        <v/>
      </c>
      <c r="L297" t="str">
        <f>IFERROR(INDEX('Enter Draw '!$F$3:$H$252,MATCH(SMALL('Enter Draw '!$L$3:$L$252,D297),'Enter Draw '!$L$3:$L$252,0),3),"")</f>
        <v/>
      </c>
      <c r="N297" s="1" t="str">
        <f>IF(O297="","",IF(INDEX('Enter Draw '!$B$3:$H$252,MATCH(SMALL('Enter Draw '!$M$3:$M$252,D297),'Enter Draw '!$M$3:$M$252,0),1)="oco","oco",D297))</f>
        <v/>
      </c>
      <c r="O297" t="str">
        <f>IFERROR(INDEX('Enter Draw '!$A$3:$J$252,MATCH(SMALL('Enter Draw '!$M$3:$M$252,Q297),'Enter Draw '!$M$3:$M$252,0),6),"")</f>
        <v/>
      </c>
      <c r="P297" t="str">
        <f>IFERROR(INDEX('Enter Draw '!$A$3:$H$252,MATCH(SMALL('Enter Draw '!$M$3:$M$252,Q297),'Enter Draw 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 '!$A$3:$J$252,MATCH(SMALL('Enter Draw '!$O$3:$O$252,Q297),'Enter Draw '!$O$3:$O$252,0),7),"")</f>
        <v/>
      </c>
      <c r="Z297" t="str">
        <f>IFERROR(INDEX('Enter Draw '!$A$3:$H$252,MATCH(SMALL('Enter Draw '!$O$3:$O$252,Q297),'Enter Draw '!$O$3:$O$252,0),8),"")</f>
        <v/>
      </c>
    </row>
    <row r="298" spans="1:26">
      <c r="A298" s="1" t="str">
        <f>IF(B298="","",IF(INDEX('Enter Draw '!$C$3:$H$252,MATCH(SMALL('Enter Draw '!$J$3:$J$252,D298),'Enter Draw '!$J$3:$J$252,0),1)="yco","yco",D298))</f>
        <v/>
      </c>
      <c r="B298" t="str">
        <f>IFERROR(INDEX('Enter Draw '!$C$3:$J$252,MATCH(SMALL('Enter Draw '!$J$3:$J$252,D298),'Enter Draw '!$J$3:$J$252,0),4),"")</f>
        <v/>
      </c>
      <c r="C298" t="str">
        <f>IFERROR(INDEX('Enter Draw '!$C$3:$H$252,MATCH(SMALL('Enter Draw '!$J$3:$J$252,D298),'Enter Draw '!$J$3:$J$252,0),5),"")</f>
        <v/>
      </c>
      <c r="D298">
        <v>248</v>
      </c>
      <c r="F298" s="1" t="str">
        <f>IF(G298="","",IF(INDEX('Enter Draw '!$E$3:$H$252,MATCH(SMALL('Enter Draw '!$K$3:$K$252,D298),'Enter Draw '!$K$3:$K$252,0),1)="co","co",IF(INDEX('Enter Draw '!$E$3:$H$252,MATCH(SMALL('Enter Draw '!$K$3:$K$252,D298),'Enter Draw '!$K$3:$K$252,0),1)="yco","yco",D298)))</f>
        <v/>
      </c>
      <c r="G298" t="str">
        <f>IFERROR(INDEX('Enter Draw '!$E$3:$H$252,MATCH(SMALL('Enter Draw '!$K$3:$K$252,D298),'Enter Draw '!$K$3:$K$252,0),3),"")</f>
        <v/>
      </c>
      <c r="H298" t="str">
        <f>IFERROR(INDEX('Enter Draw '!$E$3:$H$252,MATCH(SMALL('Enter Draw '!$K$3:$K$252,D298),'Enter Draw '!$K$3:$K$252,0),4),"")</f>
        <v/>
      </c>
      <c r="J298" s="1" t="str">
        <f>IF(K298="","",D298)</f>
        <v/>
      </c>
      <c r="K298" t="str">
        <f>IFERROR(INDEX('Enter Draw '!$F$3:$H$252,MATCH(SMALL('Enter Draw '!$L$3:$L$252,D298),'Enter Draw '!$L$3:$L$252,0),2),"")</f>
        <v/>
      </c>
      <c r="L298" t="str">
        <f>IFERROR(INDEX('Enter Draw '!$F$3:$H$252,MATCH(SMALL('Enter Draw '!$L$3:$L$252,D298),'Enter Draw '!$L$3:$L$252,0),3),"")</f>
        <v/>
      </c>
      <c r="N298" s="1" t="str">
        <f>IF(O298="","",IF(INDEX('Enter Draw '!$B$3:$H$252,MATCH(SMALL('Enter Draw '!$M$3:$M$252,D298),'Enter Draw '!$M$3:$M$252,0),1)="oco","oco",D298))</f>
        <v/>
      </c>
      <c r="O298" t="str">
        <f>IFERROR(INDEX('Enter Draw '!$A$3:$J$252,MATCH(SMALL('Enter Draw '!$M$3:$M$252,Q298),'Enter Draw '!$M$3:$M$252,0),6),"")</f>
        <v/>
      </c>
      <c r="P298" t="str">
        <f>IFERROR(INDEX('Enter Draw '!$A$3:$H$252,MATCH(SMALL('Enter Draw '!$M$3:$M$252,Q298),'Enter Draw 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 '!$A$3:$J$252,MATCH(SMALL('Enter Draw '!$O$3:$O$252,Q298),'Enter Draw '!$O$3:$O$252,0),7),"")</f>
        <v/>
      </c>
      <c r="Z298" t="str">
        <f>IFERROR(INDEX('Enter Draw '!$A$3:$H$252,MATCH(SMALL('Enter Draw '!$O$3:$O$252,Q298),'Enter Draw '!$O$3:$O$252,0),8),"")</f>
        <v/>
      </c>
    </row>
    <row r="299" spans="1:26">
      <c r="A299" s="1" t="str">
        <f>IF(B299="","",IF(INDEX('Enter Draw '!$C$3:$H$252,MATCH(SMALL('Enter Draw '!$J$3:$J$252,D299),'Enter Draw '!$J$3:$J$252,0),1)="yco","yco",D299))</f>
        <v/>
      </c>
      <c r="B299" t="str">
        <f>IFERROR(INDEX('Enter Draw '!$C$3:$J$252,MATCH(SMALL('Enter Draw '!$J$3:$J$252,D299),'Enter Draw '!$J$3:$J$252,0),4),"")</f>
        <v/>
      </c>
      <c r="C299" t="str">
        <f>IFERROR(INDEX('Enter Draw '!$C$3:$H$252,MATCH(SMALL('Enter Draw '!$J$3:$J$252,D299),'Enter Draw '!$J$3:$J$252,0),5),"")</f>
        <v/>
      </c>
      <c r="D299">
        <v>249</v>
      </c>
      <c r="F299" s="1" t="str">
        <f>IF(G299="","",IF(INDEX('Enter Draw '!$E$3:$H$252,MATCH(SMALL('Enter Draw '!$K$3:$K$252,D299),'Enter Draw '!$K$3:$K$252,0),1)="co","co",IF(INDEX('Enter Draw '!$E$3:$H$252,MATCH(SMALL('Enter Draw '!$K$3:$K$252,D299),'Enter Draw '!$K$3:$K$252,0),1)="yco","yco",D299)))</f>
        <v/>
      </c>
      <c r="G299" t="str">
        <f>IFERROR(INDEX('Enter Draw '!$E$3:$H$252,MATCH(SMALL('Enter Draw '!$K$3:$K$252,D299),'Enter Draw '!$K$3:$K$252,0),3),"")</f>
        <v/>
      </c>
      <c r="H299" t="str">
        <f>IFERROR(INDEX('Enter Draw '!$E$3:$H$252,MATCH(SMALL('Enter Draw '!$K$3:$K$252,D299),'Enter Draw '!$K$3:$K$252,0),4),"")</f>
        <v/>
      </c>
      <c r="J299" s="1" t="str">
        <f>IF(K299="","",D299)</f>
        <v/>
      </c>
      <c r="K299" t="str">
        <f>IFERROR(INDEX('Enter Draw '!$F$3:$H$252,MATCH(SMALL('Enter Draw '!$L$3:$L$252,D299),'Enter Draw '!$L$3:$L$252,0),2),"")</f>
        <v/>
      </c>
      <c r="L299" t="str">
        <f>IFERROR(INDEX('Enter Draw '!$F$3:$H$252,MATCH(SMALL('Enter Draw '!$L$3:$L$252,D299),'Enter Draw '!$L$3:$L$252,0),3),"")</f>
        <v/>
      </c>
      <c r="N299" s="1" t="str">
        <f>IF(O299="","",IF(INDEX('Enter Draw '!$B$3:$H$252,MATCH(SMALL('Enter Draw '!$M$3:$M$252,D299),'Enter Draw '!$M$3:$M$252,0),1)="oco","oco",D299))</f>
        <v/>
      </c>
      <c r="O299" t="str">
        <f>IFERROR(INDEX('Enter Draw '!$A$3:$J$252,MATCH(SMALL('Enter Draw '!$M$3:$M$252,Q299),'Enter Draw '!$M$3:$M$252,0),6),"")</f>
        <v/>
      </c>
      <c r="P299" t="str">
        <f>IFERROR(INDEX('Enter Draw '!$A$3:$H$252,MATCH(SMALL('Enter Draw '!$M$3:$M$252,Q299),'Enter Draw 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 '!$A$3:$J$252,MATCH(SMALL('Enter Draw '!$O$3:$O$252,Q299),'Enter Draw '!$O$3:$O$252,0),7),"")</f>
        <v/>
      </c>
      <c r="Z299" t="str">
        <f>IFERROR(INDEX('Enter Draw '!$A$3:$H$252,MATCH(SMALL('Enter Draw '!$O$3:$O$252,Q299),'Enter Draw '!$O$3:$O$252,0),8),"")</f>
        <v/>
      </c>
    </row>
    <row r="300" spans="1:26">
      <c r="A300" s="1" t="str">
        <f>IF(B300="","",IF(INDEX('Enter Draw '!$C$3:$H$252,MATCH(SMALL('Enter Draw '!$J$3:$J$252,D300),'Enter Draw '!$J$3:$J$252,0),1)="yco","yco",D300))</f>
        <v/>
      </c>
      <c r="B300" t="str">
        <f>IFERROR(INDEX('Enter Draw '!$C$3:$J$252,MATCH(SMALL('Enter Draw '!$J$3:$J$252,D300),'Enter Draw '!$J$3:$J$252,0),4),"")</f>
        <v/>
      </c>
      <c r="C300" t="str">
        <f>IFERROR(INDEX('Enter Draw '!$C$3:$H$252,MATCH(SMALL('Enter Draw '!$J$3:$J$252,D300),'Enter Draw '!$J$3:$J$252,0),5),"")</f>
        <v/>
      </c>
      <c r="D300">
        <v>250</v>
      </c>
      <c r="F300" s="1" t="str">
        <f>IF(G300="","",IF(INDEX('Enter Draw '!$E$3:$H$252,MATCH(SMALL('Enter Draw '!$K$3:$K$252,D300),'Enter Draw '!$K$3:$K$252,0),1)="co","co",IF(INDEX('Enter Draw '!$E$3:$H$252,MATCH(SMALL('Enter Draw '!$K$3:$K$252,D300),'Enter Draw '!$K$3:$K$252,0),1)="yco","yco",D300)))</f>
        <v/>
      </c>
      <c r="G300" t="str">
        <f>IFERROR(INDEX('Enter Draw '!$E$3:$H$252,MATCH(SMALL('Enter Draw '!$K$3:$K$252,D300),'Enter Draw '!$K$3:$K$252,0),3),"")</f>
        <v/>
      </c>
      <c r="H300" t="str">
        <f>IFERROR(INDEX('Enter Draw '!$E$3:$H$252,MATCH(SMALL('Enter Draw '!$K$3:$K$252,D300),'Enter Draw '!$K$3:$K$252,0),4),"")</f>
        <v/>
      </c>
      <c r="J300" s="1" t="str">
        <f>IF(K300="","",D300)</f>
        <v/>
      </c>
      <c r="K300" t="str">
        <f>IFERROR(INDEX('Enter Draw '!$F$3:$H$252,MATCH(SMALL('Enter Draw '!$L$3:$L$252,D300),'Enter Draw '!$L$3:$L$252,0),2),"")</f>
        <v/>
      </c>
      <c r="L300" t="str">
        <f>IFERROR(INDEX('Enter Draw '!$F$3:$H$252,MATCH(SMALL('Enter Draw '!$L$3:$L$252,D300),'Enter Draw '!$L$3:$L$252,0),3),"")</f>
        <v/>
      </c>
      <c r="N300" s="1" t="str">
        <f>IF(O300="","",IF(INDEX('Enter Draw '!$B$3:$H$252,MATCH(SMALL('Enter Draw '!$M$3:$M$252,D300),'Enter Draw '!$M$3:$M$252,0),1)="oco","oco",D300))</f>
        <v/>
      </c>
      <c r="O300" t="str">
        <f>IFERROR(INDEX('Enter Draw '!$A$3:$J$252,MATCH(SMALL('Enter Draw '!$M$3:$M$252,Q300),'Enter Draw '!$M$3:$M$252,0),6),"")</f>
        <v/>
      </c>
      <c r="P300" t="str">
        <f>IFERROR(INDEX('Enter Draw '!$A$3:$H$252,MATCH(SMALL('Enter Draw '!$M$3:$M$252,Q300),'Enter Draw 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 '!$A$3:$J$252,MATCH(SMALL('Enter Draw '!$O$3:$O$252,Q300),'Enter Draw '!$O$3:$O$252,0),7),"")</f>
        <v/>
      </c>
      <c r="Z300" t="str">
        <f>IFERROR(INDEX('Enter Draw '!$A$3:$H$252,MATCH(SMALL('Enter Draw '!$O$3:$O$252,Q300),'Enter Draw 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13" sqref="D13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/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 t="s">
        <v>263</v>
      </c>
      <c r="C3" s="19" t="s">
        <v>264</v>
      </c>
      <c r="D3" s="52">
        <v>21.792999999999999</v>
      </c>
      <c r="E3" s="92">
        <v>2E-14</v>
      </c>
      <c r="F3" s="93">
        <f t="shared" ref="F3:F42" si="0">IF((D3+E3)&gt;5,D3+E3,"")</f>
        <v>21.793000000000021</v>
      </c>
    </row>
    <row r="4" spans="1:6">
      <c r="A4" s="18"/>
      <c r="B4" s="19" t="s">
        <v>265</v>
      </c>
      <c r="C4" s="19" t="s">
        <v>266</v>
      </c>
      <c r="D4" s="53">
        <v>30.864999999999998</v>
      </c>
      <c r="E4" s="92">
        <v>2.9999999999999998E-14</v>
      </c>
      <c r="F4" s="93">
        <f t="shared" si="0"/>
        <v>30.865000000000027</v>
      </c>
    </row>
    <row r="5" spans="1:6">
      <c r="A5" s="18"/>
      <c r="B5" s="19" t="s">
        <v>306</v>
      </c>
      <c r="C5" s="19" t="s">
        <v>254</v>
      </c>
      <c r="D5" s="54">
        <v>26.837</v>
      </c>
      <c r="E5" s="92">
        <v>4E-14</v>
      </c>
      <c r="F5" s="93">
        <f t="shared" si="0"/>
        <v>26.837000000000039</v>
      </c>
    </row>
    <row r="6" spans="1:6">
      <c r="A6" s="18"/>
      <c r="B6" s="19" t="s">
        <v>284</v>
      </c>
      <c r="C6" s="19" t="s">
        <v>285</v>
      </c>
      <c r="D6" s="54">
        <v>26.149000000000001</v>
      </c>
      <c r="E6" s="92">
        <v>5.0000000000000002E-14</v>
      </c>
      <c r="F6" s="93">
        <f t="shared" si="0"/>
        <v>26.149000000000051</v>
      </c>
    </row>
    <row r="7" spans="1:6">
      <c r="A7" s="18"/>
      <c r="B7" s="19" t="s">
        <v>286</v>
      </c>
      <c r="C7" s="19" t="s">
        <v>287</v>
      </c>
      <c r="D7" s="54">
        <v>43.430999999999997</v>
      </c>
      <c r="F7" s="93">
        <f t="shared" si="0"/>
        <v>43.430999999999997</v>
      </c>
    </row>
    <row r="8" spans="1:6">
      <c r="A8" s="18"/>
      <c r="B8" s="19" t="s">
        <v>267</v>
      </c>
      <c r="C8" s="19" t="s">
        <v>268</v>
      </c>
      <c r="D8" s="54">
        <v>43.957000000000001</v>
      </c>
      <c r="E8" s="92">
        <v>7.0000000000000005E-14</v>
      </c>
      <c r="F8" s="93">
        <f>IF((D8+E8)&gt;5,D8+E8,"")</f>
        <v>43.957000000000072</v>
      </c>
    </row>
    <row r="9" spans="1:6">
      <c r="A9" s="18"/>
      <c r="B9" s="19" t="s">
        <v>290</v>
      </c>
      <c r="C9" s="19" t="s">
        <v>291</v>
      </c>
      <c r="D9" s="54">
        <v>27.742000000000001</v>
      </c>
      <c r="E9" s="92">
        <v>8E-14</v>
      </c>
      <c r="F9" s="93">
        <f t="shared" si="0"/>
        <v>27.742000000000083</v>
      </c>
    </row>
    <row r="10" spans="1:6">
      <c r="A10" s="18"/>
      <c r="B10" s="19" t="s">
        <v>269</v>
      </c>
      <c r="C10" s="19" t="s">
        <v>270</v>
      </c>
      <c r="D10" s="54">
        <v>49.783999999999999</v>
      </c>
      <c r="E10" s="92">
        <v>8.9999999999999995E-14</v>
      </c>
      <c r="F10" s="93">
        <f t="shared" si="0"/>
        <v>49.784000000000091</v>
      </c>
    </row>
    <row r="11" spans="1:6">
      <c r="A11" s="18"/>
      <c r="B11" s="19" t="s">
        <v>271</v>
      </c>
      <c r="C11" s="19" t="s">
        <v>266</v>
      </c>
      <c r="D11" s="54">
        <v>29.408000000000001</v>
      </c>
      <c r="E11" s="92">
        <v>1E-13</v>
      </c>
      <c r="F11" s="93">
        <f t="shared" si="0"/>
        <v>29.408000000000101</v>
      </c>
    </row>
    <row r="12" spans="1:6">
      <c r="A12" s="18"/>
      <c r="B12" s="19" t="s">
        <v>288</v>
      </c>
      <c r="C12" s="19" t="s">
        <v>289</v>
      </c>
      <c r="D12" s="54">
        <v>18.440999999999999</v>
      </c>
      <c r="E12" s="92">
        <v>1.1E-13</v>
      </c>
      <c r="F12" s="93">
        <f t="shared" si="0"/>
        <v>18.441000000000109</v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19" activePane="bottomLeft" state="frozen"/>
      <selection pane="bottomLeft" activeCell="D131" sqref="D131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Summer Beeson </v>
      </c>
      <c r="C2" s="19" t="str">
        <f>IFERROR(Draw!C2,"")</f>
        <v xml:space="preserve">Jigs </v>
      </c>
      <c r="D2" s="174">
        <v>15.388</v>
      </c>
      <c r="E2" s="92">
        <v>1.0000000000000001E-9</v>
      </c>
      <c r="F2" s="93">
        <f>IF(D2="scratch",3000+E2,IF(D2="nt",1000+E2,IF((D2+E2)&gt;5,D2+E2,"")))</f>
        <v>15.388000001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15.388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15.388000001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Joni Boekelheide </v>
      </c>
      <c r="C3" s="19" t="str">
        <f>IFERROR(Draw!C3,"")</f>
        <v xml:space="preserve">Running with the devil </v>
      </c>
      <c r="D3" s="52">
        <v>16.216999999999999</v>
      </c>
      <c r="E3" s="92">
        <v>2.0000000000000001E-9</v>
      </c>
      <c r="F3" s="93">
        <f t="shared" ref="F3:F66" si="0">IF(D3="scratch",3000+E3,IF(D3="nt",1000+E3,IF((D3+E3)&gt;5,D3+E3,"")))</f>
        <v>16.217000001999999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1500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16.216999999999999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16.217000001999999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14.794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Rochelle Chapman </v>
      </c>
      <c r="C4" s="19" t="str">
        <f>IFERROR(Draw!C4,"")</f>
        <v xml:space="preserve">Fancy </v>
      </c>
      <c r="D4" s="53">
        <v>16.613</v>
      </c>
      <c r="E4" s="92">
        <v>3E-9</v>
      </c>
      <c r="F4" s="93">
        <f t="shared" si="0"/>
        <v>16.613000003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Tera Moody </v>
      </c>
      <c r="O4" s="73" t="str">
        <f>'Open 1'!AF10</f>
        <v xml:space="preserve">Fueled N Moody </v>
      </c>
      <c r="P4" s="182">
        <f>'Open 1'!AG10</f>
        <v>14.794000010000001</v>
      </c>
      <c r="Q4" s="156">
        <f>AH10</f>
        <v>290.52</v>
      </c>
      <c r="R4" s="187" t="str">
        <f>IF(M4="Tie",AK11,"")</f>
        <v/>
      </c>
      <c r="S4" s="17" t="e">
        <f t="shared" ca="1" si="1"/>
        <v>#NAME?</v>
      </c>
      <c r="T4" s="93">
        <f t="shared" si="2"/>
        <v>16.613</v>
      </c>
      <c r="V4" s="3" t="str">
        <f>IFERROR(VLOOKUP('Open 1'!F4,$AC$3:$AD$7,2,TRUE),"")</f>
        <v>4D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>
        <f>IFERROR(IF($V4=$Z$1,'Open 1'!F4,""),"")</f>
        <v>16.613000003</v>
      </c>
      <c r="AA4" s="7" t="str">
        <f>IFERROR(IF(V4=$AA$1,'Open 1'!F4,""),"")</f>
        <v/>
      </c>
      <c r="AB4" s="3"/>
      <c r="AC4" s="9">
        <f>AC3+0.5</f>
        <v>15.294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Carrie Dieters </v>
      </c>
      <c r="C5" s="19" t="str">
        <f>IFERROR(Draw!C5,"")</f>
        <v xml:space="preserve">Melman </v>
      </c>
      <c r="D5" s="54">
        <v>16.338999999999999</v>
      </c>
      <c r="E5" s="92">
        <v>4.0000000000000002E-9</v>
      </c>
      <c r="F5" s="93">
        <f t="shared" si="0"/>
        <v>16.339000003999999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14.794</v>
      </c>
      <c r="L5" s="227"/>
      <c r="M5" s="30" t="str">
        <f>IF($J$13&lt;"2","",IF(AD11="Tie","Tie",AD11))</f>
        <v>2nd</v>
      </c>
      <c r="N5" s="20" t="str">
        <f>IF(M5="","",'Open 1'!AE11)</f>
        <v xml:space="preserve">Carlee Nelson </v>
      </c>
      <c r="O5" s="20" t="str">
        <f>IF(N5="","",'Open 1'!AF11)</f>
        <v>Rocky</v>
      </c>
      <c r="P5" s="41">
        <f>IF(O5="","",'Open 1'!AG11)</f>
        <v>14.911000013999999</v>
      </c>
      <c r="Q5" s="157">
        <f>AH11</f>
        <v>242.1</v>
      </c>
      <c r="R5" s="187" t="str">
        <f>IF(M5="Tie",AK12,"")</f>
        <v/>
      </c>
      <c r="S5" s="17" t="e">
        <f t="shared" ca="1" si="1"/>
        <v>#NAME?</v>
      </c>
      <c r="T5" s="93">
        <f t="shared" si="2"/>
        <v>16.338999999999999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16.339000003999999</v>
      </c>
      <c r="AA5" s="7" t="str">
        <f>IFERROR(IF(V5=$AA$1,'Open 1'!F5,""),"")</f>
        <v/>
      </c>
      <c r="AB5" s="3"/>
      <c r="AC5" s="9">
        <f>AC4+0.5</f>
        <v>15.794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290.52</v>
      </c>
      <c r="AR5" s="152">
        <f>HLOOKUP($J$11,$AL$4:$AP$9,2,TRUE)*AR$10</f>
        <v>242.1</v>
      </c>
      <c r="AS5" s="152">
        <f>HLOOKUP($J$11,$AL$4:$AP$9,2,TRUE)*AS$10</f>
        <v>193.68</v>
      </c>
      <c r="AT5" s="152">
        <f>HLOOKUP($J$11,$AL$4:$AP$9,2,TRUE)*AT$10</f>
        <v>145.26</v>
      </c>
      <c r="AU5" s="152">
        <f>HLOOKUP($J$11,$AL$4:$AP$9,2,TRUE)*AU$10</f>
        <v>96.84</v>
      </c>
    </row>
    <row r="6" spans="1:50" ht="16.5" thickBot="1">
      <c r="A6" s="18">
        <f>IF(B6="","",Draw!A6)</f>
        <v>5</v>
      </c>
      <c r="B6" s="19" t="str">
        <f>IFERROR(Draw!B6,"")</f>
        <v xml:space="preserve">Sandy Highland </v>
      </c>
      <c r="C6" s="19" t="str">
        <f>IFERROR(Draw!C6,"")</f>
        <v xml:space="preserve">LM A Classy Design </v>
      </c>
      <c r="D6" s="54">
        <v>17.291</v>
      </c>
      <c r="E6" s="92">
        <v>5.0000000000000001E-9</v>
      </c>
      <c r="F6" s="93">
        <f t="shared" si="0"/>
        <v>17.291000005000001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15.294</v>
      </c>
      <c r="L6" s="227"/>
      <c r="M6" s="30" t="str">
        <f>IF($J$13&lt;"3","",IF(AD12="Tie","Tie",AD12))</f>
        <v>3rd</v>
      </c>
      <c r="N6" s="20" t="str">
        <f>IF(M6="","",'Open 1'!AE12)</f>
        <v xml:space="preserve">Tammy Watson </v>
      </c>
      <c r="O6" s="20" t="str">
        <f>IF(N6="","",'Open 1'!AF12)</f>
        <v xml:space="preserve">Holycastsnospots </v>
      </c>
      <c r="P6" s="41">
        <f>IF(O6="","",'Open 1'!AG12)</f>
        <v>14.997000086</v>
      </c>
      <c r="Q6" s="157">
        <f>AH12</f>
        <v>193.68</v>
      </c>
      <c r="R6" s="187" t="str">
        <f>IF(M6="Tie",AK13,"")</f>
        <v/>
      </c>
      <c r="S6" s="17" t="e">
        <f t="shared" ca="1" si="1"/>
        <v>#NAME?</v>
      </c>
      <c r="T6" s="93">
        <f t="shared" si="2"/>
        <v>17.291</v>
      </c>
      <c r="V6" s="3" t="str">
        <f>IFERROR(VLOOKUP('Open 1'!F6,$AC$3:$AD$7,2,TRUE),"")</f>
        <v>5D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 t="str">
        <f>IFERROR(IF($V6=$Z$1,'Open 1'!F6,""),"")</f>
        <v/>
      </c>
      <c r="AA6" s="7">
        <f>IFERROR(IF(V6=$AA$1,'Open 1'!F6,""),"")</f>
        <v>17.291000005000001</v>
      </c>
      <c r="AB6" s="3"/>
      <c r="AC6" s="9">
        <f>IF(J11&gt;=75,AC5+0.5,AC5+1)</f>
        <v>16.294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242.1</v>
      </c>
      <c r="AR6" s="152">
        <f>HLOOKUP($J$11,$AL$4:$AP$9,3,TRUE)*AR$10</f>
        <v>201.75</v>
      </c>
      <c r="AS6" s="152">
        <f>HLOOKUP($J$11,$AL$4:$AP$9,3,TRUE)*AS$10</f>
        <v>161.4</v>
      </c>
      <c r="AT6" s="152">
        <f>HLOOKUP($J$11,$AL$4:$AP$9,3,TRUE)*AT$10</f>
        <v>121.05</v>
      </c>
      <c r="AU6" s="152">
        <f>HLOOKUP($J$11,$AL$4:$AP$9,3,TRUE)*AU$10</f>
        <v>80.7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15.794</v>
      </c>
      <c r="L7" s="227"/>
      <c r="M7" s="30" t="str">
        <f>IF($J$13&lt;"4","",IF(AD13="Tie","Tie",AD13))</f>
        <v>4th</v>
      </c>
      <c r="N7" s="20" t="str">
        <f>IF(M7="","",'Open 1'!AE13)</f>
        <v xml:space="preserve">Brenda Deters </v>
      </c>
      <c r="O7" s="20" t="str">
        <f>IF(N7="","",'Open 1'!AF13)</f>
        <v xml:space="preserve">Fantastic French Fling </v>
      </c>
      <c r="P7" s="41">
        <f>IF(O7="","",'Open 1'!AG13)</f>
        <v>15.178000049000001</v>
      </c>
      <c r="Q7" s="157">
        <f>AH13</f>
        <v>145.26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>
        <f>IF(J11&gt;=75,AC6+0.5,"-")</f>
        <v>16.794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193.68</v>
      </c>
      <c r="AR7" s="152">
        <f>HLOOKUP($J$11,$AL$4:$AP$9,4,TRUE)*AR$10</f>
        <v>161.4</v>
      </c>
      <c r="AS7" s="152">
        <f>HLOOKUP($J$11,$AL$4:$AP$9,4,TRUE)*AS$10</f>
        <v>129.12</v>
      </c>
      <c r="AT7" s="152">
        <f>HLOOKUP($J$11,$AL$4:$AP$9,4,TRUE)*AT$10</f>
        <v>96.84</v>
      </c>
      <c r="AU7" s="152">
        <f>HLOOKUP($J$11,$AL$4:$AP$9,4,TRUE)*AU$10</f>
        <v>64.56</v>
      </c>
    </row>
    <row r="8" spans="1:50" ht="16.5" thickBot="1">
      <c r="A8" s="18">
        <f>IF(B8="","",Draw!A8)</f>
        <v>6</v>
      </c>
      <c r="B8" s="19" t="str">
        <f>IFERROR(Draw!B8,"")</f>
        <v xml:space="preserve">Taylor Hoxeng </v>
      </c>
      <c r="C8" s="19" t="str">
        <f>IFERROR(Draw!C8,"")</f>
        <v xml:space="preserve">Hox French Sparkle </v>
      </c>
      <c r="D8" s="53">
        <v>15.930999999999999</v>
      </c>
      <c r="E8" s="92">
        <v>6.9999999999999998E-9</v>
      </c>
      <c r="F8" s="93">
        <f t="shared" si="0"/>
        <v>15.931000007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16.294</v>
      </c>
      <c r="L8" s="228"/>
      <c r="M8" s="45" t="str">
        <f>IF($J$13&lt;"5","",IF(AD14="Tie","Tie",AD14))</f>
        <v>5th</v>
      </c>
      <c r="N8" s="23" t="str">
        <f>IF(M8="","",'Open 1'!AE14)</f>
        <v xml:space="preserve">Ally Pauley </v>
      </c>
      <c r="O8" s="23" t="str">
        <f>IF(N8="","",'Open 1'!AF14)</f>
        <v xml:space="preserve">Breezy </v>
      </c>
      <c r="P8" s="46">
        <f>IF(O8="","",'Open 1'!AG14)</f>
        <v>15.189000015</v>
      </c>
      <c r="Q8" s="158">
        <f>AH14</f>
        <v>96.84</v>
      </c>
      <c r="R8" s="187" t="str">
        <f>IF(M8="Tie",AK15,"")</f>
        <v/>
      </c>
      <c r="S8" s="17" t="e">
        <f t="shared" ca="1" si="1"/>
        <v>#NAME?</v>
      </c>
      <c r="T8" s="93">
        <f t="shared" si="2"/>
        <v>15.930999999999999</v>
      </c>
      <c r="V8" s="3" t="str">
        <f>IFERROR(VLOOKUP('Open 1'!F8,$AC$3:$AD$7,2,TRUE),"")</f>
        <v>3D</v>
      </c>
      <c r="W8" s="7" t="str">
        <f>IFERROR(IF(V8=$W$1,'Open 1'!F8,""),"")</f>
        <v/>
      </c>
      <c r="X8" s="7" t="str">
        <f>IFERROR(IF(V8=$X$1,'Open 1'!F8,""),"")</f>
        <v/>
      </c>
      <c r="Y8" s="7">
        <f>IFERROR(IF(V8=$Y$1,'Open 1'!F8,""),"")</f>
        <v>15.931000007</v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145.26</v>
      </c>
      <c r="AR8" s="152">
        <f>HLOOKUP($J$11,$AL$4:$AP$9,5,TRUE)*AR$10</f>
        <v>121.05</v>
      </c>
      <c r="AS8" s="152">
        <f>HLOOKUP($J$11,$AL$4:$AP$9,5,TRUE)*AS$10</f>
        <v>96.84</v>
      </c>
      <c r="AT8" s="152">
        <f>HLOOKUP($J$11,$AL$4:$AP$9,5,TRUE)*AT$10</f>
        <v>72.63</v>
      </c>
      <c r="AU8" s="152">
        <f>HLOOKUP($J$11,$AL$4:$AP$9,5,TRUE)*AU$10</f>
        <v>48.42</v>
      </c>
    </row>
    <row r="9" spans="1:50" ht="16.5" thickBot="1">
      <c r="A9" s="18">
        <f>IF(B9="","",Draw!A9)</f>
        <v>7</v>
      </c>
      <c r="B9" s="19" t="str">
        <f>IFERROR(Draw!B9,"")</f>
        <v xml:space="preserve">Brooke Knoll </v>
      </c>
      <c r="C9" s="19" t="str">
        <f>IFERROR(Draw!C9,"")</f>
        <v xml:space="preserve">Bentley </v>
      </c>
      <c r="D9" s="52">
        <v>17.097000000000001</v>
      </c>
      <c r="E9" s="92">
        <v>8.0000000000000005E-9</v>
      </c>
      <c r="F9" s="93">
        <f t="shared" si="0"/>
        <v>17.097000008000002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>
        <f>'Open 1'!AC7</f>
        <v>16.794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17.097000000000001</v>
      </c>
      <c r="V9" s="3" t="str">
        <f>IFERROR(VLOOKUP('Open 1'!F9,$AC$3:$AD$7,2,TRUE),"")</f>
        <v>5D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 t="str">
        <f>IFERROR(IF($V9=$Z$1,'Open 1'!F9,""),"")</f>
        <v/>
      </c>
      <c r="AA9" s="7">
        <f>IFERROR(IF(V9=$AA$1,'Open 1'!F9,""),"")</f>
        <v>17.097000008000002</v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96.84</v>
      </c>
      <c r="AR9" s="152">
        <f>HLOOKUP($J$11,$AL$4:$AP$9,6,TRUE)*AR$10</f>
        <v>80.7</v>
      </c>
      <c r="AS9" s="152">
        <f>HLOOKUP($J$11,$AL$4:$AP$9,6,TRUE)*AS$10</f>
        <v>64.56</v>
      </c>
      <c r="AT9" s="152">
        <f>HLOOKUP($J$11,$AL$4:$AP$9,6,TRUE)*AT$10</f>
        <v>48.42</v>
      </c>
      <c r="AU9" s="152">
        <f>HLOOKUP($J$11,$AL$4:$AP$9,6,TRUE)*AU$10</f>
        <v>32.28</v>
      </c>
    </row>
    <row r="10" spans="1:50" ht="16.5" thickBot="1">
      <c r="A10" s="18">
        <f>IF(B10="","",Draw!A10)</f>
        <v>8</v>
      </c>
      <c r="B10" s="19" t="str">
        <f>IFERROR(Draw!B10,"")</f>
        <v xml:space="preserve">Lexy Leischner </v>
      </c>
      <c r="C10" s="19" t="str">
        <f>IFERROR(Draw!C10,"")</f>
        <v xml:space="preserve">Paisley </v>
      </c>
      <c r="D10" s="51">
        <v>16.178000000000001</v>
      </c>
      <c r="E10" s="92">
        <v>8.9999999999999995E-9</v>
      </c>
      <c r="F10" s="93">
        <f t="shared" si="0"/>
        <v>16.178000009000002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Jodi  Nelson </v>
      </c>
      <c r="O10" s="18" t="str">
        <f>'Open 1'!AF16</f>
        <v xml:space="preserve">Ava </v>
      </c>
      <c r="P10" s="40">
        <f>'Open 1'!AG16</f>
        <v>15.368000116000001</v>
      </c>
      <c r="Q10" s="156">
        <f>AH16</f>
        <v>242.1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16.178000000000001</v>
      </c>
      <c r="V10" s="3" t="str">
        <f>IFERROR(VLOOKUP('Open 1'!F10,$AC$3:$AD$7,2,TRUE),"")</f>
        <v>3D</v>
      </c>
      <c r="W10" s="7" t="str">
        <f>IFERROR(IF(V10=$W$1,'Open 1'!F10,""),"")</f>
        <v/>
      </c>
      <c r="X10" s="7" t="str">
        <f>IFERROR(IF(V10=$X$1,'Open 1'!F10,""),"")</f>
        <v/>
      </c>
      <c r="Y10" s="7">
        <f>IFERROR(IF(V10=$Y$1,'Open 1'!F10,""),"")</f>
        <v>16.178000009000002</v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Tera Moody </v>
      </c>
      <c r="AF10" s="179" t="str">
        <f>IFERROR(INDEX('Open 1'!$B:$F,MATCH(AG10,'Open 1'!$F:$F,0),2),"-")</f>
        <v xml:space="preserve">Fueled N Moody </v>
      </c>
      <c r="AG10" s="180">
        <f t="shared" ref="AG10:AG15" si="4">IFERROR(SMALL($W$2:$W$286,AI10),"-")</f>
        <v>14.794000010000001</v>
      </c>
      <c r="AH10" s="186">
        <f>IF(AQ5&gt;0,AQ5,"")</f>
        <v>290.52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968.4</v>
      </c>
      <c r="AR10" s="151">
        <f>IF($AO$11&lt;=75,AR2*$AO$13,AR3*$AO$13)</f>
        <v>807</v>
      </c>
      <c r="AS10" s="151">
        <f>IF($AO$11&lt;=75,AS2*$AO$13,AS3*$AO$13)</f>
        <v>645.6</v>
      </c>
      <c r="AT10" s="151">
        <f>IF($AO$11&lt;=75,AT2*$AO$13,AT3*$AO$13)</f>
        <v>484.2</v>
      </c>
      <c r="AU10" s="151">
        <f>IF($AO$11&lt;=75,AU2*$AO$13,AU3*$AO$13)</f>
        <v>322.8</v>
      </c>
    </row>
    <row r="11" spans="1:50" ht="16.5" thickBot="1">
      <c r="A11" s="18">
        <f>IF(B11="","",Draw!A11)</f>
        <v>9</v>
      </c>
      <c r="B11" s="19" t="str">
        <f>IFERROR(Draw!B11,"")</f>
        <v xml:space="preserve">Tera Moody </v>
      </c>
      <c r="C11" s="19" t="str">
        <f>IFERROR(Draw!C11,"")</f>
        <v xml:space="preserve">Fueled N Moody </v>
      </c>
      <c r="D11" s="52">
        <v>14.794</v>
      </c>
      <c r="E11" s="92">
        <v>1E-8</v>
      </c>
      <c r="F11" s="93">
        <f t="shared" si="0"/>
        <v>14.794000010000001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108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 xml:space="preserve">Tera Moody </v>
      </c>
      <c r="O11" s="20" t="str">
        <f>IF(N11="","",'Open 1'!AF17)</f>
        <v xml:space="preserve">Tarzan </v>
      </c>
      <c r="P11" s="41">
        <f>IF(O11="","",'Open 1'!AG17)</f>
        <v>15.372000113</v>
      </c>
      <c r="Q11" s="157">
        <f>AH17</f>
        <v>201.75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14.794</v>
      </c>
      <c r="V11" s="3" t="str">
        <f>IFERROR(VLOOKUP('Open 1'!F11,$AC$3:$AD$7,2,TRUE),"")</f>
        <v>1D</v>
      </c>
      <c r="W11" s="7">
        <f>IFERROR(IF(V11=$W$1,'Open 1'!F11,""),"")</f>
        <v>14.794000010000001</v>
      </c>
      <c r="X11" s="7" t="str">
        <f>IFERROR(IF(V11=$X$1,'Open 1'!F11,""),"")</f>
        <v/>
      </c>
      <c r="Y11" s="7" t="str">
        <f>IFERROR(IF(V11=$Y$1,'Open 1'!F11,""),"")</f>
        <v/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Carlee Nelson </v>
      </c>
      <c r="AF11" s="64" t="str">
        <f>IFERROR(INDEX('Open 1'!$B:$F,MATCH(AG11,'Open 1'!$F:$F,0),2),"-")</f>
        <v>Rocky</v>
      </c>
      <c r="AG11" s="7">
        <f t="shared" si="4"/>
        <v>14.911000013999999</v>
      </c>
      <c r="AH11" s="184">
        <f>IF(AQ6&gt;0,AQ6,"")</f>
        <v>242.1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108</v>
      </c>
    </row>
    <row r="12" spans="1:50" ht="16.5" thickBot="1">
      <c r="A12" s="18">
        <f>IF(B12="","",Draw!A12)</f>
        <v>10</v>
      </c>
      <c r="B12" s="19" t="str">
        <f>IFERROR(Draw!B12,"")</f>
        <v xml:space="preserve">Debbie McCutcheon </v>
      </c>
      <c r="C12" s="19" t="str">
        <f>IFERROR(Draw!C12,"")</f>
        <v xml:space="preserve">Ivory Soap </v>
      </c>
      <c r="D12" s="54">
        <v>18.379000000000001</v>
      </c>
      <c r="E12" s="92">
        <v>1.0999999999999999E-8</v>
      </c>
      <c r="F12" s="93">
        <f t="shared" si="0"/>
        <v>18.379000011000002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Summer Beeson </v>
      </c>
      <c r="O12" s="20" t="str">
        <f>IF(N12="","",'Open 1'!AF18)</f>
        <v xml:space="preserve">Jigs </v>
      </c>
      <c r="P12" s="41">
        <f>IF(O12="","",'Open 1'!AG18)</f>
        <v>15.388000001</v>
      </c>
      <c r="Q12" s="157">
        <f>AH18</f>
        <v>161.4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18.379000000000001</v>
      </c>
      <c r="V12" s="3" t="str">
        <f>IFERROR(VLOOKUP('Open 1'!F12,$AC$3:$AD$7,2,TRUE),"")</f>
        <v>5D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 t="str">
        <f>IFERROR(IF($V12=$Z$1,'Open 1'!F12,""),"")</f>
        <v/>
      </c>
      <c r="AA12" s="7">
        <f>IFERROR(IF(V12=$AA$1,'Open 1'!F12,""),"")</f>
        <v>18.379000011000002</v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Tammy Watson </v>
      </c>
      <c r="AF12" s="64" t="str">
        <f>IFERROR(INDEX('Open 1'!$B:$F,MATCH(AG12,'Open 1'!$F:$F,0),2),"-")</f>
        <v xml:space="preserve">Holycastsnospots </v>
      </c>
      <c r="AG12" s="7">
        <f t="shared" si="4"/>
        <v>14.997000086</v>
      </c>
      <c r="AH12" s="184">
        <f>IF(AQ7&gt;0,AQ7,"")</f>
        <v>193.68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5</v>
      </c>
      <c r="K13" s="50">
        <v>4</v>
      </c>
      <c r="L13" s="230"/>
      <c r="M13" s="30" t="str">
        <f>IF($J$13&lt;"4","",IF(AD19="Tie","Tie",AD19))</f>
        <v>4th</v>
      </c>
      <c r="N13" s="20" t="str">
        <f>IF(M13="","",'Open 1'!AE19)</f>
        <v xml:space="preserve">Melissa Maxwell </v>
      </c>
      <c r="O13" s="20" t="str">
        <f>IF(N13="","",'Open 1'!AF19)</f>
        <v xml:space="preserve">Tex </v>
      </c>
      <c r="P13" s="41">
        <f>IF(O13="","",'Open 1'!AG19)</f>
        <v>15.392000124999999</v>
      </c>
      <c r="Q13" s="157">
        <f>AH19</f>
        <v>121.05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 xml:space="preserve">Brenda Deters </v>
      </c>
      <c r="AF13" s="64" t="str">
        <f>IFERROR(INDEX('Open 1'!$B:$F,MATCH(AG13,'Open 1'!$F:$F,0),2),"-")</f>
        <v xml:space="preserve">Fantastic French Fling </v>
      </c>
      <c r="AG13" s="7">
        <f t="shared" si="4"/>
        <v>15.178000049000001</v>
      </c>
      <c r="AH13" s="184">
        <f>IF(AQ8&gt;0,AQ8,"")</f>
        <v>145.26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3228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Jodi  Nelson </v>
      </c>
      <c r="C14" s="19" t="str">
        <f>IFERROR(Draw!C14,"")</f>
        <v xml:space="preserve">Simon </v>
      </c>
      <c r="D14" s="51">
        <v>15.497999999999999</v>
      </c>
      <c r="E14" s="92">
        <v>1.3000000000000001E-8</v>
      </c>
      <c r="F14" s="93">
        <f t="shared" si="0"/>
        <v>15.498000012999999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>5th</v>
      </c>
      <c r="N14" s="20" t="str">
        <f>IF(M14="","",'Open 1'!AE20)</f>
        <v xml:space="preserve">Cindy Loseau </v>
      </c>
      <c r="O14" s="20" t="str">
        <f>IF(N14="","",'Open 1'!AF20)</f>
        <v xml:space="preserve">Annie </v>
      </c>
      <c r="P14" s="41">
        <f>IF(O14="","",'Open 1'!AG20)</f>
        <v>15.400000032000001</v>
      </c>
      <c r="Q14" s="160">
        <f>AH20</f>
        <v>80.7</v>
      </c>
      <c r="R14" s="187" t="str">
        <f>IF(M14="Tie",AK21,"")</f>
        <v/>
      </c>
      <c r="S14" s="17" t="e">
        <f t="shared" ca="1" si="1"/>
        <v>#NAME?</v>
      </c>
      <c r="T14" s="93">
        <f t="shared" si="2"/>
        <v>15.497999999999999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15.498000012999999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 xml:space="preserve">Ally Pauley </v>
      </c>
      <c r="AF14" s="64" t="str">
        <f>IFERROR(INDEX('Open 1'!$B:$F,MATCH(AG14,'Open 1'!$F:$F,0),2),"-")</f>
        <v xml:space="preserve">Breezy </v>
      </c>
      <c r="AG14" s="7">
        <f t="shared" si="4"/>
        <v>15.189000015</v>
      </c>
      <c r="AH14" s="184">
        <f>IF(AQ9&gt;0,AQ9,"")</f>
        <v>96.84</v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3228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Carlee Nelson </v>
      </c>
      <c r="C15" s="19" t="str">
        <f>IFERROR(Draw!C15,"")</f>
        <v>Rocky</v>
      </c>
      <c r="D15" s="56">
        <v>14.911</v>
      </c>
      <c r="E15" s="92">
        <v>1.4E-8</v>
      </c>
      <c r="F15" s="93">
        <f t="shared" si="0"/>
        <v>14.911000013999999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14.911</v>
      </c>
      <c r="V15" s="3" t="str">
        <f>IFERROR(VLOOKUP('Open 1'!F15,$AC$3:$AD$7,2,TRUE),"")</f>
        <v>1D</v>
      </c>
      <c r="W15" s="7">
        <f>IFERROR(IF(V15=$W$1,'Open 1'!F15,""),"")</f>
        <v>14.911000013999999</v>
      </c>
      <c r="X15" s="7" t="str">
        <f>IFERROR(IF(V15=$X$1,'Open 1'!F15,""),"")</f>
        <v/>
      </c>
      <c r="Y15" s="7" t="str">
        <f>IFERROR(IF(V15=$Y$1,'Open 1'!F15,""),"")</f>
        <v/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Ally Pauley </v>
      </c>
      <c r="C16" s="19" t="str">
        <f>IFERROR(Draw!C16,"")</f>
        <v xml:space="preserve">Breezy </v>
      </c>
      <c r="D16" s="57">
        <v>15.189</v>
      </c>
      <c r="E16" s="92">
        <v>1.4999999999999999E-8</v>
      </c>
      <c r="F16" s="93">
        <f t="shared" si="0"/>
        <v>15.189000015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Kara Martin </v>
      </c>
      <c r="O16" s="18" t="str">
        <f>'Open 1'!AF22</f>
        <v xml:space="preserve">TQH Smart Ransom </v>
      </c>
      <c r="P16" s="40">
        <f>'Open 1'!AG22</f>
        <v>15.809000122999999</v>
      </c>
      <c r="Q16" s="156">
        <f>AH22</f>
        <v>193.68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15.189</v>
      </c>
      <c r="V16" s="3" t="str">
        <f>IFERROR(VLOOKUP('Open 1'!F16,$AC$3:$AD$7,2,TRUE),"")</f>
        <v>1D</v>
      </c>
      <c r="W16" s="7">
        <f>IFERROR(IF(V16=$W$1,'Open 1'!F16,""),"")</f>
        <v>15.189000015</v>
      </c>
      <c r="X16" s="7" t="str">
        <f>IFERROR(IF(V16=$X$1,'Open 1'!F16,""),"")</f>
        <v/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Jodi  Nelson </v>
      </c>
      <c r="AF16" s="16" t="str">
        <f>IFERROR(INDEX('Open 1'!B:F,MATCH(AG16,'Open 1'!F:F,0),2),"-")</f>
        <v xml:space="preserve">Ava </v>
      </c>
      <c r="AG16" s="4">
        <f t="shared" ref="AG16:AG21" si="5">IFERROR(SMALL($X$2:$X$286,AI16),"-")</f>
        <v>15.368000116000001</v>
      </c>
      <c r="AH16" s="185">
        <f>IF(AR5&gt;0,AR5,"")</f>
        <v>242.1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Hillery Yager </v>
      </c>
      <c r="C17" s="19" t="str">
        <f>IFERROR(Draw!C17,"")</f>
        <v xml:space="preserve">Joker </v>
      </c>
      <c r="D17" s="52">
        <v>15.615</v>
      </c>
      <c r="E17" s="92">
        <v>1.6000000000000001E-8</v>
      </c>
      <c r="F17" s="93">
        <f t="shared" si="0"/>
        <v>15.615000016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Shari Kennedy </v>
      </c>
      <c r="O17" s="20" t="str">
        <f>IF(N17="","",'Open 1'!AF23)</f>
        <v xml:space="preserve">Josey Wales Guns </v>
      </c>
      <c r="P17" s="41">
        <f>IF(O17="","",'Open 1'!AG23)</f>
        <v>15.838000016999999</v>
      </c>
      <c r="Q17" s="157">
        <f>AH23</f>
        <v>161.4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15.615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15.615000016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 xml:space="preserve">Tera Moody </v>
      </c>
      <c r="AF17" s="16" t="str">
        <f>IFERROR(INDEX('Open 1'!B:F,MATCH(AG17,'Open 1'!F:F,0),2),"-")</f>
        <v xml:space="preserve">Tarzan </v>
      </c>
      <c r="AG17" s="4">
        <f t="shared" si="5"/>
        <v>15.372000113</v>
      </c>
      <c r="AH17" s="185">
        <f>IF(AR6&gt;0,AR6,"")</f>
        <v>201.75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Shari Kennedy </v>
      </c>
      <c r="C18" s="19" t="str">
        <f>IFERROR(Draw!C18,"")</f>
        <v xml:space="preserve">Josey Wales Guns </v>
      </c>
      <c r="D18" s="53">
        <v>15.837999999999999</v>
      </c>
      <c r="E18" s="92">
        <v>1.7E-8</v>
      </c>
      <c r="F18" s="93">
        <f t="shared" si="0"/>
        <v>15.838000016999999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Kensey Allen </v>
      </c>
      <c r="O18" s="20" t="str">
        <f>IF(N18="","",'Open 1'!AF24)</f>
        <v xml:space="preserve">Snip </v>
      </c>
      <c r="P18" s="41">
        <f>IF(O18="","",'Open 1'!AG24)</f>
        <v>15.928000037</v>
      </c>
      <c r="Q18" s="157">
        <f>AH24</f>
        <v>129.12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15.837999999999999</v>
      </c>
      <c r="V18" s="3" t="str">
        <f>IFERROR(VLOOKUP('Open 1'!F18,$AC$3:$AD$7,2,TRUE),"")</f>
        <v>3D</v>
      </c>
      <c r="W18" s="7" t="str">
        <f>IFERROR(IF(V18=$W$1,'Open 1'!F18,""),"")</f>
        <v/>
      </c>
      <c r="X18" s="7" t="str">
        <f>IFERROR(IF(V18=$X$1,'Open 1'!F18,""),"")</f>
        <v/>
      </c>
      <c r="Y18" s="7">
        <f>IFERROR(IF(V18=$Y$1,'Open 1'!F18,""),"")</f>
        <v>15.838000016999999</v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Summer Beeson </v>
      </c>
      <c r="AF18" s="16" t="str">
        <f>IFERROR(INDEX('Open 1'!B:F,MATCH(AG18,'Open 1'!F:F,0),2),"-")</f>
        <v xml:space="preserve">Jigs </v>
      </c>
      <c r="AG18" s="4">
        <f t="shared" si="5"/>
        <v>15.388000001</v>
      </c>
      <c r="AH18" s="185">
        <f>IF(AR7&gt;0,AR7,"")</f>
        <v>161.4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>4th</v>
      </c>
      <c r="N19" s="20" t="str">
        <f>IF(M19="","",'Open 1'!AE25)</f>
        <v xml:space="preserve">Taylor Hoxeng </v>
      </c>
      <c r="O19" s="20" t="str">
        <f>IF(N19="","",'Open 1'!AF25)</f>
        <v xml:space="preserve">Hox French Sparkle </v>
      </c>
      <c r="P19" s="41">
        <f>IF(O19="","",'Open 1'!AG25)</f>
        <v>15.931000007</v>
      </c>
      <c r="Q19" s="157">
        <f>AH25</f>
        <v>96.84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Melissa Maxwell </v>
      </c>
      <c r="AF19" s="16" t="str">
        <f>IFERROR(INDEX('Open 1'!B:F,MATCH(AG19,'Open 1'!F:F,0),2),"-")</f>
        <v xml:space="preserve">Tex </v>
      </c>
      <c r="AG19" s="4">
        <f t="shared" si="5"/>
        <v>15.392000124999999</v>
      </c>
      <c r="AH19" s="185">
        <f>IF(AR8&gt;0,AR8,"")</f>
        <v>121.05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Makenzee Kruger </v>
      </c>
      <c r="C20" s="19" t="str">
        <f>IFERROR(Draw!C20,"")</f>
        <v xml:space="preserve">Rein </v>
      </c>
      <c r="D20" s="51" t="s">
        <v>71</v>
      </c>
      <c r="E20" s="92">
        <v>1.9000000000000001E-8</v>
      </c>
      <c r="F20" s="93">
        <f t="shared" si="0"/>
        <v>3000.0000000189998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>5th</v>
      </c>
      <c r="N20" s="20" t="str">
        <f>IF(M20="","",'Open 1'!AE26)</f>
        <v xml:space="preserve">Carrie Dieters </v>
      </c>
      <c r="O20" s="20" t="str">
        <f>IF(N20="","",'Open 1'!AF26)</f>
        <v xml:space="preserve">Jasper </v>
      </c>
      <c r="P20" s="41">
        <f>IF(O20="","",'Open 1'!AG26)</f>
        <v>15.961000109</v>
      </c>
      <c r="Q20" s="160">
        <f>AH26</f>
        <v>64.56</v>
      </c>
      <c r="R20" s="187" t="str">
        <f>IF(M20="Tie",AK27,"")</f>
        <v/>
      </c>
      <c r="S20" s="17" t="e">
        <f t="shared" ca="1" si="1"/>
        <v>#NAME?</v>
      </c>
      <c r="T20" s="93" t="str">
        <f t="shared" si="2"/>
        <v>scratch</v>
      </c>
      <c r="V20" s="3" t="str">
        <f>IFERROR(VLOOKUP('Open 1'!F20,$AC$3:$AD$7,2,TRUE),"")</f>
        <v>5D</v>
      </c>
      <c r="W20" s="7" t="str">
        <f>IFERROR(IF(V20=$W$1,'Open 1'!F20,""),"")</f>
        <v/>
      </c>
      <c r="X20" s="7" t="str">
        <f>IFERROR(IF(V20=$X$1,'Open 1'!F20,""),"")</f>
        <v/>
      </c>
      <c r="Y20" s="7" t="str">
        <f>IFERROR(IF(V20=$Y$1,'Open 1'!F20,""),"")</f>
        <v/>
      </c>
      <c r="Z20" s="7" t="str">
        <f>IFERROR(IF($V20=$Z$1,'Open 1'!F20,""),"")</f>
        <v/>
      </c>
      <c r="AA20" s="7">
        <f>IFERROR(IF(V20=$AA$1,'Open 1'!F20,""),"")</f>
        <v>3000.0000000189998</v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 xml:space="preserve">Cindy Loseau </v>
      </c>
      <c r="AF20" s="16" t="str">
        <f>IFERROR(INDEX('Open 1'!B:F,MATCH(AG20,'Open 1'!F:F,0),2),"-")</f>
        <v xml:space="preserve">Annie </v>
      </c>
      <c r="AG20" s="4">
        <f t="shared" si="5"/>
        <v>15.400000032000001</v>
      </c>
      <c r="AH20" s="185">
        <f>IF(AR9&gt;0,AR9,"")</f>
        <v>80.7</v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Ellie Foxhoven </v>
      </c>
      <c r="C21" s="19" t="str">
        <f>IFERROR(Draw!C21,"")</f>
        <v xml:space="preserve">Sams Double </v>
      </c>
      <c r="D21" s="52">
        <v>16.315999999999999</v>
      </c>
      <c r="E21" s="92">
        <v>2E-8</v>
      </c>
      <c r="F21" s="93">
        <f t="shared" si="0"/>
        <v>16.316000020000001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16.315999999999999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16.316000020000001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Breanna Millard </v>
      </c>
      <c r="AF21" s="16" t="str">
        <f>IFERROR(INDEX('Open 1'!B:F,MATCH(AG21,'Open 1'!F:F,0),2),"-")</f>
        <v xml:space="preserve">Skoal </v>
      </c>
      <c r="AG21" s="4">
        <f t="shared" si="5"/>
        <v>15.461000065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Deb Kruger </v>
      </c>
      <c r="C22" s="19" t="str">
        <f>IFERROR(Draw!C22,"")</f>
        <v xml:space="preserve">Snort </v>
      </c>
      <c r="D22" s="52">
        <v>16.414000000000001</v>
      </c>
      <c r="E22" s="92">
        <v>2.0999999999999999E-8</v>
      </c>
      <c r="F22" s="93">
        <f t="shared" si="0"/>
        <v>16.414000021000003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 xml:space="preserve">Carlee Nelson </v>
      </c>
      <c r="O22" s="18" t="str">
        <f>'Open 1'!AF28</f>
        <v>Vinnie</v>
      </c>
      <c r="P22" s="40">
        <f>'Open 1'!AG28</f>
        <v>16.297000035</v>
      </c>
      <c r="Q22" s="157">
        <f>IF(AH28&lt;=0,"",AH28)</f>
        <v>145.26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16.414000000000001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16.414000021000003</v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Kara Martin </v>
      </c>
      <c r="AF22" s="16" t="str">
        <f>IFERROR(INDEX('Open 1'!B:F,MATCH(AG22,'Open 1'!F:F,0),2),"-")</f>
        <v xml:space="preserve">TQH Smart Ransom </v>
      </c>
      <c r="AG22" s="4">
        <f t="shared" ref="AG22:AG27" si="6">IFERROR(SMALL($Y$2:$Y$286,AI22),"-")</f>
        <v>15.809000122999999</v>
      </c>
      <c r="AH22" s="185">
        <f>IF(AS5&gt;0,AS5,"")</f>
        <v>193.68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Talley Hins </v>
      </c>
      <c r="C23" s="19" t="str">
        <f>IFERROR(Draw!C23,"")</f>
        <v xml:space="preserve">Peanut </v>
      </c>
      <c r="D23" s="52">
        <v>917.71699999999998</v>
      </c>
      <c r="E23" s="92">
        <v>2.1999999999999998E-8</v>
      </c>
      <c r="F23" s="93">
        <f t="shared" si="0"/>
        <v>917.71700002199998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Ellie Foxhoven </v>
      </c>
      <c r="O23" s="20" t="str">
        <f>IF(N23="","",'Open 1'!AF29)</f>
        <v xml:space="preserve">Sams Double </v>
      </c>
      <c r="P23" s="41">
        <f>IF(O23="","",'Open 1'!AG29)</f>
        <v>16.316000020000001</v>
      </c>
      <c r="Q23" s="157">
        <f>IF(AH29&lt;=0,"",AH29)</f>
        <v>121.05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917.71699999999998</v>
      </c>
      <c r="V23" s="3" t="str">
        <f>IFERROR(VLOOKUP('Open 1'!F23,$AC$3:$AD$7,2,TRUE),"")</f>
        <v>5D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 t="str">
        <f>IFERROR(IF($V23=$Z$1,'Open 1'!F23,""),"")</f>
        <v/>
      </c>
      <c r="AA23" s="7">
        <f>IFERROR(IF(V23=$AA$1,'Open 1'!F23,""),"")</f>
        <v>917.71700002199998</v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Shari Kennedy </v>
      </c>
      <c r="AF23" s="16" t="str">
        <f>IFERROR(INDEX('Open 1'!B:F,MATCH(AG23,'Open 1'!F:F,0),2),"-")</f>
        <v xml:space="preserve">Josey Wales Guns </v>
      </c>
      <c r="AG23" s="4">
        <f t="shared" si="6"/>
        <v>15.838000016999999</v>
      </c>
      <c r="AH23" s="185">
        <f>IF(AS6&gt;0,AS6,"")</f>
        <v>161.4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Kaylee Hieronimus </v>
      </c>
      <c r="C24" s="19" t="str">
        <f>IFERROR(Draw!C24,"")</f>
        <v xml:space="preserve">SV Magnolia Cartel </v>
      </c>
      <c r="D24" s="54" t="s">
        <v>71</v>
      </c>
      <c r="E24" s="92">
        <v>2.3000000000000001E-8</v>
      </c>
      <c r="F24" s="93">
        <f t="shared" si="0"/>
        <v>3000.0000000230002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Jessica Taubert </v>
      </c>
      <c r="O24" s="20" t="str">
        <f>IF(N24="","",'Open 1'!AF30)</f>
        <v xml:space="preserve">Jolene </v>
      </c>
      <c r="P24" s="41">
        <f>IF(O24="","",'Open 1'!AG30)</f>
        <v>16.338000100000002</v>
      </c>
      <c r="Q24" s="157">
        <f>IF(AH30&lt;=0,"",AH30)</f>
        <v>96.84</v>
      </c>
      <c r="R24" s="187" t="str">
        <f>IF(M24="Tie",AK31,"")</f>
        <v/>
      </c>
      <c r="S24" s="17" t="e">
        <f t="shared" ca="1" si="1"/>
        <v>#NAME?</v>
      </c>
      <c r="T24" s="93" t="str">
        <f t="shared" si="2"/>
        <v>scratch</v>
      </c>
      <c r="V24" s="3" t="str">
        <f>IFERROR(VLOOKUP('Open 1'!F24,$AC$3:$AD$7,2,TRUE),"")</f>
        <v>5D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 t="str">
        <f>IFERROR(IF($V24=$Z$1,'Open 1'!F24,""),"")</f>
        <v/>
      </c>
      <c r="AA24" s="7">
        <f>IFERROR(IF(V24=$AA$1,'Open 1'!F24,""),"")</f>
        <v>3000.0000000230002</v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Kensey Allen </v>
      </c>
      <c r="AF24" s="16" t="str">
        <f>IFERROR(INDEX('Open 1'!B:F,MATCH(AG24,'Open 1'!F:F,0),2),"-")</f>
        <v xml:space="preserve">Snip </v>
      </c>
      <c r="AG24" s="4">
        <f t="shared" si="6"/>
        <v>15.928000037</v>
      </c>
      <c r="AH24" s="185">
        <f>IF(AS7&gt;0,AS7,"")</f>
        <v>129.12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>4th</v>
      </c>
      <c r="N25" s="20" t="str">
        <f>IF(M25="","",'Open 1'!AE31)</f>
        <v xml:space="preserve">Carrie Dieters </v>
      </c>
      <c r="O25" s="20" t="str">
        <f>IF(N25="","",'Open 1'!AF31)</f>
        <v xml:space="preserve">Melman </v>
      </c>
      <c r="P25" s="41">
        <f>IF(O25="","",'Open 1'!AG31)</f>
        <v>16.339000003999999</v>
      </c>
      <c r="Q25" s="157">
        <f>IF(AH31&lt;=0,"",AH31)</f>
        <v>72.63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Taylor Hoxeng </v>
      </c>
      <c r="AF25" s="16" t="str">
        <f>IFERROR(INDEX('Open 1'!B:F,MATCH(AG25,'Open 1'!F:F,0),2),"-")</f>
        <v xml:space="preserve">Hox French Sparkle </v>
      </c>
      <c r="AG25" s="4">
        <f t="shared" si="6"/>
        <v>15.931000007</v>
      </c>
      <c r="AH25" s="185">
        <f>IF(AS8&gt;0,AS8,"")</f>
        <v>96.84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Anastasia Sternhagen </v>
      </c>
      <c r="C26" s="19" t="str">
        <f>IFERROR(Draw!C26,"")</f>
        <v xml:space="preserve">Laddy </v>
      </c>
      <c r="D26" s="143" t="s">
        <v>311</v>
      </c>
      <c r="E26" s="92">
        <v>2.4999999999999999E-8</v>
      </c>
      <c r="F26" s="93">
        <f t="shared" si="0"/>
        <v>1000.000000025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>5th</v>
      </c>
      <c r="N26" s="20" t="str">
        <f>IF(M26="","",'Open 1'!AE32)</f>
        <v xml:space="preserve">Stacy Albers </v>
      </c>
      <c r="O26" s="20" t="str">
        <f>IF(N26="","",'Open 1'!AF32)</f>
        <v xml:space="preserve">Jhett </v>
      </c>
      <c r="P26" s="41">
        <f>IF(O26="","",'Open 1'!AG32)</f>
        <v>16.356000038000001</v>
      </c>
      <c r="Q26" s="157">
        <f>IF(AH32&lt;=0,"",AH32)</f>
        <v>48.42</v>
      </c>
      <c r="R26" s="187" t="str">
        <f>IF(M26="Tie",AK33,"")</f>
        <v/>
      </c>
      <c r="S26" s="17" t="e">
        <f t="shared" ca="1" si="1"/>
        <v>#NAME?</v>
      </c>
      <c r="T26" s="93" t="str">
        <f t="shared" si="2"/>
        <v>nt</v>
      </c>
      <c r="V26" s="3" t="str">
        <f>IFERROR(VLOOKUP('Open 1'!F26,$AC$3:$AD$7,2,TRUE),"")</f>
        <v>5D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 t="str">
        <f>IFERROR(IF($V26=$Z$1,'Open 1'!F26,""),"")</f>
        <v/>
      </c>
      <c r="AA26" s="7">
        <f>IFERROR(IF(V26=$AA$1,'Open 1'!F26,""),"")</f>
        <v>1000.000000025</v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 xml:space="preserve">Carrie Dieters </v>
      </c>
      <c r="AF26" s="16" t="str">
        <f>IFERROR(INDEX('Open 1'!B:F,MATCH(AG26,'Open 1'!F:F,0),2),"-")</f>
        <v xml:space="preserve">Jasper </v>
      </c>
      <c r="AG26" s="4">
        <f t="shared" si="6"/>
        <v>15.961000109</v>
      </c>
      <c r="AH26" s="185">
        <f>IF(AS9&gt;0,AS9,"")</f>
        <v>64.56</v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Pam Vankeketrix </v>
      </c>
      <c r="C27" s="19" t="str">
        <f>IFERROR(Draw!C27,"")</f>
        <v xml:space="preserve">JPS Kas I'm Stylish </v>
      </c>
      <c r="D27" s="52">
        <v>16.760000000000002</v>
      </c>
      <c r="E27" s="92">
        <v>2.6000000000000001E-8</v>
      </c>
      <c r="F27" s="93">
        <f t="shared" si="0"/>
        <v>16.760000026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16.760000000000002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16.760000026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Carlee Nelson </v>
      </c>
      <c r="AF27" s="16" t="str">
        <f>IFERROR(INDEX('Open 1'!B:F,MATCH(AG27,'Open 1'!F:F,0),2),"-")</f>
        <v>Lucy</v>
      </c>
      <c r="AG27" s="4">
        <f t="shared" si="6"/>
        <v>15.972000117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Barb Westover </v>
      </c>
      <c r="C28" s="19" t="str">
        <f>IFERROR(Draw!C28,"")</f>
        <v xml:space="preserve">Romie </v>
      </c>
      <c r="D28" s="51">
        <v>16.033999999999999</v>
      </c>
      <c r="E28" s="92">
        <v>2.7E-8</v>
      </c>
      <c r="F28" s="93">
        <f t="shared" si="0"/>
        <v>16.034000026999998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1st</v>
      </c>
      <c r="N28" s="73" t="str">
        <f>'Open 1'!AE34</f>
        <v xml:space="preserve">Kristie Cleland </v>
      </c>
      <c r="O28" s="73" t="str">
        <f>'Open 1'!AF34</f>
        <v xml:space="preserve">Drive By </v>
      </c>
      <c r="P28" s="74">
        <f>'Open 1'!AG34</f>
        <v>16.822000127999999</v>
      </c>
      <c r="Q28" s="157">
        <f>IF(AH34&lt;=0,"",AH34)</f>
        <v>96.84</v>
      </c>
      <c r="R28" s="187" t="str">
        <f>IF(M28="Tie",AK35,"")</f>
        <v/>
      </c>
      <c r="S28" s="17" t="e">
        <f t="shared" ca="1" si="1"/>
        <v>#NAME?</v>
      </c>
      <c r="T28" s="93">
        <f t="shared" si="2"/>
        <v>16.033999999999999</v>
      </c>
      <c r="V28" s="3" t="str">
        <f>IFERROR(VLOOKUP('Open 1'!F28,$AC$3:$AD$7,2,TRUE),"")</f>
        <v>3D</v>
      </c>
      <c r="W28" s="7" t="str">
        <f>IFERROR(IF(V28=$W$1,'Open 1'!F28,""),"")</f>
        <v/>
      </c>
      <c r="X28" s="7" t="str">
        <f>IFERROR(IF(V28=$X$1,'Open 1'!F28,""),"")</f>
        <v/>
      </c>
      <c r="Y28" s="7">
        <f>IFERROR(IF(V28=$Y$1,'Open 1'!F28,""),"")</f>
        <v>16.034000026999998</v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 xml:space="preserve">Carlee Nelson </v>
      </c>
      <c r="AF28" s="16" t="str">
        <f>IFERROR(INDEX('Open 1'!B:F,MATCH(AG28,'Open 1'!F:F,0),2),"-")</f>
        <v>Vinnie</v>
      </c>
      <c r="AG28" s="4">
        <f t="shared" ref="AG28:AG33" si="7">IFERROR(IF(SMALL($Z$2:$Z$286,AI28)&lt;900,SMALL($Z$2:$Z$286,AI28),"-"),"-")</f>
        <v>16.297000035</v>
      </c>
      <c r="AH28" s="185">
        <f>IF(AT5&gt;0,AT5,"")</f>
        <v>145.26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Linda Schlosser </v>
      </c>
      <c r="C29" s="19" t="str">
        <f>IFERROR(Draw!C29,"")</f>
        <v xml:space="preserve">Ben </v>
      </c>
      <c r="D29" s="52">
        <v>16.419</v>
      </c>
      <c r="E29" s="92">
        <v>2.7999999999999999E-8</v>
      </c>
      <c r="F29" s="93">
        <f t="shared" si="0"/>
        <v>16.419000027999999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2nd</v>
      </c>
      <c r="N29" s="20" t="str">
        <f>IF(M29="","",'Open 1'!AE35)</f>
        <v xml:space="preserve">Ronna Pinney </v>
      </c>
      <c r="O29" s="20" t="str">
        <f>IF(N29="","",'Open 1'!AF35)</f>
        <v xml:space="preserve">Whip and Whistle </v>
      </c>
      <c r="P29" s="41">
        <f>IF(O29="","",'Open 1'!AG35)</f>
        <v>16.85000007</v>
      </c>
      <c r="Q29" s="157">
        <f>IF(AH35&lt;=0,"",AH35)</f>
        <v>80.7</v>
      </c>
      <c r="R29" s="187" t="str">
        <f>IF(M29="Tie",AK36,"")</f>
        <v/>
      </c>
      <c r="S29" s="17" t="e">
        <f t="shared" ca="1" si="1"/>
        <v>#NAME?</v>
      </c>
      <c r="T29" s="93">
        <f t="shared" si="2"/>
        <v>16.419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16.419000027999999</v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Ellie Foxhoven </v>
      </c>
      <c r="AF29" s="16" t="str">
        <f>IFERROR(INDEX('Open 1'!B:F,MATCH(AG29,'Open 1'!F:F,0),2),"-")</f>
        <v xml:space="preserve">Sams Double </v>
      </c>
      <c r="AG29" s="4">
        <f t="shared" si="7"/>
        <v>16.316000020000001</v>
      </c>
      <c r="AH29" s="185">
        <f>IF(AT6&gt;0,AT6,"")</f>
        <v>121.05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Kelsey West </v>
      </c>
      <c r="C30" s="19" t="str">
        <f>IFERROR(Draw!C30,"")</f>
        <v xml:space="preserve">Hot Peppy Socks </v>
      </c>
      <c r="D30" s="54">
        <v>18.923999999999999</v>
      </c>
      <c r="E30" s="92">
        <v>2.9000000000000002E-8</v>
      </c>
      <c r="F30" s="93">
        <f t="shared" si="0"/>
        <v>18.924000028999998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3rd</v>
      </c>
      <c r="N30" s="20" t="str">
        <f>IF(M30="","",'Open 1'!AE36)</f>
        <v xml:space="preserve">Hillery Yager </v>
      </c>
      <c r="O30" s="20" t="str">
        <f>IF(N30="","",'Open 1'!AF36)</f>
        <v xml:space="preserve">Frenchie </v>
      </c>
      <c r="P30" s="41">
        <f>IF(O30="","",'Open 1'!AG36)</f>
        <v>16.880000092</v>
      </c>
      <c r="Q30" s="157">
        <f>IF(AH36&lt;=0,"",AH36)</f>
        <v>64.56</v>
      </c>
      <c r="R30" s="187" t="str">
        <f>IF(M30="Tie",AK37,"")</f>
        <v/>
      </c>
      <c r="S30" s="17" t="e">
        <f t="shared" ca="1" si="1"/>
        <v>#NAME?</v>
      </c>
      <c r="T30" s="93">
        <f t="shared" si="2"/>
        <v>18.923999999999999</v>
      </c>
      <c r="V30" s="3" t="str">
        <f>IFERROR(VLOOKUP('Open 1'!F30,$AC$3:$AD$7,2,TRUE),"")</f>
        <v>5D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 t="str">
        <f>IFERROR(IF($V30=$Z$1,'Open 1'!F30,""),"")</f>
        <v/>
      </c>
      <c r="AA30" s="7">
        <f>IFERROR(IF(V30=$AA$1,'Open 1'!F30,""),"")</f>
        <v>18.924000028999998</v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Jessica Taubert </v>
      </c>
      <c r="AF30" s="16" t="str">
        <f>IFERROR(INDEX('Open 1'!B:F,MATCH(AG30,'Open 1'!F:F,0),2),"-")</f>
        <v xml:space="preserve">Jolene </v>
      </c>
      <c r="AG30" s="4">
        <f t="shared" si="7"/>
        <v>16.338000100000002</v>
      </c>
      <c r="AH30" s="185">
        <f>IF(AT7&gt;0,AT7,"")</f>
        <v>96.84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>4th</v>
      </c>
      <c r="N31" s="20" t="str">
        <f>IF(M31="","",'Open 1'!AE37)</f>
        <v xml:space="preserve">Mindy Millard </v>
      </c>
      <c r="O31" s="20" t="str">
        <f>IF(N31="","",'Open 1'!AF37)</f>
        <v xml:space="preserve">Burt </v>
      </c>
      <c r="P31" s="41">
        <f>IF(O31="","",'Open 1'!AG37)</f>
        <v>16.911000067</v>
      </c>
      <c r="Q31" s="157">
        <f>IF(AH37&lt;=0,"",AH37)</f>
        <v>48.42</v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 xml:space="preserve">Carrie Dieters </v>
      </c>
      <c r="AF31" s="16" t="str">
        <f>IFERROR(INDEX('Open 1'!B:F,MATCH(AG31,'Open 1'!F:F,0),2),"-")</f>
        <v xml:space="preserve">Melman </v>
      </c>
      <c r="AG31" s="4">
        <f t="shared" si="7"/>
        <v>16.339000003999999</v>
      </c>
      <c r="AH31" s="185">
        <f>IF(AT8&gt;0,AT8,"")</f>
        <v>72.63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Hillery Yager </v>
      </c>
      <c r="C32" s="19" t="str">
        <f>IFERROR(Draw!C32,"")</f>
        <v xml:space="preserve">Cookie </v>
      </c>
      <c r="D32" s="53">
        <v>15.48</v>
      </c>
      <c r="E32" s="92">
        <v>3.1E-8</v>
      </c>
      <c r="F32" s="93">
        <f t="shared" si="0"/>
        <v>15.480000031000001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>5th</v>
      </c>
      <c r="N32" s="23" t="str">
        <f>IF(M32="","",'Open 1'!AE38)</f>
        <v xml:space="preserve">Mary Griffith </v>
      </c>
      <c r="O32" s="23" t="str">
        <f>IF(N32="","",'Open 1'!AF38)</f>
        <v xml:space="preserve">Lefty </v>
      </c>
      <c r="P32" s="46">
        <f>IF(O32="","",'Open 1'!AG38)</f>
        <v>17.059000053000002</v>
      </c>
      <c r="Q32" s="166">
        <f>IF(AH38&lt;=0,"",AH38)</f>
        <v>32.28</v>
      </c>
      <c r="R32" s="187" t="str">
        <f>IF(M32="Tie",AK39,"")</f>
        <v/>
      </c>
      <c r="S32" s="17" t="e">
        <f t="shared" ca="1" si="1"/>
        <v>#NAME?</v>
      </c>
      <c r="T32" s="93">
        <f t="shared" si="2"/>
        <v>15.48</v>
      </c>
      <c r="V32" s="3" t="str">
        <f>IFERROR(VLOOKUP('Open 1'!F32,$AC$3:$AD$7,2,TRUE),"")</f>
        <v>2D</v>
      </c>
      <c r="W32" s="7" t="str">
        <f>IFERROR(IF(V32=$W$1,'Open 1'!F32,""),"")</f>
        <v/>
      </c>
      <c r="X32" s="7">
        <f>IFERROR(IF(V32=$X$1,'Open 1'!F32,""),"")</f>
        <v>15.480000031000001</v>
      </c>
      <c r="Y32" s="7" t="str">
        <f>IFERROR(IF(V32=$Y$1,'Open 1'!F32,""),"")</f>
        <v/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 xml:space="preserve">Stacy Albers </v>
      </c>
      <c r="AF32" s="16" t="str">
        <f>IFERROR(INDEX('Open 1'!B:F,MATCH(AG32,'Open 1'!F:F,0),2),"-")</f>
        <v xml:space="preserve">Jhett </v>
      </c>
      <c r="AG32" s="4">
        <f t="shared" si="7"/>
        <v>16.356000038000001</v>
      </c>
      <c r="AH32" s="185">
        <f>IF(AT9&gt;0,AT9,"")</f>
        <v>48.42</v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Cindy Loseau </v>
      </c>
      <c r="C33" s="19" t="str">
        <f>IFERROR(Draw!C33,"")</f>
        <v xml:space="preserve">Annie </v>
      </c>
      <c r="D33" s="52">
        <v>15.4</v>
      </c>
      <c r="E33" s="92">
        <v>3.2000000000000002E-8</v>
      </c>
      <c r="F33" s="93">
        <f t="shared" si="0"/>
        <v>15.400000032000001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15.4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15.400000032000001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Jackie Naatjes </v>
      </c>
      <c r="AF33" s="16" t="str">
        <f>IFERROR(INDEX('Open 1'!B:F,MATCH(AG33,'Open 1'!F:F,0),2),"-")</f>
        <v xml:space="preserve">Blaze </v>
      </c>
      <c r="AG33" s="4">
        <f t="shared" si="7"/>
        <v>16.383000068999998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Trinity Chapman </v>
      </c>
      <c r="C34" s="19" t="str">
        <f>IFERROR(Draw!C34,"")</f>
        <v xml:space="preserve">Dixie </v>
      </c>
      <c r="D34" s="52">
        <v>17.626000000000001</v>
      </c>
      <c r="E34" s="92">
        <v>3.2999999999999998E-8</v>
      </c>
      <c r="F34" s="93">
        <f t="shared" si="0"/>
        <v>17.626000033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17.626000000000001</v>
      </c>
      <c r="V34" s="3" t="str">
        <f>IFERROR(VLOOKUP('Open 1'!F34,$AC$3:$AD$7,2,TRUE),"")</f>
        <v>5D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 t="str">
        <f>IFERROR(IF($V34=$Z$1,'Open 1'!F34,""),"")</f>
        <v/>
      </c>
      <c r="AA34" s="7">
        <f>IFERROR(IF(V34=$AA$1,'Open 1'!F34,""),"")</f>
        <v>17.626000033</v>
      </c>
      <c r="AB34" s="3" t="s">
        <v>20</v>
      </c>
      <c r="AC34" s="233" t="s">
        <v>13</v>
      </c>
      <c r="AD34" s="64" t="str">
        <f t="shared" si="3"/>
        <v>1st</v>
      </c>
      <c r="AE34" s="16" t="str">
        <f>IFERROR(INDEX('Open 1'!B:F,MATCH(AG34,'Open 1'!F:F,0),1),"-")</f>
        <v xml:space="preserve">Kristie Cleland </v>
      </c>
      <c r="AF34" s="16" t="str">
        <f>IFERROR(INDEX('Open 1'!B:F,MATCH(AG34,'Open 1'!F:F,0),2),"-")</f>
        <v xml:space="preserve">Drive By </v>
      </c>
      <c r="AG34" s="4">
        <f t="shared" ref="AG34:AG39" si="8">IFERROR(IF(SMALL($AA$2:$AA$286,AI34)&lt;900,SMALL($AA$2:$AA$286,AI34),"-"),"-")</f>
        <v>16.822000127999999</v>
      </c>
      <c r="AH34" s="185">
        <f>IF(AU5&gt;0,AU5,"")</f>
        <v>96.84</v>
      </c>
      <c r="AI34">
        <v>1</v>
      </c>
      <c r="AJ34" t="b">
        <f>IF(AG35="-","",(AG35-AG34)&lt;0.00001)</f>
        <v>0</v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Katie Novak </v>
      </c>
      <c r="C35" s="19" t="str">
        <f>IFERROR(Draw!C35,"")</f>
        <v xml:space="preserve">Rose </v>
      </c>
      <c r="D35" s="52">
        <v>16.268000000000001</v>
      </c>
      <c r="E35" s="92">
        <v>3.4E-8</v>
      </c>
      <c r="F35" s="93">
        <f t="shared" si="0"/>
        <v>16.268000034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16.268000000000001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16.268000034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2nd</v>
      </c>
      <c r="AE35" s="16" t="str">
        <f>IFERROR(INDEX('Open 1'!B:F,MATCH(AG35,'Open 1'!F:F,0),1),"-")</f>
        <v xml:space="preserve">Ronna Pinney </v>
      </c>
      <c r="AF35" s="16" t="str">
        <f>IFERROR(INDEX('Open 1'!B:F,MATCH(AG35,'Open 1'!F:F,0),2),"-")</f>
        <v xml:space="preserve">Whip and Whistle </v>
      </c>
      <c r="AG35" s="4">
        <f t="shared" si="8"/>
        <v>16.85000007</v>
      </c>
      <c r="AH35" s="185">
        <f>IF(AU6&gt;0,AU6,"")</f>
        <v>80.7</v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Carlee Nelson </v>
      </c>
      <c r="C36" s="19" t="str">
        <f>IFERROR(Draw!C36,"")</f>
        <v>Vinnie</v>
      </c>
      <c r="D36" s="54">
        <v>16.297000000000001</v>
      </c>
      <c r="E36" s="92">
        <v>3.5000000000000002E-8</v>
      </c>
      <c r="F36" s="93">
        <f t="shared" si="0"/>
        <v>16.297000035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16.297000000000001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16.297000035</v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3rd</v>
      </c>
      <c r="AE36" s="16" t="str">
        <f>IFERROR(INDEX('Open 1'!B:F,MATCH(AG36,'Open 1'!F:F,0),1),"-")</f>
        <v xml:space="preserve">Hillery Yager </v>
      </c>
      <c r="AF36" s="16" t="str">
        <f>IFERROR(INDEX('Open 1'!B:F,MATCH(AG36,'Open 1'!F:F,0),2),"-")</f>
        <v xml:space="preserve">Frenchie </v>
      </c>
      <c r="AG36" s="4">
        <f t="shared" si="8"/>
        <v>16.880000092</v>
      </c>
      <c r="AH36" s="185">
        <f>IF(AU7&gt;0,AU7,"")</f>
        <v>64.56</v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4th</v>
      </c>
      <c r="AE37" s="16" t="str">
        <f>IFERROR(INDEX('Open 1'!B:F,MATCH(AG37,'Open 1'!F:F,0),1),"-")</f>
        <v xml:space="preserve">Mindy Millard </v>
      </c>
      <c r="AF37" s="16" t="str">
        <f>IFERROR(INDEX('Open 1'!B:F,MATCH(AG37,'Open 1'!F:F,0),2),"-")</f>
        <v xml:space="preserve">Burt </v>
      </c>
      <c r="AG37" s="4">
        <f t="shared" si="8"/>
        <v>16.911000067</v>
      </c>
      <c r="AH37" s="185">
        <f>IF(AU8&gt;0,AU8,"")</f>
        <v>48.42</v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Kensey Allen </v>
      </c>
      <c r="C38" s="19" t="str">
        <f>IFERROR(Draw!C38,"")</f>
        <v xml:space="preserve">Snip </v>
      </c>
      <c r="D38" s="51">
        <v>15.928000000000001</v>
      </c>
      <c r="E38" s="92">
        <v>3.7E-8</v>
      </c>
      <c r="F38" s="93">
        <f t="shared" si="0"/>
        <v>15.928000037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15.928000000000001</v>
      </c>
      <c r="V38" s="3" t="str">
        <f>IFERROR(VLOOKUP('Open 1'!F38,$AC$3:$AD$7,2,TRUE),"")</f>
        <v>3D</v>
      </c>
      <c r="W38" s="7" t="str">
        <f>IFERROR(IF(V38=$W$1,'Open 1'!F38,""),"")</f>
        <v/>
      </c>
      <c r="X38" s="7" t="str">
        <f>IFERROR(IF(V38=$X$1,'Open 1'!F38,""),"")</f>
        <v/>
      </c>
      <c r="Y38" s="7">
        <f>IFERROR(IF(V38=$Y$1,'Open 1'!F38,""),"")</f>
        <v>15.928000037</v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5th</v>
      </c>
      <c r="AE38" s="15" t="str">
        <f>IFERROR(INDEX('Open 1'!B:F,MATCH(AG38,'Open 1'!F:F,0),1),"-")</f>
        <v xml:space="preserve">Mary Griffith </v>
      </c>
      <c r="AF38" s="15" t="str">
        <f>IFERROR(INDEX('Open 1'!B:F,MATCH(AG38,'Open 1'!F:F,0),2),"-")</f>
        <v xml:space="preserve">Lefty </v>
      </c>
      <c r="AG38" s="69">
        <f t="shared" si="8"/>
        <v>17.059000053000002</v>
      </c>
      <c r="AH38" s="190">
        <f>IF(AU9&gt;0,AU9,"")</f>
        <v>32.28</v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Stacy Albers </v>
      </c>
      <c r="C39" s="19" t="str">
        <f>IFERROR(Draw!C39,"")</f>
        <v xml:space="preserve">Jhett </v>
      </c>
      <c r="D39" s="52">
        <v>16.356000000000002</v>
      </c>
      <c r="E39" s="92">
        <v>3.8000000000000003E-8</v>
      </c>
      <c r="F39" s="93">
        <f t="shared" si="0"/>
        <v>16.356000038000001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16.356000000000002</v>
      </c>
      <c r="V39" s="3" t="str">
        <f>IFERROR(VLOOKUP('Open 1'!F39,$AC$3:$AD$7,2,TRUE),"")</f>
        <v>4D</v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>
        <f>IFERROR(IF($V39=$Z$1,'Open 1'!F39,""),"")</f>
        <v>16.356000038000001</v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6th</v>
      </c>
      <c r="AE39" s="15" t="str">
        <f>IFERROR(INDEX('Open 1'!B:F,MATCH(AG39,'Open 1'!F:F,0),1),"-")</f>
        <v xml:space="preserve">Hillery Yager </v>
      </c>
      <c r="AF39" s="15" t="str">
        <f>IFERROR(INDEX('Open 1'!B:F,MATCH(AG39,'Open 1'!F:F,0),2),"-")</f>
        <v xml:space="preserve">Dorris </v>
      </c>
      <c r="AG39" s="69">
        <f t="shared" si="8"/>
        <v>17.085000122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Callie Aamot </v>
      </c>
      <c r="C40" s="19" t="str">
        <f>IFERROR(Draw!C40,"")</f>
        <v>Willie</v>
      </c>
      <c r="D40" s="54">
        <v>15.782999999999999</v>
      </c>
      <c r="E40" s="92">
        <v>3.8999999999999998E-8</v>
      </c>
      <c r="F40" s="93">
        <f t="shared" si="0"/>
        <v>15.783000038999999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15.782999999999999</v>
      </c>
      <c r="V40" s="3" t="str">
        <f>IFERROR(VLOOKUP('Open 1'!F40,$AC$3:$AD$7,2,TRUE),"")</f>
        <v>2D</v>
      </c>
      <c r="W40" s="7" t="str">
        <f>IFERROR(IF(V40=$W$1,'Open 1'!F40,""),"")</f>
        <v/>
      </c>
      <c r="X40" s="7">
        <f>IFERROR(IF(V40=$X$1,'Open 1'!F40,""),"")</f>
        <v>15.783000038999999</v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Susan Anderson </v>
      </c>
      <c r="C41" s="19" t="str">
        <f>IFERROR(Draw!C41,"")</f>
        <v xml:space="preserve">Missy </v>
      </c>
      <c r="D41" s="52">
        <v>16.675000000000001</v>
      </c>
      <c r="E41" s="92">
        <v>4.0000000000000001E-8</v>
      </c>
      <c r="F41" s="93">
        <f t="shared" si="0"/>
        <v>16.67500004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16.675000000000001</v>
      </c>
      <c r="V41" s="3" t="str">
        <f>IFERROR(VLOOKUP('Open 1'!F41,$AC$3:$AD$7,2,TRUE),"")</f>
        <v>4D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>
        <f>IFERROR(IF($V41=$Z$1,'Open 1'!F41,""),"")</f>
        <v>16.67500004</v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Shada Beeson </v>
      </c>
      <c r="C42" s="19" t="str">
        <f>IFERROR(Draw!C42,"")</f>
        <v xml:space="preserve">Drift N Guy </v>
      </c>
      <c r="D42" s="53">
        <v>15.468999999999999</v>
      </c>
      <c r="E42" s="92">
        <v>4.1000000000000003E-8</v>
      </c>
      <c r="F42" s="93">
        <f t="shared" si="0"/>
        <v>15.469000040999999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15.468999999999999</v>
      </c>
      <c r="V42" s="3" t="str">
        <f>IFERROR(VLOOKUP('Open 1'!F42,$AC$3:$AD$7,2,TRUE),"")</f>
        <v>2D</v>
      </c>
      <c r="W42" s="7" t="str">
        <f>IFERROR(IF(V42=$W$1,'Open 1'!F42,""),"")</f>
        <v/>
      </c>
      <c r="X42" s="7">
        <f>IFERROR(IF(V42=$X$1,'Open 1'!F42,""),"")</f>
        <v>15.469000040999999</v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Denise Benney </v>
      </c>
      <c r="C44" s="19" t="str">
        <f>IFERROR(Draw!C44,"")</f>
        <v xml:space="preserve">Stella </v>
      </c>
      <c r="D44" s="51">
        <v>20.518000000000001</v>
      </c>
      <c r="E44" s="92">
        <v>4.3000000000000001E-8</v>
      </c>
      <c r="F44" s="93">
        <f t="shared" si="0"/>
        <v>20.518000043000001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20.518000000000001</v>
      </c>
      <c r="V44" s="3" t="str">
        <f>IFERROR(VLOOKUP('Open 1'!F44,$AC$3:$AD$7,2,TRUE),"")</f>
        <v>5D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>
        <f>IFERROR(IF(V44=$AA$1,'Open 1'!F44,""),"")</f>
        <v>20.518000043000001</v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Amber Baughman </v>
      </c>
      <c r="C45" s="19" t="str">
        <f>IFERROR(Draw!C45,"")</f>
        <v xml:space="preserve">Appy </v>
      </c>
      <c r="D45" s="52">
        <v>18.059000000000001</v>
      </c>
      <c r="E45" s="92">
        <v>4.3999999999999997E-8</v>
      </c>
      <c r="F45" s="93">
        <f t="shared" si="0"/>
        <v>18.059000044000001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18.059000000000001</v>
      </c>
      <c r="V45" s="3" t="str">
        <f>IFERROR(VLOOKUP('Open 1'!F45,$AC$3:$AD$7,2,TRUE),"")</f>
        <v>5D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>
        <f>IFERROR(IF(V45=$AA$1,'Open 1'!F45,""),"")</f>
        <v>18.059000044000001</v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Victoria Blatchford </v>
      </c>
      <c r="C46" s="19" t="str">
        <f>IFERROR(Draw!C46,"")</f>
        <v xml:space="preserve">Coalys Te Bar </v>
      </c>
      <c r="D46" s="52">
        <v>15.747999999999999</v>
      </c>
      <c r="E46" s="92">
        <v>4.4999999999999999E-8</v>
      </c>
      <c r="F46" s="93">
        <f t="shared" si="0"/>
        <v>15.748000045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15.747999999999999</v>
      </c>
      <c r="V46" s="3" t="str">
        <f>IFERROR(VLOOKUP('Open 1'!F46,$AC$3:$AD$7,2,TRUE),"")</f>
        <v>2D</v>
      </c>
      <c r="W46" s="7" t="str">
        <f>IFERROR(IF(V46=$W$1,'Open 1'!F46,""),"")</f>
        <v/>
      </c>
      <c r="X46" s="7">
        <f>IFERROR(IF(V46=$X$1,'Open 1'!F46,""),"")</f>
        <v>15.748000045</v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Devynn Banks </v>
      </c>
      <c r="C47" s="19" t="str">
        <f>IFERROR(Draw!C47,"")</f>
        <v xml:space="preserve">Ima Jess Ruler </v>
      </c>
      <c r="D47" s="52">
        <v>18.614999999999998</v>
      </c>
      <c r="E47" s="92">
        <v>4.6000000000000002E-8</v>
      </c>
      <c r="F47" s="93">
        <f t="shared" si="0"/>
        <v>18.615000045999999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18.614999999999998</v>
      </c>
      <c r="V47" s="3" t="str">
        <f>IFERROR(VLOOKUP('Open 1'!F47,$AC$3:$AD$7,2,TRUE),"")</f>
        <v>5D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>
        <f>IFERROR(IF(V47=$AA$1,'Open 1'!F47,""),"")</f>
        <v>18.615000045999999</v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 xml:space="preserve">Lauren Conrad </v>
      </c>
      <c r="C48" s="19" t="str">
        <f>IFERROR(Draw!C48,"")</f>
        <v xml:space="preserve">Amber </v>
      </c>
      <c r="D48" s="54">
        <v>16.707000000000001</v>
      </c>
      <c r="E48" s="92">
        <v>4.6999999999999997E-8</v>
      </c>
      <c r="F48" s="93">
        <f t="shared" si="0"/>
        <v>16.707000047000001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16.707000000000001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16.707000047000001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 xml:space="preserve">Brenda Deters </v>
      </c>
      <c r="C50" s="19" t="str">
        <f>IFERROR(Draw!C50,"")</f>
        <v xml:space="preserve">Fantastic French Fling </v>
      </c>
      <c r="D50" s="51">
        <v>15.178000000000001</v>
      </c>
      <c r="E50" s="92">
        <v>4.9000000000000002E-8</v>
      </c>
      <c r="F50" s="93">
        <f t="shared" si="0"/>
        <v>15.178000049000001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15.178000000000001</v>
      </c>
      <c r="V50" s="3" t="str">
        <f>IFERROR(VLOOKUP('Open 1'!F50,$AC$3:$AD$7,2,TRUE),"")</f>
        <v>1D</v>
      </c>
      <c r="W50" s="7">
        <f>IFERROR(IF(V50=$W$1,'Open 1'!F50,""),"")</f>
        <v>15.178000049000001</v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 xml:space="preserve">Brittany Dieters </v>
      </c>
      <c r="C51" s="19" t="str">
        <f>IFERROR(Draw!C51,"")</f>
        <v xml:space="preserve">Dallas </v>
      </c>
      <c r="D51" s="52">
        <v>16.204999999999998</v>
      </c>
      <c r="E51" s="92">
        <v>4.9999999999999998E-8</v>
      </c>
      <c r="F51" s="93">
        <f t="shared" si="0"/>
        <v>16.205000049999999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16.204999999999998</v>
      </c>
      <c r="V51" s="3" t="str">
        <f>IFERROR(VLOOKUP('Open 1'!F51,$AC$3:$AD$7,2,TRUE),"")</f>
        <v>3D</v>
      </c>
      <c r="W51" s="7" t="str">
        <f>IFERROR(IF(V51=$W$1,'Open 1'!F51,""),"")</f>
        <v/>
      </c>
      <c r="X51" s="7" t="str">
        <f>IFERROR(IF(V51=$X$1,'Open 1'!F51,""),"")</f>
        <v/>
      </c>
      <c r="Y51" s="7">
        <f>IFERROR(IF(V51=$Y$1,'Open 1'!F51,""),"")</f>
        <v>16.205000049999999</v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 xml:space="preserve">Kami Eilers </v>
      </c>
      <c r="C52" s="19" t="str">
        <f>IFERROR(Draw!C52,"")</f>
        <v xml:space="preserve">KS Jess a brown rocket </v>
      </c>
      <c r="D52" s="52">
        <v>20.731999999999999</v>
      </c>
      <c r="E52" s="92">
        <v>5.1E-8</v>
      </c>
      <c r="F52" s="93">
        <f t="shared" si="0"/>
        <v>20.732000051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20.731999999999999</v>
      </c>
      <c r="V52" s="3" t="str">
        <f>IFERROR(VLOOKUP('Open 1'!F52,$AC$3:$AD$7,2,TRUE),"")</f>
        <v>5D</v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>
        <f>IFERROR(IF(V52=$AA$1,'Open 1'!F52,""),"")</f>
        <v>20.732000051</v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 xml:space="preserve">Tia Esser </v>
      </c>
      <c r="C53" s="19" t="str">
        <f>IFERROR(Draw!C53,"")</f>
        <v xml:space="preserve">DL Frenchman Colonel </v>
      </c>
      <c r="D53" s="52">
        <v>16.689</v>
      </c>
      <c r="E53" s="92">
        <v>5.2000000000000002E-8</v>
      </c>
      <c r="F53" s="93">
        <f t="shared" si="0"/>
        <v>16.689000052000001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16.689</v>
      </c>
      <c r="V53" s="3" t="str">
        <f>IFERROR(VLOOKUP('Open 1'!F53,$AC$3:$AD$7,2,TRUE),"")</f>
        <v>4D</v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>
        <f>IFERROR(IF($V53=$Z$1,'Open 1'!F53,""),"")</f>
        <v>16.689000052000001</v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 xml:space="preserve">Mary Griffith </v>
      </c>
      <c r="C54" s="19" t="str">
        <f>IFERROR(Draw!C54,"")</f>
        <v xml:space="preserve">Lefty </v>
      </c>
      <c r="D54" s="54">
        <v>17.059000000000001</v>
      </c>
      <c r="E54" s="92">
        <v>5.2999999999999998E-8</v>
      </c>
      <c r="F54" s="93">
        <f t="shared" si="0"/>
        <v>17.059000053000002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17.059000000000001</v>
      </c>
      <c r="V54" s="3" t="str">
        <f>IFERROR(VLOOKUP('Open 1'!F54,$AC$3:$AD$7,2,TRUE),"")</f>
        <v>5D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>
        <f>IFERROR(IF(V54=$AA$1,'Open 1'!F54,""),"")</f>
        <v>17.059000053000002</v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 xml:space="preserve">Lindsie Graff </v>
      </c>
      <c r="C56" s="19" t="str">
        <f>IFERROR(Draw!C56,"")</f>
        <v xml:space="preserve">Movin on Millions </v>
      </c>
      <c r="D56" s="53">
        <v>15.551</v>
      </c>
      <c r="E56" s="92">
        <v>5.5000000000000003E-8</v>
      </c>
      <c r="F56" s="93">
        <f t="shared" si="0"/>
        <v>15.551000054999999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15.551</v>
      </c>
      <c r="V56" s="3" t="str">
        <f>IFERROR(VLOOKUP('Open 1'!F56,$AC$3:$AD$7,2,TRUE),"")</f>
        <v>2D</v>
      </c>
      <c r="W56" s="7" t="str">
        <f>IFERROR(IF(V56=$W$1,'Open 1'!F56,""),"")</f>
        <v/>
      </c>
      <c r="X56" s="7">
        <f>IFERROR(IF(V56=$X$1,'Open 1'!F56,""),"")</f>
        <v>15.551000054999999</v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 xml:space="preserve">Opal Harkins </v>
      </c>
      <c r="C57" s="19" t="str">
        <f>IFERROR(Draw!C57,"")</f>
        <v xml:space="preserve">Lincoln </v>
      </c>
      <c r="D57" s="52">
        <v>16.216999999999999</v>
      </c>
      <c r="E57" s="92">
        <v>5.5999999999999999E-8</v>
      </c>
      <c r="F57" s="93">
        <f t="shared" si="0"/>
        <v>16.217000056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16.216999999999999</v>
      </c>
      <c r="V57" s="3" t="str">
        <f>IFERROR(VLOOKUP('Open 1'!F57,$AC$3:$AD$7,2,TRUE),"")</f>
        <v>3D</v>
      </c>
      <c r="W57" s="7" t="str">
        <f>IFERROR(IF(V57=$W$1,'Open 1'!F57,""),"")</f>
        <v/>
      </c>
      <c r="X57" s="7" t="str">
        <f>IFERROR(IF(V57=$X$1,'Open 1'!F57,""),"")</f>
        <v/>
      </c>
      <c r="Y57" s="7">
        <f>IFERROR(IF(V57=$Y$1,'Open 1'!F57,""),"")</f>
        <v>16.217000056</v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 xml:space="preserve">Kellee Hermelbracht </v>
      </c>
      <c r="C58" s="19" t="str">
        <f>IFERROR(Draw!C58,"")</f>
        <v xml:space="preserve">Marty </v>
      </c>
      <c r="D58" s="51">
        <v>15.747</v>
      </c>
      <c r="E58" s="92">
        <v>5.7000000000000001E-8</v>
      </c>
      <c r="F58" s="93">
        <f t="shared" si="0"/>
        <v>15.747000056999999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15.747</v>
      </c>
      <c r="V58" s="3" t="str">
        <f>IFERROR(VLOOKUP('Open 1'!F58,$AC$3:$AD$7,2,TRUE),"")</f>
        <v>2D</v>
      </c>
      <c r="W58" s="7" t="str">
        <f>IFERROR(IF(V58=$W$1,'Open 1'!F58,""),"")</f>
        <v/>
      </c>
      <c r="X58" s="7">
        <f>IFERROR(IF(V58=$X$1,'Open 1'!F58,""),"")</f>
        <v>15.747000056999999</v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 xml:space="preserve">Kelli Rae Holz </v>
      </c>
      <c r="C59" s="19" t="str">
        <f>IFERROR(Draw!C59,"")</f>
        <v xml:space="preserve">Feather </v>
      </c>
      <c r="D59" s="52">
        <v>21.116</v>
      </c>
      <c r="E59" s="92">
        <v>5.8000000000000003E-8</v>
      </c>
      <c r="F59" s="93">
        <f t="shared" si="0"/>
        <v>21.116000058000001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21.116</v>
      </c>
      <c r="V59" s="3" t="str">
        <f>IFERROR(VLOOKUP('Open 1'!F59,$AC$3:$AD$7,2,TRUE),"")</f>
        <v>5D</v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>
        <f>IFERROR(IF(V59=$AA$1,'Open 1'!F59,""),"")</f>
        <v>21.116000058000001</v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 xml:space="preserve">Stannis Hoffmann </v>
      </c>
      <c r="C60" s="19" t="str">
        <f>IFERROR(Draw!C60,"")</f>
        <v xml:space="preserve">Dale rays Cutter </v>
      </c>
      <c r="D60" s="54">
        <v>16.475000000000001</v>
      </c>
      <c r="E60" s="92">
        <v>5.8999999999999999E-8</v>
      </c>
      <c r="F60" s="93">
        <f t="shared" si="0"/>
        <v>16.475000059000003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16.475000000000001</v>
      </c>
      <c r="V60" s="3" t="str">
        <f>IFERROR(VLOOKUP('Open 1'!F60,$AC$3:$AD$7,2,TRUE),"")</f>
        <v>4D</v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>
        <f>IFERROR(IF($V60=$Z$1,'Open 1'!F60,""),"")</f>
        <v>16.475000059000003</v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Jordan Jensen </v>
      </c>
      <c r="C62" s="19" t="str">
        <f>IFERROR(Draw!C62,"")</f>
        <v xml:space="preserve">Hooey </v>
      </c>
      <c r="D62" s="51" t="s">
        <v>311</v>
      </c>
      <c r="E62" s="92">
        <v>6.1000000000000004E-8</v>
      </c>
      <c r="F62" s="93">
        <f t="shared" si="0"/>
        <v>1000.000000061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 t="str">
        <f t="shared" si="2"/>
        <v>nt</v>
      </c>
      <c r="V62" s="3" t="str">
        <f>IFERROR(VLOOKUP('Open 1'!F62,$AC$3:$AD$7,2,TRUE),"")</f>
        <v>5D</v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>
        <f>IFERROR(IF(V62=$AA$1,'Open 1'!F62,""),"")</f>
        <v>1000.000000061</v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 xml:space="preserve">Lexy Leischner </v>
      </c>
      <c r="C63" s="19" t="str">
        <f>IFERROR(Draw!C63,"")</f>
        <v xml:space="preserve">Bug </v>
      </c>
      <c r="D63" s="52">
        <v>16.689</v>
      </c>
      <c r="E63" s="92">
        <v>6.1999999999999999E-8</v>
      </c>
      <c r="F63" s="93">
        <f t="shared" si="0"/>
        <v>16.689000062000002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16.689</v>
      </c>
      <c r="V63" s="3" t="str">
        <f>IFERROR(VLOOKUP('Open 1'!F63,$AC$3:$AD$7,2,TRUE),"")</f>
        <v>4D</v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>
        <f>IFERROR(IF($V63=$Z$1,'Open 1'!F63,""),"")</f>
        <v>16.689000062000002</v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 xml:space="preserve">Mike Boomgarden </v>
      </c>
      <c r="C64" s="19" t="str">
        <f>IFERROR(Draw!C64,"")</f>
        <v xml:space="preserve">Gypsy </v>
      </c>
      <c r="D64" s="52">
        <v>16.681999999999999</v>
      </c>
      <c r="E64" s="92">
        <v>6.2999999999999995E-8</v>
      </c>
      <c r="F64" s="93">
        <f t="shared" si="0"/>
        <v>16.682000063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16.681999999999999</v>
      </c>
      <c r="V64" s="3" t="str">
        <f>IFERROR(VLOOKUP('Open 1'!F64,$AC$3:$AD$7,2,TRUE),"")</f>
        <v>4D</v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>
        <f>IFERROR(IF($V64=$Z$1,'Open 1'!F64,""),"")</f>
        <v>16.682000063</v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 xml:space="preserve">Ashlie Matthews </v>
      </c>
      <c r="C65" s="19" t="str">
        <f>IFERROR(Draw!C65,"")</f>
        <v xml:space="preserve">Hooey </v>
      </c>
      <c r="D65" s="52">
        <v>16.145</v>
      </c>
      <c r="E65" s="92">
        <v>6.4000000000000004E-8</v>
      </c>
      <c r="F65" s="93">
        <f t="shared" si="0"/>
        <v>16.145000064000001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16.145</v>
      </c>
      <c r="V65" s="3" t="str">
        <f>IFERROR(VLOOKUP('Open 1'!F65,$AC$3:$AD$7,2,TRUE),"")</f>
        <v>3D</v>
      </c>
      <c r="W65" s="7" t="str">
        <f>IFERROR(IF(V65=$W$1,'Open 1'!F65,""),"")</f>
        <v/>
      </c>
      <c r="X65" s="7" t="str">
        <f>IFERROR(IF(V65=$X$1,'Open 1'!F65,""),"")</f>
        <v/>
      </c>
      <c r="Y65" s="7">
        <f>IFERROR(IF(V65=$Y$1,'Open 1'!F65,""),"")</f>
        <v>16.145000064000001</v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 xml:space="preserve">Breanna Millard </v>
      </c>
      <c r="C66" s="19" t="str">
        <f>IFERROR(Draw!C66,"")</f>
        <v xml:space="preserve">Skoal </v>
      </c>
      <c r="D66" s="53">
        <v>15.461</v>
      </c>
      <c r="E66" s="92">
        <v>6.5E-8</v>
      </c>
      <c r="F66" s="93">
        <f t="shared" si="0"/>
        <v>15.461000065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15.461</v>
      </c>
      <c r="V66" s="3" t="str">
        <f>IFERROR(VLOOKUP('Open 1'!F66,$AC$3:$AD$7,2,TRUE),"")</f>
        <v>2D</v>
      </c>
      <c r="W66" s="7" t="str">
        <f>IFERROR(IF(V66=$W$1,'Open 1'!F66,""),"")</f>
        <v/>
      </c>
      <c r="X66" s="7">
        <f>IFERROR(IF(V66=$X$1,'Open 1'!F66,""),"")</f>
        <v>15.461000065</v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 xml:space="preserve">Mindy Millard </v>
      </c>
      <c r="C68" s="19" t="str">
        <f>IFERROR(Draw!C68,"")</f>
        <v xml:space="preserve">Burt </v>
      </c>
      <c r="D68" s="51">
        <v>16.911000000000001</v>
      </c>
      <c r="E68" s="92">
        <v>6.7000000000000004E-8</v>
      </c>
      <c r="F68" s="93">
        <f t="shared" si="9"/>
        <v>16.911000067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16.911000000000001</v>
      </c>
      <c r="V68" s="3" t="str">
        <f>IFERROR(VLOOKUP('Open 1'!F68,$AC$3:$AD$7,2,TRUE),"")</f>
        <v>5D</v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>
        <f>IFERROR(IF(V68=$AA$1,'Open 1'!F68,""),"")</f>
        <v>16.911000067</v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 xml:space="preserve">Londyn Mikkelsen </v>
      </c>
      <c r="C69" s="19" t="str">
        <f>IFERROR(Draw!C69,"")</f>
        <v xml:space="preserve">Rosie </v>
      </c>
      <c r="D69" s="52">
        <v>916.6</v>
      </c>
      <c r="E69" s="92">
        <v>6.8E-8</v>
      </c>
      <c r="F69" s="93">
        <f t="shared" si="9"/>
        <v>916.60000006799999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916.6</v>
      </c>
      <c r="V69" s="3" t="str">
        <f>IFERROR(VLOOKUP('Open 1'!F69,$AC$3:$AD$7,2,TRUE),"")</f>
        <v>5D</v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>
        <f>IFERROR(IF(V69=$AA$1,'Open 1'!F69,""),"")</f>
        <v>916.60000006799999</v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 xml:space="preserve">Jackie Naatjes </v>
      </c>
      <c r="C70" s="19" t="str">
        <f>IFERROR(Draw!C70,"")</f>
        <v xml:space="preserve">Blaze </v>
      </c>
      <c r="D70" s="52">
        <v>16.382999999999999</v>
      </c>
      <c r="E70" s="92">
        <v>6.8999999999999996E-8</v>
      </c>
      <c r="F70" s="93">
        <f t="shared" si="9"/>
        <v>16.383000068999998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16.382999999999999</v>
      </c>
      <c r="V70" s="3" t="str">
        <f>IFERROR(VLOOKUP('Open 1'!F70,$AC$3:$AD$7,2,TRUE),"")</f>
        <v>4D</v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>
        <f>IFERROR(IF($V70=$Z$1,'Open 1'!F70,""),"")</f>
        <v>16.383000068999998</v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>
        <f>IF(B71="","",Draw!A71)</f>
        <v>59</v>
      </c>
      <c r="B71" s="19" t="str">
        <f>IFERROR(Draw!B71,"")</f>
        <v xml:space="preserve">Ronna Pinney </v>
      </c>
      <c r="C71" s="19" t="str">
        <f>IFERROR(Draw!C71,"")</f>
        <v xml:space="preserve">Whip and Whistle </v>
      </c>
      <c r="D71" s="52">
        <v>16.850000000000001</v>
      </c>
      <c r="E71" s="92">
        <v>7.0000000000000005E-8</v>
      </c>
      <c r="F71" s="93">
        <f t="shared" si="9"/>
        <v>16.85000007</v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16.850000000000001</v>
      </c>
      <c r="V71" s="3" t="str">
        <f>IFERROR(VLOOKUP('Open 1'!F71,$AC$3:$AD$7,2,TRUE),"")</f>
        <v>5D</v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>
        <f>IFERROR(IF(V71=$AA$1,'Open 1'!F71,""),"")</f>
        <v>16.85000007</v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>
        <f>IF(B72="","",Draw!A72)</f>
        <v>60</v>
      </c>
      <c r="B72" s="19" t="str">
        <f>IFERROR(Draw!B72,"")</f>
        <v xml:space="preserve">Jennifer Pechous </v>
      </c>
      <c r="C72" s="19" t="str">
        <f>IFERROR(Draw!C72,"")</f>
        <v xml:space="preserve">L J </v>
      </c>
      <c r="D72" s="54">
        <v>17.152000000000001</v>
      </c>
      <c r="E72" s="92">
        <v>7.1E-8</v>
      </c>
      <c r="F72" s="93">
        <f t="shared" si="9"/>
        <v>17.152000071</v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17.152000000000001</v>
      </c>
      <c r="V72" s="3" t="str">
        <f>IFERROR(VLOOKUP('Open 1'!F72,$AC$3:$AD$7,2,TRUE),"")</f>
        <v>5D</v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>
        <f>IFERROR(IF(V72=$AA$1,'Open 1'!F72,""),"")</f>
        <v>17.152000071</v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>
        <f>IF(B74="","",Draw!A74)</f>
        <v>61</v>
      </c>
      <c r="B74" s="19" t="str">
        <f>IFERROR(Draw!B74,"")</f>
        <v xml:space="preserve">Kerry Royalty </v>
      </c>
      <c r="C74" s="19" t="str">
        <f>IFERROR(Draw!C74,"")</f>
        <v xml:space="preserve">Firefly </v>
      </c>
      <c r="D74" s="51">
        <v>17.495000000000001</v>
      </c>
      <c r="E74" s="92">
        <v>7.3000000000000005E-8</v>
      </c>
      <c r="F74" s="93">
        <f t="shared" si="9"/>
        <v>17.495000073</v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17.495000000000001</v>
      </c>
      <c r="V74" s="3" t="str">
        <f>IFERROR(VLOOKUP('Open 1'!F74,$AC$3:$AD$7,2,TRUE),"")</f>
        <v>5D</v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>
        <f>IFERROR(IF(V74=$AA$1,'Open 1'!F74,""),"")</f>
        <v>17.495000073</v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>
        <f>IF(B75="","",Draw!A75)</f>
        <v>62</v>
      </c>
      <c r="B75" s="19" t="str">
        <f>IFERROR(Draw!B75,"")</f>
        <v xml:space="preserve">Janice Roebuck </v>
      </c>
      <c r="C75" s="19" t="str">
        <f>IFERROR(Draw!C75,"")</f>
        <v xml:space="preserve">Peaches </v>
      </c>
      <c r="D75" s="52">
        <v>18.565999999999999</v>
      </c>
      <c r="E75" s="92">
        <v>7.4000000000000001E-8</v>
      </c>
      <c r="F75" s="93">
        <f t="shared" si="9"/>
        <v>18.566000073999998</v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18.565999999999999</v>
      </c>
      <c r="V75" s="3" t="str">
        <f>IFERROR(VLOOKUP('Open 1'!F75,$AC$3:$AD$7,2,TRUE),"")</f>
        <v>5D</v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>
        <f>IFERROR(IF(V75=$AA$1,'Open 1'!F75,""),"")</f>
        <v>18.566000073999998</v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>
        <f>IF(B76="","",Draw!A76)</f>
        <v>63</v>
      </c>
      <c r="B76" s="19" t="str">
        <f>IFERROR(Draw!B76,"")</f>
        <v xml:space="preserve">Michele Snyder </v>
      </c>
      <c r="C76" s="19" t="str">
        <f>IFERROR(Draw!C76,"")</f>
        <v xml:space="preserve">Shandy </v>
      </c>
      <c r="D76" s="52">
        <v>16.422000000000001</v>
      </c>
      <c r="E76" s="92">
        <v>7.4999999999999997E-8</v>
      </c>
      <c r="F76" s="93">
        <f t="shared" si="9"/>
        <v>16.422000075</v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16.422000000000001</v>
      </c>
      <c r="V76" s="3" t="str">
        <f>IFERROR(VLOOKUP('Open 1'!F76,$AC$3:$AD$7,2,TRUE),"")</f>
        <v>4D</v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>
        <f>IFERROR(IF($V76=$Z$1,'Open 1'!F76,""),"")</f>
        <v>16.422000075</v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>
        <f>IF(B77="","",Draw!A77)</f>
        <v>64</v>
      </c>
      <c r="B77" s="19" t="str">
        <f>IFERROR(Draw!B77,"")</f>
        <v xml:space="preserve">Kelli Shryock </v>
      </c>
      <c r="C77" s="19" t="str">
        <f>IFERROR(Draw!C77,"")</f>
        <v xml:space="preserve">Max </v>
      </c>
      <c r="D77" s="52">
        <v>16.588000000000001</v>
      </c>
      <c r="E77" s="92">
        <v>7.6000000000000006E-8</v>
      </c>
      <c r="F77" s="93">
        <f t="shared" si="9"/>
        <v>16.588000076</v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16.588000000000001</v>
      </c>
      <c r="V77" s="3" t="str">
        <f>IFERROR(VLOOKUP('Open 1'!F77,$AC$3:$AD$7,2,TRUE),"")</f>
        <v>4D</v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>
        <f>IFERROR(IF($V77=$Z$1,'Open 1'!F77,""),"")</f>
        <v>16.588000076</v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>
        <f>IF(B78="","",Draw!A78)</f>
        <v>65</v>
      </c>
      <c r="B78" s="19" t="str">
        <f>IFERROR(Draw!B78,"")</f>
        <v xml:space="preserve">Kristan Soukup </v>
      </c>
      <c r="C78" s="19" t="str">
        <f>IFERROR(Draw!C78,"")</f>
        <v xml:space="preserve">Crown </v>
      </c>
      <c r="D78" s="54">
        <v>16.422999999999998</v>
      </c>
      <c r="E78" s="92">
        <v>7.7000000000000001E-8</v>
      </c>
      <c r="F78" s="93">
        <f t="shared" si="9"/>
        <v>16.423000076999998</v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16.422999999999998</v>
      </c>
      <c r="V78" s="3" t="str">
        <f>IFERROR(VLOOKUP('Open 1'!F78,$AC$3:$AD$7,2,TRUE),"")</f>
        <v>4D</v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>
        <f>IFERROR(IF($V78=$Z$1,'Open 1'!F78,""),"")</f>
        <v>16.423000076999998</v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>
        <f>IF(B80="","",Draw!A80)</f>
        <v>66</v>
      </c>
      <c r="B80" s="19" t="str">
        <f>IFERROR(Draw!B80,"")</f>
        <v xml:space="preserve">Sara Skuodas </v>
      </c>
      <c r="C80" s="19" t="str">
        <f>IFERROR(Draw!C80,"")</f>
        <v xml:space="preserve">Puddles </v>
      </c>
      <c r="D80" s="143">
        <v>16.457000000000001</v>
      </c>
      <c r="E80" s="92">
        <v>7.9000000000000006E-8</v>
      </c>
      <c r="F80" s="93">
        <f t="shared" si="9"/>
        <v>16.457000079</v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16.457000000000001</v>
      </c>
      <c r="V80" s="3" t="str">
        <f>IFERROR(VLOOKUP('Open 1'!F80,$AC$3:$AD$7,2,TRUE),"")</f>
        <v>4D</v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>
        <f>IFERROR(IF($V80=$Z$1,'Open 1'!F80,""),"")</f>
        <v>16.457000079</v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>
        <f>IF(B81="","",Draw!A81)</f>
        <v>67</v>
      </c>
      <c r="B81" s="19" t="str">
        <f>IFERROR(Draw!B81,"")</f>
        <v xml:space="preserve">Kelli VanDerBrink </v>
      </c>
      <c r="C81" s="19" t="str">
        <f>IFERROR(Draw!C81,"")</f>
        <v xml:space="preserve">Cowboy </v>
      </c>
      <c r="D81" s="52">
        <v>16.210999999999999</v>
      </c>
      <c r="E81" s="92">
        <v>8.0000000000000002E-8</v>
      </c>
      <c r="F81" s="93">
        <f t="shared" si="9"/>
        <v>16.211000079999998</v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16.210999999999999</v>
      </c>
      <c r="V81" s="3" t="str">
        <f>IFERROR(VLOOKUP('Open 1'!F81,$AC$3:$AD$7,2,TRUE),"")</f>
        <v>3D</v>
      </c>
      <c r="W81" s="7" t="str">
        <f>IFERROR(IF(V81=$W$1,'Open 1'!F81,""),"")</f>
        <v/>
      </c>
      <c r="X81" s="7" t="str">
        <f>IFERROR(IF(V81=$X$1,'Open 1'!F81,""),"")</f>
        <v/>
      </c>
      <c r="Y81" s="7">
        <f>IFERROR(IF(V81=$Y$1,'Open 1'!F81,""),"")</f>
        <v>16.211000079999998</v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>
        <f>IF(B82="","",Draw!A82)</f>
        <v>68</v>
      </c>
      <c r="B82" s="19" t="str">
        <f>IFERROR(Draw!B82,"")</f>
        <v xml:space="preserve">Sara VanDuysen </v>
      </c>
      <c r="C82" s="19" t="str">
        <f>IFERROR(Draw!C82,"")</f>
        <v xml:space="preserve">lil haida boon </v>
      </c>
      <c r="D82" s="52">
        <v>16.626999999999999</v>
      </c>
      <c r="E82" s="92">
        <v>8.0999999999999997E-8</v>
      </c>
      <c r="F82" s="93">
        <f t="shared" si="9"/>
        <v>16.627000080999998</v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16.626999999999999</v>
      </c>
      <c r="V82" s="3" t="str">
        <f>IFERROR(VLOOKUP('Open 1'!F82,$AC$3:$AD$7,2,TRUE),"")</f>
        <v>4D</v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>
        <f>IFERROR(IF($V82=$Z$1,'Open 1'!F82,""),"")</f>
        <v>16.627000080999998</v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>
        <f>IF(B83="","",Draw!A83)</f>
        <v>69</v>
      </c>
      <c r="B83" s="19" t="str">
        <f>IFERROR(Draw!B83,"")</f>
        <v xml:space="preserve">Amanda Wegner </v>
      </c>
      <c r="C83" s="19" t="str">
        <f>IFERROR(Draw!C83,"")</f>
        <v xml:space="preserve">Bunny </v>
      </c>
      <c r="D83" s="52">
        <v>16.128</v>
      </c>
      <c r="E83" s="92">
        <v>8.2000000000000006E-8</v>
      </c>
      <c r="F83" s="93">
        <f t="shared" si="9"/>
        <v>16.128000082</v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16.128</v>
      </c>
      <c r="V83" s="3" t="str">
        <f>IFERROR(VLOOKUP('Open 1'!F83,$AC$3:$AD$7,2,TRUE),"")</f>
        <v>3D</v>
      </c>
      <c r="W83" s="7" t="str">
        <f>IFERROR(IF(V83=$W$1,'Open 1'!F83,""),"")</f>
        <v/>
      </c>
      <c r="X83" s="7" t="str">
        <f>IFERROR(IF(V83=$X$1,'Open 1'!F83,""),"")</f>
        <v/>
      </c>
      <c r="Y83" s="7">
        <f>IFERROR(IF(V83=$Y$1,'Open 1'!F83,""),"")</f>
        <v>16.128000082</v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>
        <f>IF(B84="","",Draw!A84)</f>
        <v>70</v>
      </c>
      <c r="B84" s="19" t="str">
        <f>IFERROR(Draw!B84,"")</f>
        <v xml:space="preserve">Becky Paczkowski </v>
      </c>
      <c r="C84" s="19" t="str">
        <f>IFERROR(Draw!C84,"")</f>
        <v>Buttercup</v>
      </c>
      <c r="D84" s="54">
        <v>22.614999999999998</v>
      </c>
      <c r="E84" s="92">
        <v>8.3000000000000002E-8</v>
      </c>
      <c r="F84" s="93">
        <f t="shared" si="9"/>
        <v>22.615000082999998</v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22.614999999999998</v>
      </c>
      <c r="V84" s="3" t="str">
        <f>IFERROR(VLOOKUP('Open 1'!F84,$AC$3:$AD$7,2,TRUE),"")</f>
        <v>5D</v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>
        <f>IFERROR(IF(V84=$AA$1,'Open 1'!F84,""),"")</f>
        <v>22.615000082999998</v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>
        <f>IF(B86="","",Draw!A86)</f>
        <v>71</v>
      </c>
      <c r="B86" s="19" t="str">
        <f>IFERROR(Draw!B86,"")</f>
        <v xml:space="preserve">Candace Andersen </v>
      </c>
      <c r="C86" s="19" t="str">
        <f>IFERROR(Draw!C86,"")</f>
        <v>Lulu</v>
      </c>
      <c r="D86" s="51">
        <v>15.558</v>
      </c>
      <c r="E86" s="92">
        <v>8.4999999999999994E-8</v>
      </c>
      <c r="F86" s="93">
        <f t="shared" si="9"/>
        <v>15.558000085</v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15.558</v>
      </c>
      <c r="V86" s="3" t="str">
        <f>IFERROR(VLOOKUP('Open 1'!F86,$AC$3:$AD$7,2,TRUE),"")</f>
        <v>2D</v>
      </c>
      <c r="W86" s="7" t="str">
        <f>IFERROR(IF(V86=$W$1,'Open 1'!F86,""),"")</f>
        <v/>
      </c>
      <c r="X86" s="7">
        <f>IFERROR(IF(V86=$X$1,'Open 1'!F86,""),"")</f>
        <v>15.558000085</v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>
        <f>IF(B87="","",Draw!A87)</f>
        <v>72</v>
      </c>
      <c r="B87" s="19" t="str">
        <f>IFERROR(Draw!B87,"")</f>
        <v xml:space="preserve">Tammy Watson </v>
      </c>
      <c r="C87" s="19" t="str">
        <f>IFERROR(Draw!C87,"")</f>
        <v xml:space="preserve">Holycastsnospots </v>
      </c>
      <c r="D87" s="52">
        <v>14.997</v>
      </c>
      <c r="E87" s="92">
        <v>8.6000000000000002E-8</v>
      </c>
      <c r="F87" s="93">
        <f t="shared" si="9"/>
        <v>14.997000086</v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14.997</v>
      </c>
      <c r="V87" s="3" t="str">
        <f>IFERROR(VLOOKUP('Open 1'!F87,$AC$3:$AD$7,2,TRUE),"")</f>
        <v>1D</v>
      </c>
      <c r="W87" s="7">
        <f>IFERROR(IF(V87=$W$1,'Open 1'!F87,""),"")</f>
        <v>14.997000086</v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>
        <f>IF(B88="","",Draw!A88)</f>
        <v>73</v>
      </c>
      <c r="B88" s="19" t="str">
        <f>IFERROR(Draw!B88,"")</f>
        <v xml:space="preserve">Mike Boomgarden </v>
      </c>
      <c r="C88" s="19" t="str">
        <f>IFERROR(Draw!C88,"")</f>
        <v xml:space="preserve">Stormie </v>
      </c>
      <c r="D88" s="54">
        <v>16.690999999999999</v>
      </c>
      <c r="E88" s="92">
        <v>8.6999999999999998E-8</v>
      </c>
      <c r="F88" s="93">
        <f t="shared" si="9"/>
        <v>16.691000086999999</v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16.690999999999999</v>
      </c>
      <c r="V88" s="3" t="str">
        <f>IFERROR(VLOOKUP('Open 1'!F88,$AC$3:$AD$7,2,TRUE),"")</f>
        <v>4D</v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>
        <f>IFERROR(IF($V88=$Z$1,'Open 1'!F88,""),"")</f>
        <v>16.691000086999999</v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>
        <f>IF(B89="","",Draw!A89)</f>
        <v>74</v>
      </c>
      <c r="B89" s="19" t="str">
        <f>IFERROR(Draw!B89,"")</f>
        <v xml:space="preserve">Natalie Hieronimus </v>
      </c>
      <c r="C89" s="19" t="str">
        <f>IFERROR(Draw!C89,"")</f>
        <v xml:space="preserve">ToEyedCowboy </v>
      </c>
      <c r="D89" s="52" t="s">
        <v>71</v>
      </c>
      <c r="E89" s="92">
        <v>8.7999999999999994E-8</v>
      </c>
      <c r="F89" s="93">
        <f t="shared" si="9"/>
        <v>3000.000000088</v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 t="str">
        <f t="shared" si="11"/>
        <v>scratch</v>
      </c>
      <c r="V89" s="3" t="str">
        <f>IFERROR(VLOOKUP('Open 1'!F89,$AC$3:$AD$7,2,TRUE),"")</f>
        <v>5D</v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>
        <f>IFERROR(IF(V89=$AA$1,'Open 1'!F89,""),"")</f>
        <v>3000.000000088</v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>
        <f>IF(B90="","",Draw!A90)</f>
        <v>75</v>
      </c>
      <c r="B90" s="19" t="str">
        <f>IFERROR(Draw!B90,"")</f>
        <v xml:space="preserve">Jean Shultz </v>
      </c>
      <c r="C90" s="19" t="str">
        <f>IFERROR(Draw!C90,"")</f>
        <v xml:space="preserve">Bratzilla </v>
      </c>
      <c r="D90" s="55">
        <v>15.981</v>
      </c>
      <c r="E90" s="92">
        <v>8.9000000000000003E-8</v>
      </c>
      <c r="F90" s="93">
        <f t="shared" si="9"/>
        <v>15.981000089</v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15.981</v>
      </c>
      <c r="V90" s="3" t="str">
        <f>IFERROR(VLOOKUP('Open 1'!F90,$AC$3:$AD$7,2,TRUE),"")</f>
        <v>3D</v>
      </c>
      <c r="W90" s="7" t="str">
        <f>IFERROR(IF(V90=$W$1,'Open 1'!F90,""),"")</f>
        <v/>
      </c>
      <c r="X90" s="7" t="str">
        <f>IFERROR(IF(V90=$X$1,'Open 1'!F90,""),"")</f>
        <v/>
      </c>
      <c r="Y90" s="7">
        <f>IFERROR(IF(V90=$Y$1,'Open 1'!F90,""),"")</f>
        <v>15.981000089</v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>
        <f>IF(B92="","",Draw!A92)</f>
        <v>76</v>
      </c>
      <c r="B92" s="19" t="str">
        <f>IFERROR(Draw!B92,"")</f>
        <v xml:space="preserve">Kylie West </v>
      </c>
      <c r="C92" s="19" t="str">
        <f>IFERROR(Draw!C92,"")</f>
        <v xml:space="preserve">JJ hollywood scootter </v>
      </c>
      <c r="D92" s="51">
        <v>17.402999999999999</v>
      </c>
      <c r="E92" s="92">
        <v>9.0999999999999994E-8</v>
      </c>
      <c r="F92" s="93">
        <f t="shared" si="9"/>
        <v>17.403000090999999</v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17.402999999999999</v>
      </c>
      <c r="V92" s="3" t="str">
        <f>IFERROR(VLOOKUP('Open 1'!F92,$AC$3:$AD$7,2,TRUE),"")</f>
        <v>5D</v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>
        <f>IFERROR(IF(V92=$AA$1,'Open 1'!F92,""),"")</f>
        <v>17.403000090999999</v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>
        <f>IF(B93="","",Draw!A93)</f>
        <v>77</v>
      </c>
      <c r="B93" s="19" t="str">
        <f>IFERROR(Draw!B93,"")</f>
        <v xml:space="preserve">Hillery Yager </v>
      </c>
      <c r="C93" s="19" t="str">
        <f>IFERROR(Draw!C93,"")</f>
        <v xml:space="preserve">Frenchie </v>
      </c>
      <c r="D93" s="52">
        <v>16.88</v>
      </c>
      <c r="E93" s="92">
        <v>9.2000000000000003E-8</v>
      </c>
      <c r="F93" s="93">
        <f t="shared" si="9"/>
        <v>16.880000092</v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16.88</v>
      </c>
      <c r="V93" s="3" t="str">
        <f>IFERROR(VLOOKUP('Open 1'!F93,$AC$3:$AD$7,2,TRUE),"")</f>
        <v>5D</v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>
        <f>IFERROR(IF(V93=$AA$1,'Open 1'!F93,""),"")</f>
        <v>16.880000092</v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>
        <f>IF(B94="","",Draw!A94)</f>
        <v>78</v>
      </c>
      <c r="B94" s="19" t="str">
        <f>IFERROR(Draw!B94,"")</f>
        <v xml:space="preserve">Candice Aamot </v>
      </c>
      <c r="C94" s="19" t="str">
        <f>IFERROR(Draw!C94,"")</f>
        <v xml:space="preserve">Turtle </v>
      </c>
      <c r="D94" s="52">
        <v>17.587</v>
      </c>
      <c r="E94" s="92">
        <v>9.2999999999999999E-8</v>
      </c>
      <c r="F94" s="93">
        <f t="shared" si="9"/>
        <v>17.587000093</v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17.587</v>
      </c>
      <c r="V94" s="3" t="str">
        <f>IFERROR(VLOOKUP('Open 1'!F94,$AC$3:$AD$7,2,TRUE),"")</f>
        <v>5D</v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>
        <f>IFERROR(IF(V94=$AA$1,'Open 1'!F94,""),"")</f>
        <v>17.587000093</v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>
        <f>IF(B95="","",Draw!A95)</f>
        <v>79</v>
      </c>
      <c r="B95" s="19" t="str">
        <f>IFERROR(Draw!B95,"")</f>
        <v xml:space="preserve">Gracie Pechous </v>
      </c>
      <c r="C95" s="19" t="str">
        <f>IFERROR(Draw!C95,"")</f>
        <v xml:space="preserve">Tamale </v>
      </c>
      <c r="D95" s="52">
        <v>19.684999999999999</v>
      </c>
      <c r="E95" s="92">
        <v>9.3999999999999995E-8</v>
      </c>
      <c r="F95" s="93">
        <f t="shared" si="9"/>
        <v>19.685000093999999</v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19.684999999999999</v>
      </c>
      <c r="V95" s="3" t="str">
        <f>IFERROR(VLOOKUP('Open 1'!F95,$AC$3:$AD$7,2,TRUE),"")</f>
        <v>5D</v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>
        <f>IFERROR(IF(V95=$AA$1,'Open 1'!F95,""),"")</f>
        <v>19.685000093999999</v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>
        <f>IF(B96="","",Draw!A96)</f>
        <v>80</v>
      </c>
      <c r="B96" s="19" t="str">
        <f>IFERROR(Draw!B96,"")</f>
        <v xml:space="preserve">Khloe Speidel </v>
      </c>
      <c r="C96" s="19" t="str">
        <f>IFERROR(Draw!C96,"")</f>
        <v xml:space="preserve">Stevie </v>
      </c>
      <c r="D96" s="54">
        <v>917.44799999999998</v>
      </c>
      <c r="E96" s="92">
        <v>9.5000000000000004E-8</v>
      </c>
      <c r="F96" s="93">
        <f t="shared" si="9"/>
        <v>917.448000095</v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917.44799999999998</v>
      </c>
      <c r="V96" s="3" t="str">
        <f>IFERROR(VLOOKUP('Open 1'!F96,$AC$3:$AD$7,2,TRUE),"")</f>
        <v>5D</v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>
        <f>IFERROR(IF(V96=$AA$1,'Open 1'!F96,""),"")</f>
        <v>917.448000095</v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>
        <f>IF(B98="","",Draw!A98)</f>
        <v>81</v>
      </c>
      <c r="B98" s="19" t="str">
        <f>IFERROR(Draw!B98,"")</f>
        <v xml:space="preserve">Kassydi Anderson </v>
      </c>
      <c r="C98" s="19" t="str">
        <f>IFERROR(Draw!C98,"")</f>
        <v xml:space="preserve">Imaflyinboss </v>
      </c>
      <c r="D98" s="51">
        <v>17.331</v>
      </c>
      <c r="E98" s="92">
        <v>9.6999999999999995E-8</v>
      </c>
      <c r="F98" s="93">
        <f t="shared" si="9"/>
        <v>17.331000097</v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17.331</v>
      </c>
      <c r="V98" s="3" t="str">
        <f>IFERROR(VLOOKUP('Open 1'!F98,$AC$3:$AD$7,2,TRUE),"")</f>
        <v>5D</v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>
        <f>IFERROR(IF(V98=$AA$1,'Open 1'!F98,""),"")</f>
        <v>17.331000097</v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>
        <f>IF(B99="","",Draw!A99)</f>
        <v>82</v>
      </c>
      <c r="B99" s="19" t="str">
        <f>IFERROR(Draw!B99,"")</f>
        <v xml:space="preserve">Brooklyn Chapman </v>
      </c>
      <c r="C99" s="19" t="str">
        <f>IFERROR(Draw!C99,"")</f>
        <v xml:space="preserve">Raisin </v>
      </c>
      <c r="D99" s="52">
        <v>16.577000000000002</v>
      </c>
      <c r="E99" s="92">
        <v>9.8000000000000004E-8</v>
      </c>
      <c r="F99" s="93">
        <f t="shared" si="9"/>
        <v>16.577000098000003</v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16.577000000000002</v>
      </c>
      <c r="V99" s="3" t="str">
        <f>IFERROR(VLOOKUP('Open 1'!F99,$AC$3:$AD$7,2,TRUE),"")</f>
        <v>4D</v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>
        <f>IFERROR(IF($V99=$Z$1,'Open 1'!F99,""),"")</f>
        <v>16.577000098000003</v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>
        <f>IF(B100="","",Draw!A100)</f>
        <v>83</v>
      </c>
      <c r="B100" s="19" t="str">
        <f>IFERROR(Draw!B100,"")</f>
        <v xml:space="preserve">Cessalie Sternhagen </v>
      </c>
      <c r="C100" s="19" t="str">
        <f>IFERROR(Draw!C100,"")</f>
        <v xml:space="preserve">LonesomeFlickHer </v>
      </c>
      <c r="D100" s="52">
        <v>16.521000000000001</v>
      </c>
      <c r="E100" s="92">
        <v>9.9E-8</v>
      </c>
      <c r="F100" s="93">
        <f t="shared" si="9"/>
        <v>16.521000099000002</v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16.521000000000001</v>
      </c>
      <c r="V100" s="3" t="str">
        <f>IFERROR(VLOOKUP('Open 1'!F100,$AC$3:$AD$7,2,TRUE),"")</f>
        <v>4D</v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>
        <f>IFERROR(IF($V100=$Z$1,'Open 1'!F100,""),"")</f>
        <v>16.521000099000002</v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>
        <f>IF(B101="","",Draw!A101)</f>
        <v>84</v>
      </c>
      <c r="B101" s="19" t="str">
        <f>IFERROR(Draw!B101,"")</f>
        <v xml:space="preserve">Jessica Taubert </v>
      </c>
      <c r="C101" s="19" t="str">
        <f>IFERROR(Draw!C101,"")</f>
        <v xml:space="preserve">Jolene </v>
      </c>
      <c r="D101" s="52">
        <v>16.338000000000001</v>
      </c>
      <c r="E101" s="92">
        <v>9.9999999999999995E-8</v>
      </c>
      <c r="F101" s="93">
        <f t="shared" si="9"/>
        <v>16.338000100000002</v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16.338000000000001</v>
      </c>
      <c r="V101" s="3" t="str">
        <f>IFERROR(VLOOKUP('Open 1'!F101,$AC$3:$AD$7,2,TRUE),"")</f>
        <v>4D</v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>
        <f>IFERROR(IF($V101=$Z$1,'Open 1'!F101,""),"")</f>
        <v>16.338000100000002</v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>
        <f>IF(B102="","",Draw!A102)</f>
        <v>85</v>
      </c>
      <c r="B102" s="19" t="str">
        <f>IFERROR(Draw!B102,"")</f>
        <v xml:space="preserve">Lindsey Zuelke </v>
      </c>
      <c r="C102" s="19" t="str">
        <f>IFERROR(Draw!C102,"")</f>
        <v xml:space="preserve">McCall </v>
      </c>
      <c r="D102" s="54">
        <v>16.513999999999999</v>
      </c>
      <c r="E102" s="92">
        <v>1.01E-7</v>
      </c>
      <c r="F102" s="93">
        <f t="shared" si="9"/>
        <v>16.514000101000001</v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16.513999999999999</v>
      </c>
      <c r="V102" s="3" t="str">
        <f>IFERROR(VLOOKUP('Open 1'!F102,$AC$3:$AD$7,2,TRUE),"")</f>
        <v>4D</v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>
        <f>IFERROR(IF($V102=$Z$1,'Open 1'!F102,""),"")</f>
        <v>16.514000101000001</v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>
        <f>IF(B104="","",Draw!A104)</f>
        <v>86</v>
      </c>
      <c r="B104" s="19" t="str">
        <f>IFERROR(Draw!B104,"")</f>
        <v>Lilliya Meek</v>
      </c>
      <c r="C104" s="19" t="str">
        <f>IFERROR(Draw!C104,"")</f>
        <v xml:space="preserve">Lena </v>
      </c>
      <c r="D104" s="53">
        <v>16.663</v>
      </c>
      <c r="E104" s="92">
        <v>1.03E-7</v>
      </c>
      <c r="F104" s="93">
        <f t="shared" si="9"/>
        <v>16.663000103000002</v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16.663</v>
      </c>
      <c r="V104" s="3" t="str">
        <f>IFERROR(VLOOKUP('Open 1'!F104,$AC$3:$AD$7,2,TRUE),"")</f>
        <v>4D</v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>
        <f>IFERROR(IF($V104=$Z$1,'Open 1'!F104,""),"")</f>
        <v>16.663000103000002</v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>
        <f>IF(B105="","",Draw!A105)</f>
        <v>87</v>
      </c>
      <c r="B105" s="19" t="str">
        <f>IFERROR(Draw!B105,"")</f>
        <v xml:space="preserve">Kynlee Speidel </v>
      </c>
      <c r="C105" s="19" t="str">
        <f>IFERROR(Draw!C105,"")</f>
        <v xml:space="preserve">Jalandy </v>
      </c>
      <c r="D105" s="52">
        <v>19.129000000000001</v>
      </c>
      <c r="E105" s="92">
        <v>1.04E-7</v>
      </c>
      <c r="F105" s="93">
        <f t="shared" si="9"/>
        <v>19.129000104000003</v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19.129000000000001</v>
      </c>
      <c r="V105" s="3" t="str">
        <f>IFERROR(VLOOKUP('Open 1'!F105,$AC$3:$AD$7,2,TRUE),"")</f>
        <v>5D</v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>
        <f>IFERROR(IF(V105=$AA$1,'Open 1'!F105,""),"")</f>
        <v>19.129000104000003</v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>
        <f>IF(B106="","",Draw!A106)</f>
        <v>88</v>
      </c>
      <c r="B106" s="19" t="str">
        <f>IFERROR(Draw!B106,"")</f>
        <v xml:space="preserve">Summer Beeson </v>
      </c>
      <c r="C106" s="19" t="str">
        <f>IFERROR(Draw!C106,"")</f>
        <v xml:space="preserve">Miss Sassy </v>
      </c>
      <c r="D106" s="52">
        <v>916.03499999999997</v>
      </c>
      <c r="E106" s="92">
        <v>1.05E-7</v>
      </c>
      <c r="F106" s="93">
        <f t="shared" si="9"/>
        <v>916.03500010499999</v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916.03499999999997</v>
      </c>
      <c r="V106" s="3" t="str">
        <f>IFERROR(VLOOKUP('Open 1'!F106,$AC$3:$AD$7,2,TRUE),"")</f>
        <v>5D</v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>
        <f>IFERROR(IF(V106=$AA$1,'Open 1'!F106,""),"")</f>
        <v>916.03500010499999</v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>
        <f>IF(B107="","",Draw!A107)</f>
        <v>89</v>
      </c>
      <c r="B107" s="19" t="str">
        <f>IFERROR(Draw!B107,"")</f>
        <v xml:space="preserve">Joni Boekelheide </v>
      </c>
      <c r="C107" s="19" t="str">
        <f>IFERROR(Draw!C107,"")</f>
        <v xml:space="preserve">Jet </v>
      </c>
      <c r="D107" s="52">
        <v>16.195</v>
      </c>
      <c r="E107" s="92">
        <v>1.06E-7</v>
      </c>
      <c r="F107" s="93">
        <f t="shared" si="9"/>
        <v>16.195000106000002</v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16.195</v>
      </c>
      <c r="V107" s="3" t="str">
        <f>IFERROR(VLOOKUP('Open 1'!F107,$AC$3:$AD$7,2,TRUE),"")</f>
        <v>3D</v>
      </c>
      <c r="W107" s="7" t="str">
        <f>IFERROR(IF(V107=$W$1,'Open 1'!F107,""),"")</f>
        <v/>
      </c>
      <c r="X107" s="7" t="str">
        <f>IFERROR(IF(V107=$X$1,'Open 1'!F107,""),"")</f>
        <v/>
      </c>
      <c r="Y107" s="7">
        <f>IFERROR(IF(V107=$Y$1,'Open 1'!F107,""),"")</f>
        <v>16.195000106000002</v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>
        <f>IF(B108="","",Draw!A108)</f>
        <v>90</v>
      </c>
      <c r="B108" s="19" t="str">
        <f>IFERROR(Draw!B108,"")</f>
        <v xml:space="preserve">Rochelle Chapman </v>
      </c>
      <c r="C108" s="19" t="str">
        <f>IFERROR(Draw!C108,"")</f>
        <v xml:space="preserve">Lucky </v>
      </c>
      <c r="D108" s="54">
        <v>17.75</v>
      </c>
      <c r="E108" s="92">
        <v>1.0700000000000001E-7</v>
      </c>
      <c r="F108" s="93">
        <f t="shared" si="9"/>
        <v>17.750000107000002</v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17.75</v>
      </c>
      <c r="V108" s="3" t="str">
        <f>IFERROR(VLOOKUP('Open 1'!F108,$AC$3:$AD$7,2,TRUE),"")</f>
        <v>5D</v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>
        <f>IFERROR(IF(V108=$AA$1,'Open 1'!F108,""),"")</f>
        <v>17.750000107000002</v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>
        <f>IF(B110="","",Draw!A110)</f>
        <v>91</v>
      </c>
      <c r="B110" s="19" t="str">
        <f>IFERROR(Draw!B110,"")</f>
        <v xml:space="preserve">Carrie Dieters </v>
      </c>
      <c r="C110" s="19" t="str">
        <f>IFERROR(Draw!C110,"")</f>
        <v xml:space="preserve">Jasper </v>
      </c>
      <c r="D110" s="51">
        <v>15.961</v>
      </c>
      <c r="E110" s="92">
        <v>1.09E-7</v>
      </c>
      <c r="F110" s="93">
        <f t="shared" si="9"/>
        <v>15.961000109</v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15.961</v>
      </c>
      <c r="V110" s="3" t="str">
        <f>IFERROR(VLOOKUP('Open 1'!F110,$AC$3:$AD$7,2,TRUE),"")</f>
        <v>3D</v>
      </c>
      <c r="W110" s="7" t="str">
        <f>IFERROR(IF(V110=$W$1,'Open 1'!F110,""),"")</f>
        <v/>
      </c>
      <c r="X110" s="7" t="str">
        <f>IFERROR(IF(V110=$X$1,'Open 1'!F110,""),"")</f>
        <v/>
      </c>
      <c r="Y110" s="7">
        <f>IFERROR(IF(V110=$Y$1,'Open 1'!F110,""),"")</f>
        <v>15.961000109</v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>
        <f>IF(B111="","",Draw!A111)</f>
        <v>92</v>
      </c>
      <c r="B111" s="19" t="str">
        <f>IFERROR(Draw!B111,"")</f>
        <v xml:space="preserve">Sandy Highland </v>
      </c>
      <c r="C111" s="19" t="str">
        <f>IFERROR(Draw!C111,"")</f>
        <v xml:space="preserve">Beer Ticket </v>
      </c>
      <c r="D111" s="52">
        <v>16.617999999999999</v>
      </c>
      <c r="E111" s="92">
        <v>1.1000000000000001E-7</v>
      </c>
      <c r="F111" s="93">
        <f t="shared" si="9"/>
        <v>16.618000109999997</v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16.617999999999999</v>
      </c>
      <c r="V111" s="3" t="str">
        <f>IFERROR(VLOOKUP('Open 1'!F111,$AC$3:$AD$7,2,TRUE),"")</f>
        <v>4D</v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>
        <f>IFERROR(IF($V111=$Z$1,'Open 1'!F111,""),"")</f>
        <v>16.618000109999997</v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>
        <f>IF(B112="","",Draw!A112)</f>
        <v>93</v>
      </c>
      <c r="B112" s="19" t="str">
        <f>IFERROR(Draw!B112,"")</f>
        <v xml:space="preserve">Taylor Hoxeng </v>
      </c>
      <c r="C112" s="19" t="str">
        <f>IFERROR(Draw!C112,"")</f>
        <v xml:space="preserve">Jewels Texas Cutter </v>
      </c>
      <c r="D112" s="54">
        <v>16.41</v>
      </c>
      <c r="E112" s="92">
        <v>1.11E-7</v>
      </c>
      <c r="F112" s="93">
        <f t="shared" si="9"/>
        <v>16.410000110999999</v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16.41</v>
      </c>
      <c r="V112" s="3" t="str">
        <f>IFERROR(VLOOKUP('Open 1'!F112,$AC$3:$AD$7,2,TRUE),"")</f>
        <v>4D</v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>
        <f>IFERROR(IF($V112=$Z$1,'Open 1'!F112,""),"")</f>
        <v>16.410000110999999</v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>
        <f>IF(B113="","",Draw!A113)</f>
        <v>94</v>
      </c>
      <c r="B113" s="19" t="str">
        <f>IFERROR(Draw!B113,"")</f>
        <v xml:space="preserve">Brooke Knoll </v>
      </c>
      <c r="C113" s="19" t="str">
        <f>IFERROR(Draw!C113,"")</f>
        <v xml:space="preserve">Cash </v>
      </c>
      <c r="D113" s="52">
        <v>17.474</v>
      </c>
      <c r="E113" s="92">
        <v>1.12E-7</v>
      </c>
      <c r="F113" s="93">
        <f t="shared" si="9"/>
        <v>17.474000111999999</v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17.474</v>
      </c>
      <c r="V113" s="3" t="str">
        <f>IFERROR(VLOOKUP('Open 1'!F113,$AC$3:$AD$7,2,TRUE),"")</f>
        <v>5D</v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>
        <f>IFERROR(IF(V113=$AA$1,'Open 1'!F113,""),"")</f>
        <v>17.474000111999999</v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>
        <f>IF(B114="","",Draw!A114)</f>
        <v>95</v>
      </c>
      <c r="B114" s="19" t="str">
        <f>IFERROR(Draw!B114,"")</f>
        <v xml:space="preserve">Tera Moody </v>
      </c>
      <c r="C114" s="19" t="str">
        <f>IFERROR(Draw!C114,"")</f>
        <v xml:space="preserve">Tarzan </v>
      </c>
      <c r="D114" s="55">
        <v>15.372</v>
      </c>
      <c r="E114" s="92">
        <v>1.1300000000000001E-7</v>
      </c>
      <c r="F114" s="93">
        <f t="shared" si="9"/>
        <v>15.372000113</v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15.372</v>
      </c>
      <c r="V114" s="3" t="str">
        <f>IFERROR(VLOOKUP('Open 1'!F114,$AC$3:$AD$7,2,TRUE),"")</f>
        <v>2D</v>
      </c>
      <c r="W114" s="7" t="str">
        <f>IFERROR(IF(V114=$W$1,'Open 1'!F114,""),"")</f>
        <v/>
      </c>
      <c r="X114" s="7">
        <f>IFERROR(IF(V114=$X$1,'Open 1'!F114,""),"")</f>
        <v>15.372000113</v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>
        <f>IF(B116="","",Draw!A116)</f>
        <v>96</v>
      </c>
      <c r="B116" s="19" t="str">
        <f>IFERROR(Draw!B116,"")</f>
        <v xml:space="preserve">Debbie McCutcheon </v>
      </c>
      <c r="C116" s="19" t="str">
        <f>IFERROR(Draw!C116,"")</f>
        <v xml:space="preserve">MCL French Royal </v>
      </c>
      <c r="D116" s="51">
        <v>16.53</v>
      </c>
      <c r="E116" s="92">
        <v>1.15E-7</v>
      </c>
      <c r="F116" s="93">
        <f t="shared" si="9"/>
        <v>16.530000115</v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16.53</v>
      </c>
      <c r="V116" s="3" t="str">
        <f>IFERROR(VLOOKUP('Open 1'!F116,$AC$3:$AD$7,2,TRUE),"")</f>
        <v>4D</v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>
        <f>IFERROR(IF($V116=$Z$1,'Open 1'!F116,""),"")</f>
        <v>16.530000115</v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>
        <f>IF(B117="","",Draw!A117)</f>
        <v>97</v>
      </c>
      <c r="B117" s="19" t="str">
        <f>IFERROR(Draw!B117,"")</f>
        <v xml:space="preserve">Jodi  Nelson </v>
      </c>
      <c r="C117" s="19" t="str">
        <f>IFERROR(Draw!C117,"")</f>
        <v xml:space="preserve">Ava </v>
      </c>
      <c r="D117" s="52">
        <v>15.368</v>
      </c>
      <c r="E117" s="92">
        <v>1.1600000000000001E-7</v>
      </c>
      <c r="F117" s="93">
        <f t="shared" si="9"/>
        <v>15.368000116000001</v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15.368</v>
      </c>
      <c r="V117" s="3" t="str">
        <f>IFERROR(VLOOKUP('Open 1'!F117,$AC$3:$AD$7,2,TRUE),"")</f>
        <v>2D</v>
      </c>
      <c r="W117" s="7" t="str">
        <f>IFERROR(IF(V117=$W$1,'Open 1'!F117,""),"")</f>
        <v/>
      </c>
      <c r="X117" s="7">
        <f>IFERROR(IF(V117=$X$1,'Open 1'!F117,""),"")</f>
        <v>15.368000116000001</v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>
        <f>IF(B118="","",Draw!A118)</f>
        <v>98</v>
      </c>
      <c r="B118" s="19" t="str">
        <f>IFERROR(Draw!B118,"")</f>
        <v xml:space="preserve">Carlee Nelson </v>
      </c>
      <c r="C118" s="19" t="str">
        <f>IFERROR(Draw!C118,"")</f>
        <v>Lucy</v>
      </c>
      <c r="D118" s="52">
        <v>15.972</v>
      </c>
      <c r="E118" s="92">
        <v>1.17E-7</v>
      </c>
      <c r="F118" s="93">
        <f t="shared" si="9"/>
        <v>15.972000117</v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15.972</v>
      </c>
      <c r="V118" s="3" t="str">
        <f>IFERROR(VLOOKUP('Open 1'!F118,$AC$3:$AD$7,2,TRUE),"")</f>
        <v>3D</v>
      </c>
      <c r="W118" s="7" t="str">
        <f>IFERROR(IF(V118=$W$1,'Open 1'!F118,""),"")</f>
        <v/>
      </c>
      <c r="X118" s="7" t="str">
        <f>IFERROR(IF(V118=$X$1,'Open 1'!F118,""),"")</f>
        <v/>
      </c>
      <c r="Y118" s="7">
        <f>IFERROR(IF(V118=$Y$1,'Open 1'!F118,""),"")</f>
        <v>15.972000117</v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>
        <f>IF(B119="","",Draw!A119)</f>
        <v>99</v>
      </c>
      <c r="B119" s="19" t="str">
        <f>IFERROR(Draw!B119,"")</f>
        <v xml:space="preserve">Ally Pauley </v>
      </c>
      <c r="C119" s="19" t="str">
        <f>IFERROR(Draw!C119,"")</f>
        <v xml:space="preserve">Rocket </v>
      </c>
      <c r="D119" s="52">
        <v>16.504000000000001</v>
      </c>
      <c r="E119" s="92">
        <v>1.18E-7</v>
      </c>
      <c r="F119" s="93">
        <f t="shared" si="9"/>
        <v>16.504000118</v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16.504000000000001</v>
      </c>
      <c r="V119" s="3" t="str">
        <f>IFERROR(VLOOKUP('Open 1'!F119,$AC$3:$AD$7,2,TRUE),"")</f>
        <v>4D</v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>
        <f>IFERROR(IF($V119=$Z$1,'Open 1'!F119,""),"")</f>
        <v>16.504000118</v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>
        <f>IF(B120="","",Draw!A120)</f>
        <v>100</v>
      </c>
      <c r="B120" s="19" t="str">
        <f>IFERROR(Draw!B120,"")</f>
        <v xml:space="preserve">Lexy Leischner </v>
      </c>
      <c r="C120" s="19" t="str">
        <f>IFERROR(Draw!C120,"")</f>
        <v xml:space="preserve">Playboy </v>
      </c>
      <c r="D120" s="54">
        <v>16.753</v>
      </c>
      <c r="E120" s="92">
        <v>1.1899999999999999E-7</v>
      </c>
      <c r="F120" s="93">
        <f t="shared" si="9"/>
        <v>16.753000118999999</v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16.753</v>
      </c>
      <c r="V120" s="3" t="str">
        <f>IFERROR(VLOOKUP('Open 1'!F120,$AC$3:$AD$7,2,TRUE),"")</f>
        <v>4D</v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>
        <f>IFERROR(IF($V120=$Z$1,'Open 1'!F120,""),"")</f>
        <v>16.753000118999999</v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>
        <f>IF(B122="","",Draw!A122)</f>
        <v>101</v>
      </c>
      <c r="B122" s="19" t="str">
        <f>IFERROR(Draw!B122,"")</f>
        <v xml:space="preserve">Mike Boomgarden </v>
      </c>
      <c r="C122" s="19" t="str">
        <f>IFERROR(Draw!C122,"")</f>
        <v xml:space="preserve">Peanut </v>
      </c>
      <c r="D122" s="51">
        <v>915.875</v>
      </c>
      <c r="E122" s="92">
        <v>1.2100000000000001E-7</v>
      </c>
      <c r="F122" s="93">
        <f t="shared" si="9"/>
        <v>915.87500012099997</v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915.875</v>
      </c>
      <c r="V122" s="3" t="str">
        <f>IFERROR(VLOOKUP('Open 1'!F122,$AC$3:$AD$7,2,TRUE),"")</f>
        <v>5D</v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>
        <f>IFERROR(IF(V122=$AA$1,'Open 1'!F122,""),"")</f>
        <v>915.87500012099997</v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>
        <f>IF(B123="","",Draw!A123)</f>
        <v>102</v>
      </c>
      <c r="B123" s="19" t="str">
        <f>IFERROR(Draw!B123,"")</f>
        <v xml:space="preserve">Hillery Yager </v>
      </c>
      <c r="C123" s="19" t="str">
        <f>IFERROR(Draw!C123,"")</f>
        <v xml:space="preserve">Dorris </v>
      </c>
      <c r="D123" s="52">
        <v>17.085000000000001</v>
      </c>
      <c r="E123" s="92">
        <v>1.2200000000000001E-7</v>
      </c>
      <c r="F123" s="93">
        <f t="shared" si="9"/>
        <v>17.085000122</v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17.085000000000001</v>
      </c>
      <c r="V123" s="3" t="str">
        <f>IFERROR(VLOOKUP('Open 1'!F123,$AC$3:$AD$7,2,TRUE),"")</f>
        <v>5D</v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>
        <f>IFERROR(IF(V123=$AA$1,'Open 1'!F123,""),"")</f>
        <v>17.085000122</v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>
        <f>IF(B124="","",Draw!A124)</f>
        <v>103</v>
      </c>
      <c r="B124" s="19" t="str">
        <f>IFERROR(Draw!B124,"")</f>
        <v xml:space="preserve">Kara Martin </v>
      </c>
      <c r="C124" s="19" t="str">
        <f>IFERROR(Draw!C124,"")</f>
        <v xml:space="preserve">TQH Smart Ransom </v>
      </c>
      <c r="D124" s="52">
        <v>15.808999999999999</v>
      </c>
      <c r="E124" s="92">
        <v>1.23E-7</v>
      </c>
      <c r="F124" s="93">
        <f t="shared" si="9"/>
        <v>15.809000122999999</v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15.808999999999999</v>
      </c>
      <c r="V124" s="3" t="str">
        <f>IFERROR(VLOOKUP('Open 1'!F124,$AC$3:$AD$7,2,TRUE),"")</f>
        <v>3D</v>
      </c>
      <c r="W124" s="7" t="str">
        <f>IFERROR(IF(V124=$W$1,'Open 1'!F124,""),"")</f>
        <v/>
      </c>
      <c r="X124" s="7" t="str">
        <f>IFERROR(IF(V124=$X$1,'Open 1'!F124,""),"")</f>
        <v/>
      </c>
      <c r="Y124" s="7">
        <f>IFERROR(IF(V124=$Y$1,'Open 1'!F124,""),"")</f>
        <v>15.809000122999999</v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>
        <f>IF(B125="","",Draw!A125)</f>
        <v>104</v>
      </c>
      <c r="B125" s="19" t="str">
        <f>IFERROR(Draw!B125,"")</f>
        <v>Amy Schimke</v>
      </c>
      <c r="C125" s="19" t="str">
        <f>IFERROR(Draw!C125,"")</f>
        <v>Marti</v>
      </c>
      <c r="D125" s="52">
        <v>15.504</v>
      </c>
      <c r="E125" s="92">
        <v>1.24E-7</v>
      </c>
      <c r="F125" s="93">
        <f t="shared" si="9"/>
        <v>15.504000123999999</v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15.504</v>
      </c>
      <c r="V125" s="3" t="str">
        <f>IFERROR(VLOOKUP('Open 1'!F125,$AC$3:$AD$7,2,TRUE),"")</f>
        <v>2D</v>
      </c>
      <c r="W125" s="7" t="str">
        <f>IFERROR(IF(V125=$W$1,'Open 1'!F125,""),"")</f>
        <v/>
      </c>
      <c r="X125" s="7">
        <f>IFERROR(IF(V125=$X$1,'Open 1'!F125,""),"")</f>
        <v>15.504000123999999</v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>
        <f>IF(B126="","",Draw!A126)</f>
        <v>105</v>
      </c>
      <c r="B126" s="19" t="str">
        <f>IFERROR(Draw!B126,"")</f>
        <v xml:space="preserve">Melissa Maxwell </v>
      </c>
      <c r="C126" s="19" t="str">
        <f>IFERROR(Draw!C126,"")</f>
        <v xml:space="preserve">Tex </v>
      </c>
      <c r="D126" s="54">
        <v>15.391999999999999</v>
      </c>
      <c r="E126" s="92">
        <v>1.2499999999999999E-7</v>
      </c>
      <c r="F126" s="93">
        <f t="shared" si="9"/>
        <v>15.392000124999999</v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15.391999999999999</v>
      </c>
      <c r="V126" s="3" t="str">
        <f>IFERROR(VLOOKUP('Open 1'!F126,$AC$3:$AD$7,2,TRUE),"")</f>
        <v>2D</v>
      </c>
      <c r="W126" s="7" t="str">
        <f>IFERROR(IF(V126=$W$1,'Open 1'!F126,""),"")</f>
        <v/>
      </c>
      <c r="X126" s="7">
        <f>IFERROR(IF(V126=$X$1,'Open 1'!F126,""),"")</f>
        <v>15.392000124999999</v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>
        <f>IF(B128="","",Draw!A128)</f>
        <v>106</v>
      </c>
      <c r="B128" s="19" t="str">
        <f>IFERROR(Draw!B128,"")</f>
        <v xml:space="preserve">Ava Nelson </v>
      </c>
      <c r="C128" s="19" t="str">
        <f>IFERROR(Draw!C128,"")</f>
        <v xml:space="preserve">May </v>
      </c>
      <c r="D128" s="53">
        <v>16.399000000000001</v>
      </c>
      <c r="E128" s="92">
        <v>1.2700000000000001E-7</v>
      </c>
      <c r="F128" s="93">
        <f t="shared" si="9"/>
        <v>16.399000127000001</v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16.399000000000001</v>
      </c>
      <c r="V128" s="3" t="str">
        <f>IFERROR(VLOOKUP('Open 1'!F128,$AC$3:$AD$7,2,TRUE),"")</f>
        <v>4D</v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>
        <f>IFERROR(IF($V128=$Z$1,'Open 1'!F128,""),"")</f>
        <v>16.399000127000001</v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>
        <f>IF(B129="","",Draw!A129)</f>
        <v>107</v>
      </c>
      <c r="B129" s="19" t="str">
        <f>IFERROR(Draw!B129,"")</f>
        <v xml:space="preserve">Kristie Cleland </v>
      </c>
      <c r="C129" s="19" t="str">
        <f>IFERROR(Draw!C129,"")</f>
        <v xml:space="preserve">Drive By </v>
      </c>
      <c r="D129" s="52">
        <v>16.821999999999999</v>
      </c>
      <c r="E129" s="92">
        <v>1.2800000000000001E-7</v>
      </c>
      <c r="F129" s="93">
        <f t="shared" si="9"/>
        <v>16.822000127999999</v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16.821999999999999</v>
      </c>
      <c r="V129" s="3" t="str">
        <f>IFERROR(VLOOKUP('Open 1'!F129,$AC$3:$AD$7,2,TRUE),"")</f>
        <v>5D</v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>
        <f>IFERROR(IF(V129=$AA$1,'Open 1'!F129,""),"")</f>
        <v>16.822000127999999</v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>
        <f>IF(B130="","",Draw!A130)</f>
        <v>108</v>
      </c>
      <c r="B130" s="19" t="str">
        <f>IFERROR(Draw!B130,"")</f>
        <v xml:space="preserve">Jennifer Nelsen </v>
      </c>
      <c r="C130" s="19" t="str">
        <f>IFERROR(Draw!C130,"")</f>
        <v xml:space="preserve">First and Famous </v>
      </c>
      <c r="D130" s="52">
        <v>15.731999999999999</v>
      </c>
      <c r="E130" s="92">
        <v>1.29E-7</v>
      </c>
      <c r="F130" s="93">
        <f t="shared" si="9"/>
        <v>15.732000128999999</v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15.731999999999999</v>
      </c>
      <c r="V130" s="3" t="str">
        <f>IFERROR(VLOOKUP('Open 1'!F130,$AC$3:$AD$7,2,TRUE),"")</f>
        <v>2D</v>
      </c>
      <c r="W130" s="7" t="str">
        <f>IFERROR(IF(V130=$W$1,'Open 1'!F130,""),"")</f>
        <v/>
      </c>
      <c r="X130" s="7">
        <f>IFERROR(IF(V130=$X$1,'Open 1'!F130,""),"")</f>
        <v>15.732000128999999</v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>
        <f>IF(B131="","",Draw!A131)</f>
        <v>109</v>
      </c>
      <c r="B131" s="19" t="str">
        <f>IFERROR(Draw!B131,"")</f>
        <v xml:space="preserve">Morgan Maxwell </v>
      </c>
      <c r="C131" s="19" t="str">
        <f>IFERROR(Draw!C131,"")</f>
        <v xml:space="preserve">Buddy </v>
      </c>
      <c r="D131" s="52">
        <v>15.688000000000001</v>
      </c>
      <c r="E131" s="92">
        <v>1.3E-7</v>
      </c>
      <c r="F131" s="93">
        <f t="shared" ref="F131:F194" si="12">IF(D131="scratch",3000+E131,IF(D131="nt",1000+E131,IF((D131+E131)&gt;5,D131+E131,"")))</f>
        <v>15.688000130000001</v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15.688000000000001</v>
      </c>
      <c r="V131" s="3" t="str">
        <f>IFERROR(VLOOKUP('Open 1'!F131,$AC$3:$AD$7,2,TRUE),"")</f>
        <v>2D</v>
      </c>
      <c r="W131" s="7" t="str">
        <f>IFERROR(IF(V131=$W$1,'Open 1'!F131,""),"")</f>
        <v/>
      </c>
      <c r="X131" s="7">
        <f>IFERROR(IF(V131=$X$1,'Open 1'!F131,""),"")</f>
        <v>15.688000130000001</v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>
        <f>IF(B132="","",Draw!A132)</f>
        <v>110</v>
      </c>
      <c r="B132" s="19" t="str">
        <f>IFERROR(Draw!B132,"")</f>
        <v xml:space="preserve">Kara Martin </v>
      </c>
      <c r="C132" s="19" t="str">
        <f>IFERROR(Draw!C132,"")</f>
        <v xml:space="preserve">Another Fire on Ice </v>
      </c>
      <c r="D132" s="54">
        <v>19.388000000000002</v>
      </c>
      <c r="E132" s="92">
        <v>1.31E-7</v>
      </c>
      <c r="F132" s="93">
        <f t="shared" si="12"/>
        <v>19.388000131000002</v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19.388000000000002</v>
      </c>
      <c r="V132" s="3" t="str">
        <f>IFERROR(VLOOKUP('Open 1'!F132,$AC$3:$AD$7,2,TRUE),"")</f>
        <v>5D</v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>
        <f>IFERROR(IF(V132=$AA$1,'Open 1'!F132,""),"")</f>
        <v>19.388000131000002</v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>
        <f>IF(B134="","",Draw!A134)</f>
        <v>111</v>
      </c>
      <c r="B134" s="19" t="str">
        <f>IFERROR(Draw!B134,"")</f>
        <v>Amy Schimke</v>
      </c>
      <c r="C134" s="19" t="str">
        <f>IFERROR(Draw!C134,"")</f>
        <v>Rudy</v>
      </c>
      <c r="D134" s="51">
        <v>15.516999999999999</v>
      </c>
      <c r="E134" s="92">
        <v>1.3300000000000001E-7</v>
      </c>
      <c r="F134" s="93">
        <f t="shared" si="12"/>
        <v>15.517000133</v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15.516999999999999</v>
      </c>
      <c r="V134" s="3" t="str">
        <f>IFERROR(VLOOKUP('Open 1'!F134,$AC$3:$AD$7,2,TRUE),"")</f>
        <v>2D</v>
      </c>
      <c r="W134" s="7" t="str">
        <f>IFERROR(IF(V134=$W$1,'Open 1'!F134,""),"")</f>
        <v/>
      </c>
      <c r="X134" s="7">
        <f>IFERROR(IF(V134=$X$1,'Open 1'!F134,""),"")</f>
        <v>15.517000133</v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88" activePane="bottomLeft" state="frozen"/>
      <selection pane="bottomLeft" activeCell="J109" sqref="J109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9</v>
      </c>
      <c r="B2" s="84" t="str">
        <f>IFERROR(IF(INDEX('Open 1'!$A:$F,MATCH('Open 1 Results'!$E2,'Open 1'!$F:$F,0),2)&gt;0,INDEX('Open 1'!$A:$F,MATCH('Open 1 Results'!$E2,'Open 1'!$F:$F,0),2),""),"")</f>
        <v xml:space="preserve">Tera Moody </v>
      </c>
      <c r="C2" s="84" t="str">
        <f>IFERROR(IF(INDEX('Open 1'!$A:$F,MATCH('Open 1 Results'!$E2,'Open 1'!$F:$F,0),3)&gt;0,INDEX('Open 1'!$A:$F,MATCH('Open 1 Results'!$E2,'Open 1'!$F:$F,0),3),""),"")</f>
        <v xml:space="preserve">Fueled N Moody </v>
      </c>
      <c r="D2" s="85">
        <f>IFERROR(IF(AND(SMALL('Open 1'!F:F,L2)&gt;1000,SMALL('Open 1'!F:F,L2)&lt;3000),"nt",IF(SMALL('Open 1'!F:F,L2)&gt;3000,"",SMALL('Open 1'!F:F,L2))),"")</f>
        <v>14.794000010000001</v>
      </c>
      <c r="E2" s="115">
        <f>IF(D2="nt",IFERROR(SMALL('Open 1'!F:F,L2),""),IF(D2&gt;3000,"",IFERROR(SMALL('Open 1'!F:F,L2),"")))</f>
        <v>14.794000010000001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12</v>
      </c>
      <c r="B3" s="84" t="str">
        <f>IFERROR(IF(INDEX('Open 1'!$A:$F,MATCH('Open 1 Results'!$E3,'Open 1'!$F:$F,0),2)&gt;0,INDEX('Open 1'!$A:$F,MATCH('Open 1 Results'!$E3,'Open 1'!$F:$F,0),2),""),"")</f>
        <v xml:space="preserve">Carlee Nelson </v>
      </c>
      <c r="C3" s="84" t="str">
        <f>IFERROR(IF(INDEX('Open 1'!$A:$F,MATCH('Open 1 Results'!$E3,'Open 1'!$F:$F,0),3)&gt;0,INDEX('Open 1'!$A:$F,MATCH('Open 1 Results'!$E3,'Open 1'!$F:$F,0),3),""),"")</f>
        <v>Rocky</v>
      </c>
      <c r="D3" s="85">
        <f>IFERROR(IF(AND(SMALL('Open 1'!F:F,L3)&gt;1000,SMALL('Open 1'!F:F,L3)&lt;3000),"nt",IF(SMALL('Open 1'!F:F,L3)&gt;3000,"",SMALL('Open 1'!F:F,L3))),"")</f>
        <v>14.911000013999999</v>
      </c>
      <c r="E3" s="115">
        <f>IF(D3="nt",IFERROR(SMALL('Open 1'!F:F,L3),""),IF(D3&gt;3000,"",IFERROR(SMALL('Open 1'!F:F,L3),"")))</f>
        <v>14.911000013999999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14.794000010000001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72</v>
      </c>
      <c r="B4" s="84" t="str">
        <f>IFERROR(IF(INDEX('Open 1'!$A:$F,MATCH('Open 1 Results'!$E4,'Open 1'!$F:$F,0),2)&gt;0,INDEX('Open 1'!$A:$F,MATCH('Open 1 Results'!$E4,'Open 1'!$F:$F,0),2),""),"")</f>
        <v xml:space="preserve">Tammy Watson </v>
      </c>
      <c r="C4" s="84" t="str">
        <f>IFERROR(IF(INDEX('Open 1'!$A:$F,MATCH('Open 1 Results'!$E4,'Open 1'!$F:$F,0),3)&gt;0,INDEX('Open 1'!$A:$F,MATCH('Open 1 Results'!$E4,'Open 1'!$F:$F,0),3),""),"")</f>
        <v xml:space="preserve">Holycastsnospots </v>
      </c>
      <c r="D4" s="85">
        <f>IFERROR(IF(AND(SMALL('Open 1'!F:F,L4)&gt;1000,SMALL('Open 1'!F:F,L4)&lt;3000),"nt",IF(SMALL('Open 1'!F:F,L4)&gt;3000,"",SMALL('Open 1'!F:F,L4))),"")</f>
        <v>14.997000086</v>
      </c>
      <c r="E4" s="115">
        <f>IF(D4="nt",IFERROR(SMALL('Open 1'!F:F,L4),""),IF(D4&gt;3000,"",IFERROR(SMALL('Open 1'!F:F,L4),"")))</f>
        <v>14.997000086</v>
      </c>
      <c r="F4" s="86" t="str">
        <f t="shared" si="0"/>
        <v>1D</v>
      </c>
      <c r="G4" s="91" t="str">
        <f t="shared" si="1"/>
        <v/>
      </c>
      <c r="H4" s="62">
        <f>'Open 1'!P10</f>
        <v>15.368000116000001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41</v>
      </c>
      <c r="B5" s="84" t="str">
        <f>IFERROR(IF(INDEX('Open 1'!$A:$F,MATCH('Open 1 Results'!$E5,'Open 1'!$F:$F,0),2)&gt;0,INDEX('Open 1'!$A:$F,MATCH('Open 1 Results'!$E5,'Open 1'!$F:$F,0),2),""),"")</f>
        <v xml:space="preserve">Brenda Deters </v>
      </c>
      <c r="C5" s="84" t="str">
        <f>IFERROR(IF(INDEX('Open 1'!$A:$F,MATCH('Open 1 Results'!$E5,'Open 1'!$F:$F,0),3)&gt;0,INDEX('Open 1'!$A:$F,MATCH('Open 1 Results'!$E5,'Open 1'!$F:$F,0),3),""),"")</f>
        <v xml:space="preserve">Fantastic French Fling </v>
      </c>
      <c r="D5" s="85">
        <f>IFERROR(IF(AND(SMALL('Open 1'!F:F,L5)&gt;1000,SMALL('Open 1'!F:F,L5)&lt;3000),"nt",IF(SMALL('Open 1'!F:F,L5)&gt;3000,"",SMALL('Open 1'!F:F,L5))),"")</f>
        <v>15.178000049000001</v>
      </c>
      <c r="E5" s="115">
        <f>IF(D5="nt",IFERROR(SMALL('Open 1'!F:F,L5),""),IF(D5&gt;3000,"",IFERROR(SMALL('Open 1'!F:F,L5),"")))</f>
        <v>15.178000049000001</v>
      </c>
      <c r="F5" s="86" t="str">
        <f t="shared" si="0"/>
        <v>1D</v>
      </c>
      <c r="G5" s="91" t="str">
        <f t="shared" si="1"/>
        <v/>
      </c>
      <c r="H5" s="62">
        <f>'Open 1'!P16</f>
        <v>15.809000122999999</v>
      </c>
      <c r="I5" s="87" t="s">
        <v>5</v>
      </c>
      <c r="J5" s="163">
        <v>5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13</v>
      </c>
      <c r="B6" s="84" t="str">
        <f>IFERROR(IF(INDEX('Open 1'!$A:$F,MATCH('Open 1 Results'!$E6,'Open 1'!$F:$F,0),2)&gt;0,INDEX('Open 1'!$A:$F,MATCH('Open 1 Results'!$E6,'Open 1'!$F:$F,0),2),""),"")</f>
        <v xml:space="preserve">Ally Pauley </v>
      </c>
      <c r="C6" s="84" t="str">
        <f>IFERROR(IF(INDEX('Open 1'!$A:$F,MATCH('Open 1 Results'!$E6,'Open 1'!$F:$F,0),3)&gt;0,INDEX('Open 1'!$A:$F,MATCH('Open 1 Results'!$E6,'Open 1'!$F:$F,0),3),""),"")</f>
        <v xml:space="preserve">Breezy </v>
      </c>
      <c r="D6" s="85">
        <f>IFERROR(IF(AND(SMALL('Open 1'!F:F,L6)&gt;1000,SMALL('Open 1'!F:F,L6)&lt;3000),"nt",IF(SMALL('Open 1'!F:F,L6)&gt;3000,"",SMALL('Open 1'!F:F,L6))),"")</f>
        <v>15.189000015</v>
      </c>
      <c r="E6" s="115">
        <f>IF(D6="nt",IFERROR(SMALL('Open 1'!F:F,L6),""),IF(D6&gt;3000,"",IFERROR(SMALL('Open 1'!F:F,L6),"")))</f>
        <v>15.189000015</v>
      </c>
      <c r="F6" s="86" t="str">
        <f t="shared" si="0"/>
        <v>1D</v>
      </c>
      <c r="G6" s="91" t="str">
        <f t="shared" si="1"/>
        <v/>
      </c>
      <c r="H6" s="62">
        <f>'Open 1'!P22</f>
        <v>16.297000035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97</v>
      </c>
      <c r="B7" s="84" t="str">
        <f>IFERROR(IF(INDEX('Open 1'!$A:$F,MATCH('Open 1 Results'!$E7,'Open 1'!$F:$F,0),2)&gt;0,INDEX('Open 1'!$A:$F,MATCH('Open 1 Results'!$E7,'Open 1'!$F:$F,0),2),""),"")</f>
        <v xml:space="preserve">Jodi  Nelson </v>
      </c>
      <c r="C7" s="84" t="str">
        <f>IFERROR(IF(INDEX('Open 1'!$A:$F,MATCH('Open 1 Results'!$E7,'Open 1'!$F:$F,0),3)&gt;0,INDEX('Open 1'!$A:$F,MATCH('Open 1 Results'!$E7,'Open 1'!$F:$F,0),3),""),"")</f>
        <v xml:space="preserve">Ava </v>
      </c>
      <c r="D7" s="85">
        <f>IFERROR(IF(AND(SMALL('Open 1'!F:F,L7)&gt;1000,SMALL('Open 1'!F:F,L7)&lt;3000),"nt",IF(SMALL('Open 1'!F:F,L7)&gt;3000,"",SMALL('Open 1'!F:F,L7))),"")</f>
        <v>15.368000116000001</v>
      </c>
      <c r="E7" s="115">
        <f>IF(D7="nt",IFERROR(SMALL('Open 1'!F:F,L7),""),IF(D7&gt;3000,"",IFERROR(SMALL('Open 1'!F:F,L7),"")))</f>
        <v>15.368000116000001</v>
      </c>
      <c r="F7" s="86" t="str">
        <f t="shared" si="0"/>
        <v>2D</v>
      </c>
      <c r="G7" s="91" t="str">
        <f t="shared" si="1"/>
        <v>2D</v>
      </c>
      <c r="H7" s="24">
        <f>'Open 1'!P28</f>
        <v>16.822000127999999</v>
      </c>
      <c r="I7" s="87" t="s">
        <v>13</v>
      </c>
      <c r="J7" s="163">
        <v>5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95</v>
      </c>
      <c r="B8" s="84" t="str">
        <f>IFERROR(IF(INDEX('Open 1'!$A:$F,MATCH('Open 1 Results'!$E8,'Open 1'!$F:$F,0),2)&gt;0,INDEX('Open 1'!$A:$F,MATCH('Open 1 Results'!$E8,'Open 1'!$F:$F,0),2),""),"")</f>
        <v xml:space="preserve">Tera Moody </v>
      </c>
      <c r="C8" s="84" t="str">
        <f>IFERROR(IF(INDEX('Open 1'!$A:$F,MATCH('Open 1 Results'!$E8,'Open 1'!$F:$F,0),3)&gt;0,INDEX('Open 1'!$A:$F,MATCH('Open 1 Results'!$E8,'Open 1'!$F:$F,0),3),""),"")</f>
        <v xml:space="preserve">Tarzan </v>
      </c>
      <c r="D8" s="85">
        <f>IFERROR(IF(AND(SMALL('Open 1'!F:F,L8)&gt;1000,SMALL('Open 1'!F:F,L8)&lt;3000),"nt",IF(SMALL('Open 1'!F:F,L8)&gt;3000,"",SMALL('Open 1'!F:F,L8))),"")</f>
        <v>15.372000113</v>
      </c>
      <c r="E8" s="115">
        <f>IF(D8="nt",IFERROR(SMALL('Open 1'!F:F,L8),""),IF(D8&gt;3000,"",IFERROR(SMALL('Open 1'!F:F,L8),"")))</f>
        <v>15.372000113</v>
      </c>
      <c r="F8" s="86" t="str">
        <f t="shared" si="0"/>
        <v>2D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1</v>
      </c>
      <c r="B9" s="84" t="str">
        <f>IFERROR(IF(INDEX('Open 1'!$A:$F,MATCH('Open 1 Results'!$E9,'Open 1'!$F:$F,0),2)&gt;0,INDEX('Open 1'!$A:$F,MATCH('Open 1 Results'!$E9,'Open 1'!$F:$F,0),2),""),"")</f>
        <v xml:space="preserve">Summer Beeson </v>
      </c>
      <c r="C9" s="84" t="str">
        <f>IFERROR(IF(INDEX('Open 1'!$A:$F,MATCH('Open 1 Results'!$E9,'Open 1'!$F:$F,0),3)&gt;0,INDEX('Open 1'!$A:$F,MATCH('Open 1 Results'!$E9,'Open 1'!$F:$F,0),3),""),"")</f>
        <v xml:space="preserve">Jigs </v>
      </c>
      <c r="D9" s="85">
        <f>IFERROR(IF(AND(SMALL('Open 1'!F:F,L9)&gt;1000,SMALL('Open 1'!F:F,L9)&lt;3000),"nt",IF(SMALL('Open 1'!F:F,L9)&gt;3000,"",SMALL('Open 1'!F:F,L9))),"")</f>
        <v>15.388000001</v>
      </c>
      <c r="E9" s="115">
        <f>IF(D9="nt",IFERROR(SMALL('Open 1'!F:F,L9),""),IF(D9&gt;3000,"",IFERROR(SMALL('Open 1'!F:F,L9),"")))</f>
        <v>15.388000001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105</v>
      </c>
      <c r="B10" s="84" t="str">
        <f>IFERROR(IF(INDEX('Open 1'!$A:$F,MATCH('Open 1 Results'!$E10,'Open 1'!$F:$F,0),2)&gt;0,INDEX('Open 1'!$A:$F,MATCH('Open 1 Results'!$E10,'Open 1'!$F:$F,0),2),""),"")</f>
        <v xml:space="preserve">Melissa Maxwell </v>
      </c>
      <c r="C10" s="84" t="str">
        <f>IFERROR(IF(INDEX('Open 1'!$A:$F,MATCH('Open 1 Results'!$E10,'Open 1'!$F:$F,0),3)&gt;0,INDEX('Open 1'!$A:$F,MATCH('Open 1 Results'!$E10,'Open 1'!$F:$F,0),3),""),"")</f>
        <v xml:space="preserve">Tex </v>
      </c>
      <c r="D10" s="85">
        <f>IFERROR(IF(AND(SMALL('Open 1'!F:F,L10)&gt;1000,SMALL('Open 1'!F:F,L10)&lt;3000),"nt",IF(SMALL('Open 1'!F:F,L10)&gt;3000,"",SMALL('Open 1'!F:F,L10))),"")</f>
        <v>15.392000124999999</v>
      </c>
      <c r="E10" s="115">
        <f>IF(D10="nt",IFERROR(SMALL('Open 1'!F:F,L10),""),IF(D10&gt;3000,"",IFERROR(SMALL('Open 1'!F:F,L10),"")))</f>
        <v>15.392000124999999</v>
      </c>
      <c r="F10" s="86" t="str">
        <f t="shared" si="0"/>
        <v>2D</v>
      </c>
      <c r="G10" s="91" t="str">
        <f t="shared" si="1"/>
        <v/>
      </c>
      <c r="J10" s="162">
        <v>4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27</v>
      </c>
      <c r="B11" s="84" t="str">
        <f>IFERROR(IF(INDEX('Open 1'!$A:$F,MATCH('Open 1 Results'!$E11,'Open 1'!$F:$F,0),2)&gt;0,INDEX('Open 1'!$A:$F,MATCH('Open 1 Results'!$E11,'Open 1'!$F:$F,0),2),""),"")</f>
        <v xml:space="preserve">Cindy Loseau </v>
      </c>
      <c r="C11" s="84" t="str">
        <f>IFERROR(IF(INDEX('Open 1'!$A:$F,MATCH('Open 1 Results'!$E11,'Open 1'!$F:$F,0),3)&gt;0,INDEX('Open 1'!$A:$F,MATCH('Open 1 Results'!$E11,'Open 1'!$F:$F,0),3),""),"")</f>
        <v xml:space="preserve">Annie </v>
      </c>
      <c r="D11" s="85">
        <f>IFERROR(IF(AND(SMALL('Open 1'!F:F,L11)&gt;1000,SMALL('Open 1'!F:F,L11)&lt;3000),"nt",IF(SMALL('Open 1'!F:F,L11)&gt;3000,"",SMALL('Open 1'!F:F,L11))),"")</f>
        <v>15.400000032000001</v>
      </c>
      <c r="E11" s="115">
        <f>IF(D11="nt",IFERROR(SMALL('Open 1'!F:F,L11),""),IF(D11&gt;3000,"",IFERROR(SMALL('Open 1'!F:F,L11),"")))</f>
        <v>15.400000032000001</v>
      </c>
      <c r="F11" s="86" t="str">
        <f t="shared" si="0"/>
        <v>2D</v>
      </c>
      <c r="G11" s="91" t="str">
        <f t="shared" si="1"/>
        <v/>
      </c>
      <c r="J11" s="162">
        <v>3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55</v>
      </c>
      <c r="B12" s="84" t="str">
        <f>IFERROR(IF(INDEX('Open 1'!$A:$F,MATCH('Open 1 Results'!$E12,'Open 1'!$F:$F,0),2)&gt;0,INDEX('Open 1'!$A:$F,MATCH('Open 1 Results'!$E12,'Open 1'!$F:$F,0),2),""),"")</f>
        <v xml:space="preserve">Breanna Millard </v>
      </c>
      <c r="C12" s="84" t="str">
        <f>IFERROR(IF(INDEX('Open 1'!$A:$F,MATCH('Open 1 Results'!$E12,'Open 1'!$F:$F,0),3)&gt;0,INDEX('Open 1'!$A:$F,MATCH('Open 1 Results'!$E12,'Open 1'!$F:$F,0),3),""),"")</f>
        <v xml:space="preserve">Skoal </v>
      </c>
      <c r="D12" s="85">
        <f>IFERROR(IF(AND(SMALL('Open 1'!F:F,L12)&gt;1000,SMALL('Open 1'!F:F,L12)&lt;3000),"nt",IF(SMALL('Open 1'!F:F,L12)&gt;3000,"",SMALL('Open 1'!F:F,L12))),"")</f>
        <v>15.461000065</v>
      </c>
      <c r="E12" s="115">
        <f>IF(D12="nt",IFERROR(SMALL('Open 1'!F:F,L12),""),IF(D12&gt;3000,"",IFERROR(SMALL('Open 1'!F:F,L12),"")))</f>
        <v>15.461000065</v>
      </c>
      <c r="F12" s="86" t="str">
        <f t="shared" si="0"/>
        <v>2D</v>
      </c>
      <c r="G12" s="91" t="str">
        <f t="shared" si="1"/>
        <v/>
      </c>
      <c r="J12" s="162"/>
      <c r="K12" s="121">
        <v>5</v>
      </c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35</v>
      </c>
      <c r="B13" s="84" t="str">
        <f>IFERROR(IF(INDEX('Open 1'!$A:$F,MATCH('Open 1 Results'!$E13,'Open 1'!$F:$F,0),2)&gt;0,INDEX('Open 1'!$A:$F,MATCH('Open 1 Results'!$E13,'Open 1'!$F:$F,0),2),""),"")</f>
        <v xml:space="preserve">Shada Beeson </v>
      </c>
      <c r="C13" s="84" t="str">
        <f>IFERROR(IF(INDEX('Open 1'!$A:$F,MATCH('Open 1 Results'!$E13,'Open 1'!$F:$F,0),3)&gt;0,INDEX('Open 1'!$A:$F,MATCH('Open 1 Results'!$E13,'Open 1'!$F:$F,0),3),""),"")</f>
        <v xml:space="preserve">Drift N Guy </v>
      </c>
      <c r="D13" s="85">
        <f>IFERROR(IF(AND(SMALL('Open 1'!F:F,L13)&gt;1000,SMALL('Open 1'!F:F,L13)&lt;3000),"nt",IF(SMALL('Open 1'!F:F,L13)&gt;3000,"",SMALL('Open 1'!F:F,L13))),"")</f>
        <v>15.469000040999999</v>
      </c>
      <c r="E13" s="115">
        <f>IF(D13="nt",IFERROR(SMALL('Open 1'!F:F,L13),""),IF(D13&gt;3000,"",IFERROR(SMALL('Open 1'!F:F,L13),"")))</f>
        <v>15.469000040999999</v>
      </c>
      <c r="F13" s="86" t="str">
        <f t="shared" si="0"/>
        <v>2D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26</v>
      </c>
      <c r="B14" s="84" t="str">
        <f>IFERROR(IF(INDEX('Open 1'!$A:$F,MATCH('Open 1 Results'!$E14,'Open 1'!$F:$F,0),2)&gt;0,INDEX('Open 1'!$A:$F,MATCH('Open 1 Results'!$E14,'Open 1'!$F:$F,0),2),""),"")</f>
        <v xml:space="preserve">Hillery Yager </v>
      </c>
      <c r="C14" s="84" t="str">
        <f>IFERROR(IF(INDEX('Open 1'!$A:$F,MATCH('Open 1 Results'!$E14,'Open 1'!$F:$F,0),3)&gt;0,INDEX('Open 1'!$A:$F,MATCH('Open 1 Results'!$E14,'Open 1'!$F:$F,0),3),""),"")</f>
        <v xml:space="preserve">Cookie </v>
      </c>
      <c r="D14" s="85">
        <f>IFERROR(IF(AND(SMALL('Open 1'!F:F,L14)&gt;1000,SMALL('Open 1'!F:F,L14)&lt;3000),"nt",IF(SMALL('Open 1'!F:F,L14)&gt;3000,"",SMALL('Open 1'!F:F,L14))),"")</f>
        <v>15.480000031000001</v>
      </c>
      <c r="E14" s="115">
        <f>IF(D14="nt",IFERROR(SMALL('Open 1'!F:F,L14),""),IF(D14&gt;3000,"",IFERROR(SMALL('Open 1'!F:F,L14),"")))</f>
        <v>15.480000031000001</v>
      </c>
      <c r="F14" s="86" t="str">
        <f t="shared" si="0"/>
        <v>2D</v>
      </c>
      <c r="G14" s="91" t="str">
        <f t="shared" si="1"/>
        <v/>
      </c>
      <c r="J14" s="162">
        <v>2</v>
      </c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11</v>
      </c>
      <c r="B15" s="84" t="str">
        <f>IFERROR(IF(INDEX('Open 1'!$A:$F,MATCH('Open 1 Results'!$E15,'Open 1'!$F:$F,0),2)&gt;0,INDEX('Open 1'!$A:$F,MATCH('Open 1 Results'!$E15,'Open 1'!$F:$F,0),2),""),"")</f>
        <v xml:space="preserve">Jodi  Nelson </v>
      </c>
      <c r="C15" s="84" t="str">
        <f>IFERROR(IF(INDEX('Open 1'!$A:$F,MATCH('Open 1 Results'!$E15,'Open 1'!$F:$F,0),3)&gt;0,INDEX('Open 1'!$A:$F,MATCH('Open 1 Results'!$E15,'Open 1'!$F:$F,0),3),""),"")</f>
        <v xml:space="preserve">Simon </v>
      </c>
      <c r="D15" s="85">
        <f>IFERROR(IF(AND(SMALL('Open 1'!F:F,L15)&gt;1000,SMALL('Open 1'!F:F,L15)&lt;3000),"nt",IF(SMALL('Open 1'!F:F,L15)&gt;3000,"",SMALL('Open 1'!F:F,L15))),"")</f>
        <v>15.498000012999999</v>
      </c>
      <c r="E15" s="115">
        <f>IF(D15="nt",IFERROR(SMALL('Open 1'!F:F,L15),""),IF(D15&gt;3000,"",IFERROR(SMALL('Open 1'!F:F,L15),"")))</f>
        <v>15.498000012999999</v>
      </c>
      <c r="F15" s="86" t="str">
        <f t="shared" si="0"/>
        <v>2D</v>
      </c>
      <c r="G15" s="91" t="str">
        <f t="shared" si="1"/>
        <v/>
      </c>
      <c r="J15" s="162">
        <v>1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104</v>
      </c>
      <c r="B16" s="84" t="str">
        <f>IFERROR(IF(INDEX('Open 1'!$A:$F,MATCH('Open 1 Results'!$E16,'Open 1'!$F:$F,0),2)&gt;0,INDEX('Open 1'!$A:$F,MATCH('Open 1 Results'!$E16,'Open 1'!$F:$F,0),2),""),"")</f>
        <v>Amy Schimke</v>
      </c>
      <c r="C16" s="84" t="str">
        <f>IFERROR(IF(INDEX('Open 1'!$A:$F,MATCH('Open 1 Results'!$E16,'Open 1'!$F:$F,0),3)&gt;0,INDEX('Open 1'!$A:$F,MATCH('Open 1 Results'!$E16,'Open 1'!$F:$F,0),3),""),"")</f>
        <v>Marti</v>
      </c>
      <c r="D16" s="85">
        <f>IFERROR(IF(AND(SMALL('Open 1'!F:F,L16)&gt;1000,SMALL('Open 1'!F:F,L16)&lt;3000),"nt",IF(SMALL('Open 1'!F:F,L16)&gt;3000,"",SMALL('Open 1'!F:F,L16))),"")</f>
        <v>15.504000123999999</v>
      </c>
      <c r="E16" s="115">
        <f>IF(D16="nt",IFERROR(SMALL('Open 1'!F:F,L16),""),IF(D16&gt;3000,"",IFERROR(SMALL('Open 1'!F:F,L16),"")))</f>
        <v>15.504000123999999</v>
      </c>
      <c r="F16" s="86" t="str">
        <f t="shared" si="0"/>
        <v>2D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111</v>
      </c>
      <c r="B17" s="84" t="str">
        <f>IFERROR(IF(INDEX('Open 1'!$A:$F,MATCH('Open 1 Results'!$E17,'Open 1'!$F:$F,0),2)&gt;0,INDEX('Open 1'!$A:$F,MATCH('Open 1 Results'!$E17,'Open 1'!$F:$F,0),2),""),"")</f>
        <v>Amy Schimke</v>
      </c>
      <c r="C17" s="84" t="str">
        <f>IFERROR(IF(INDEX('Open 1'!$A:$F,MATCH('Open 1 Results'!$E17,'Open 1'!$F:$F,0),3)&gt;0,INDEX('Open 1'!$A:$F,MATCH('Open 1 Results'!$E17,'Open 1'!$F:$F,0),3),""),"")</f>
        <v>Rudy</v>
      </c>
      <c r="D17" s="85">
        <f>IFERROR(IF(AND(SMALL('Open 1'!F:F,L17)&gt;1000,SMALL('Open 1'!F:F,L17)&lt;3000),"nt",IF(SMALL('Open 1'!F:F,L17)&gt;3000,"",SMALL('Open 1'!F:F,L17))),"")</f>
        <v>15.517000133</v>
      </c>
      <c r="E17" s="115">
        <f>IF(D17="nt",IFERROR(SMALL('Open 1'!F:F,L17),""),IF(D17&gt;3000,"",IFERROR(SMALL('Open 1'!F:F,L17),"")))</f>
        <v>15.517000133</v>
      </c>
      <c r="F17" s="86" t="str">
        <f t="shared" si="0"/>
        <v>2D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46</v>
      </c>
      <c r="B18" s="84" t="str">
        <f>IFERROR(IF(INDEX('Open 1'!$A:$F,MATCH('Open 1 Results'!$E18,'Open 1'!$F:$F,0),2)&gt;0,INDEX('Open 1'!$A:$F,MATCH('Open 1 Results'!$E18,'Open 1'!$F:$F,0),2),""),"")</f>
        <v xml:space="preserve">Lindsie Graff </v>
      </c>
      <c r="C18" s="84" t="str">
        <f>IFERROR(IF(INDEX('Open 1'!$A:$F,MATCH('Open 1 Results'!$E18,'Open 1'!$F:$F,0),3)&gt;0,INDEX('Open 1'!$A:$F,MATCH('Open 1 Results'!$E18,'Open 1'!$F:$F,0),3),""),"")</f>
        <v xml:space="preserve">Movin on Millions </v>
      </c>
      <c r="D18" s="85">
        <f>IFERROR(IF(AND(SMALL('Open 1'!F:F,L18)&gt;1000,SMALL('Open 1'!F:F,L18)&lt;3000),"nt",IF(SMALL('Open 1'!F:F,L18)&gt;3000,"",SMALL('Open 1'!F:F,L18))),"")</f>
        <v>15.551000054999999</v>
      </c>
      <c r="E18" s="115">
        <f>IF(D18="nt",IFERROR(SMALL('Open 1'!F:F,L18),""),IF(D18&gt;3000,"",IFERROR(SMALL('Open 1'!F:F,L18),"")))</f>
        <v>15.551000054999999</v>
      </c>
      <c r="F18" s="86" t="str">
        <f t="shared" si="0"/>
        <v>2D</v>
      </c>
      <c r="G18" s="91" t="str">
        <f t="shared" si="1"/>
        <v/>
      </c>
      <c r="J18" s="162" t="s">
        <v>315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71</v>
      </c>
      <c r="B19" s="84" t="str">
        <f>IFERROR(IF(INDEX('Open 1'!$A:$F,MATCH('Open 1 Results'!$E19,'Open 1'!$F:$F,0),2)&gt;0,INDEX('Open 1'!$A:$F,MATCH('Open 1 Results'!$E19,'Open 1'!$F:$F,0),2),""),"")</f>
        <v xml:space="preserve">Candace Andersen </v>
      </c>
      <c r="C19" s="84" t="str">
        <f>IFERROR(IF(INDEX('Open 1'!$A:$F,MATCH('Open 1 Results'!$E19,'Open 1'!$F:$F,0),3)&gt;0,INDEX('Open 1'!$A:$F,MATCH('Open 1 Results'!$E19,'Open 1'!$F:$F,0),3),""),"")</f>
        <v>Lulu</v>
      </c>
      <c r="D19" s="85">
        <f>IFERROR(IF(AND(SMALL('Open 1'!F:F,L19)&gt;1000,SMALL('Open 1'!F:F,L19)&lt;3000),"nt",IF(SMALL('Open 1'!F:F,L19)&gt;3000,"",SMALL('Open 1'!F:F,L19))),"")</f>
        <v>15.558000085</v>
      </c>
      <c r="E19" s="115">
        <f>IF(D19="nt",IFERROR(SMALL('Open 1'!F:F,L19),""),IF(D19&gt;3000,"",IFERROR(SMALL('Open 1'!F:F,L19),"")))</f>
        <v>15.558000085</v>
      </c>
      <c r="F19" s="86" t="str">
        <f t="shared" si="0"/>
        <v>2D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14</v>
      </c>
      <c r="B20" s="84" t="str">
        <f>IFERROR(IF(INDEX('Open 1'!$A:$F,MATCH('Open 1 Results'!$E20,'Open 1'!$F:$F,0),2)&gt;0,INDEX('Open 1'!$A:$F,MATCH('Open 1 Results'!$E20,'Open 1'!$F:$F,0),2),""),"")</f>
        <v xml:space="preserve">Hillery Yager </v>
      </c>
      <c r="C20" s="84" t="str">
        <f>IFERROR(IF(INDEX('Open 1'!$A:$F,MATCH('Open 1 Results'!$E20,'Open 1'!$F:$F,0),3)&gt;0,INDEX('Open 1'!$A:$F,MATCH('Open 1 Results'!$E20,'Open 1'!$F:$F,0),3),""),"")</f>
        <v xml:space="preserve">Joker </v>
      </c>
      <c r="D20" s="85">
        <f>IFERROR(IF(AND(SMALL('Open 1'!F:F,L20)&gt;1000,SMALL('Open 1'!F:F,L20)&lt;3000),"nt",IF(SMALL('Open 1'!F:F,L20)&gt;3000,"",SMALL('Open 1'!F:F,L20))),"")</f>
        <v>15.615000016</v>
      </c>
      <c r="E20" s="115">
        <f>IF(D20="nt",IFERROR(SMALL('Open 1'!F:F,L20),""),IF(D20&gt;3000,"",IFERROR(SMALL('Open 1'!F:F,L20),"")))</f>
        <v>15.615000016</v>
      </c>
      <c r="F20" s="86" t="str">
        <f t="shared" si="0"/>
        <v>2D</v>
      </c>
      <c r="G20" s="91" t="str">
        <f t="shared" si="1"/>
        <v/>
      </c>
      <c r="J20" s="162" t="s">
        <v>315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109</v>
      </c>
      <c r="B21" s="84" t="str">
        <f>IFERROR(IF(INDEX('Open 1'!$A:$F,MATCH('Open 1 Results'!$E21,'Open 1'!$F:$F,0),2)&gt;0,INDEX('Open 1'!$A:$F,MATCH('Open 1 Results'!$E21,'Open 1'!$F:$F,0),2),""),"")</f>
        <v xml:space="preserve">Morgan Maxwell </v>
      </c>
      <c r="C21" s="84" t="str">
        <f>IFERROR(IF(INDEX('Open 1'!$A:$F,MATCH('Open 1 Results'!$E21,'Open 1'!$F:$F,0),3)&gt;0,INDEX('Open 1'!$A:$F,MATCH('Open 1 Results'!$E21,'Open 1'!$F:$F,0),3),""),"")</f>
        <v xml:space="preserve">Buddy </v>
      </c>
      <c r="D21" s="85">
        <f>IFERROR(IF(AND(SMALL('Open 1'!F:F,L21)&gt;1000,SMALL('Open 1'!F:F,L21)&lt;3000),"nt",IF(SMALL('Open 1'!F:F,L21)&gt;3000,"",SMALL('Open 1'!F:F,L21))),"")</f>
        <v>15.688000130000001</v>
      </c>
      <c r="E21" s="115">
        <f>IF(D21="nt",IFERROR(SMALL('Open 1'!F:F,L21),""),IF(D21&gt;3000,"",IFERROR(SMALL('Open 1'!F:F,L21),"")))</f>
        <v>15.688000130000001</v>
      </c>
      <c r="F21" s="86" t="str">
        <f t="shared" si="0"/>
        <v>2D</v>
      </c>
      <c r="G21" s="91" t="str">
        <f t="shared" si="1"/>
        <v/>
      </c>
      <c r="J21" s="162" t="s">
        <v>315</v>
      </c>
      <c r="K21" s="121">
        <v>4</v>
      </c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108</v>
      </c>
      <c r="B22" s="84" t="str">
        <f>IFERROR(IF(INDEX('Open 1'!$A:$F,MATCH('Open 1 Results'!$E22,'Open 1'!$F:$F,0),2)&gt;0,INDEX('Open 1'!$A:$F,MATCH('Open 1 Results'!$E22,'Open 1'!$F:$F,0),2),""),"")</f>
        <v xml:space="preserve">Jennifer Nelsen </v>
      </c>
      <c r="C22" s="84" t="str">
        <f>IFERROR(IF(INDEX('Open 1'!$A:$F,MATCH('Open 1 Results'!$E22,'Open 1'!$F:$F,0),3)&gt;0,INDEX('Open 1'!$A:$F,MATCH('Open 1 Results'!$E22,'Open 1'!$F:$F,0),3),""),"")</f>
        <v xml:space="preserve">First and Famous </v>
      </c>
      <c r="D22" s="85">
        <f>IFERROR(IF(AND(SMALL('Open 1'!F:F,L22)&gt;1000,SMALL('Open 1'!F:F,L22)&lt;3000),"nt",IF(SMALL('Open 1'!F:F,L22)&gt;3000,"",SMALL('Open 1'!F:F,L22))),"")</f>
        <v>15.732000128999999</v>
      </c>
      <c r="E22" s="115">
        <f>IF(D22="nt",IFERROR(SMALL('Open 1'!F:F,L22),""),IF(D22&gt;3000,"",IFERROR(SMALL('Open 1'!F:F,L22),"")))</f>
        <v>15.732000128999999</v>
      </c>
      <c r="F22" s="86" t="str">
        <f t="shared" si="0"/>
        <v>2D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48</v>
      </c>
      <c r="B23" s="84" t="str">
        <f>IFERROR(IF(INDEX('Open 1'!$A:$F,MATCH('Open 1 Results'!$E23,'Open 1'!$F:$F,0),2)&gt;0,INDEX('Open 1'!$A:$F,MATCH('Open 1 Results'!$E23,'Open 1'!$F:$F,0),2),""),"")</f>
        <v xml:space="preserve">Kellee Hermelbracht </v>
      </c>
      <c r="C23" s="84" t="str">
        <f>IFERROR(IF(INDEX('Open 1'!$A:$F,MATCH('Open 1 Results'!$E23,'Open 1'!$F:$F,0),3)&gt;0,INDEX('Open 1'!$A:$F,MATCH('Open 1 Results'!$E23,'Open 1'!$F:$F,0),3),""),"")</f>
        <v xml:space="preserve">Marty </v>
      </c>
      <c r="D23" s="85">
        <f>IFERROR(IF(AND(SMALL('Open 1'!F:F,L23)&gt;1000,SMALL('Open 1'!F:F,L23)&lt;3000),"nt",IF(SMALL('Open 1'!F:F,L23)&gt;3000,"",SMALL('Open 1'!F:F,L23))),"")</f>
        <v>15.747000056999999</v>
      </c>
      <c r="E23" s="115">
        <f>IF(D23="nt",IFERROR(SMALL('Open 1'!F:F,L23),""),IF(D23&gt;3000,"",IFERROR(SMALL('Open 1'!F:F,L23),"")))</f>
        <v>15.747000056999999</v>
      </c>
      <c r="F23" s="86" t="str">
        <f t="shared" si="0"/>
        <v>2D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38</v>
      </c>
      <c r="B24" s="84" t="str">
        <f>IFERROR(IF(INDEX('Open 1'!$A:$F,MATCH('Open 1 Results'!$E24,'Open 1'!$F:$F,0),2)&gt;0,INDEX('Open 1'!$A:$F,MATCH('Open 1 Results'!$E24,'Open 1'!$F:$F,0),2),""),"")</f>
        <v xml:space="preserve">Victoria Blatchford </v>
      </c>
      <c r="C24" s="84" t="str">
        <f>IFERROR(IF(INDEX('Open 1'!$A:$F,MATCH('Open 1 Results'!$E24,'Open 1'!$F:$F,0),3)&gt;0,INDEX('Open 1'!$A:$F,MATCH('Open 1 Results'!$E24,'Open 1'!$F:$F,0),3),""),"")</f>
        <v xml:space="preserve">Coalys Te Bar </v>
      </c>
      <c r="D24" s="85">
        <f>IFERROR(IF(AND(SMALL('Open 1'!F:F,L24)&gt;1000,SMALL('Open 1'!F:F,L24)&lt;3000),"nt",IF(SMALL('Open 1'!F:F,L24)&gt;3000,"",SMALL('Open 1'!F:F,L24))),"")</f>
        <v>15.748000045</v>
      </c>
      <c r="E24" s="115">
        <f>IF(D24="nt",IFERROR(SMALL('Open 1'!F:F,L24),""),IF(D24&gt;3000,"",IFERROR(SMALL('Open 1'!F:F,L24),"")))</f>
        <v>15.748000045</v>
      </c>
      <c r="F24" s="86" t="str">
        <f t="shared" si="0"/>
        <v>2D</v>
      </c>
      <c r="G24" s="91" t="str">
        <f t="shared" si="1"/>
        <v/>
      </c>
      <c r="J24" s="162" t="s">
        <v>315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33</v>
      </c>
      <c r="B25" s="84" t="str">
        <f>IFERROR(IF(INDEX('Open 1'!$A:$F,MATCH('Open 1 Results'!$E25,'Open 1'!$F:$F,0),2)&gt;0,INDEX('Open 1'!$A:$F,MATCH('Open 1 Results'!$E25,'Open 1'!$F:$F,0),2),""),"")</f>
        <v xml:space="preserve">Callie Aamot </v>
      </c>
      <c r="C25" s="84" t="str">
        <f>IFERROR(IF(INDEX('Open 1'!$A:$F,MATCH('Open 1 Results'!$E25,'Open 1'!$F:$F,0),3)&gt;0,INDEX('Open 1'!$A:$F,MATCH('Open 1 Results'!$E25,'Open 1'!$F:$F,0),3),""),"")</f>
        <v>Willie</v>
      </c>
      <c r="D25" s="85">
        <f>IFERROR(IF(AND(SMALL('Open 1'!F:F,L25)&gt;1000,SMALL('Open 1'!F:F,L25)&lt;3000),"nt",IF(SMALL('Open 1'!F:F,L25)&gt;3000,"",SMALL('Open 1'!F:F,L25))),"")</f>
        <v>15.783000038999999</v>
      </c>
      <c r="E25" s="115">
        <f>IF(D25="nt",IFERROR(SMALL('Open 1'!F:F,L25),""),IF(D25&gt;3000,"",IFERROR(SMALL('Open 1'!F:F,L25),"")))</f>
        <v>15.783000038999999</v>
      </c>
      <c r="F25" s="86" t="str">
        <f t="shared" si="0"/>
        <v>2D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103</v>
      </c>
      <c r="B26" s="84" t="str">
        <f>IFERROR(IF(INDEX('Open 1'!$A:$F,MATCH('Open 1 Results'!$E26,'Open 1'!$F:$F,0),2)&gt;0,INDEX('Open 1'!$A:$F,MATCH('Open 1 Results'!$E26,'Open 1'!$F:$F,0),2),""),"")</f>
        <v xml:space="preserve">Kara Martin </v>
      </c>
      <c r="C26" s="84" t="str">
        <f>IFERROR(IF(INDEX('Open 1'!$A:$F,MATCH('Open 1 Results'!$E26,'Open 1'!$F:$F,0),3)&gt;0,INDEX('Open 1'!$A:$F,MATCH('Open 1 Results'!$E26,'Open 1'!$F:$F,0),3),""),"")</f>
        <v xml:space="preserve">TQH Smart Ransom </v>
      </c>
      <c r="D26" s="85">
        <f>IFERROR(IF(AND(SMALL('Open 1'!F:F,L26)&gt;1000,SMALL('Open 1'!F:F,L26)&lt;3000),"nt",IF(SMALL('Open 1'!F:F,L26)&gt;3000,"",SMALL('Open 1'!F:F,L26))),"")</f>
        <v>15.809000122999999</v>
      </c>
      <c r="E26" s="115">
        <f>IF(D26="nt",IFERROR(SMALL('Open 1'!F:F,L26),""),IF(D26&gt;3000,"",IFERROR(SMALL('Open 1'!F:F,L26),"")))</f>
        <v>15.809000122999999</v>
      </c>
      <c r="F26" s="86" t="str">
        <f t="shared" si="0"/>
        <v>3D</v>
      </c>
      <c r="G26" s="91" t="str">
        <f t="shared" si="1"/>
        <v>3D</v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15</v>
      </c>
      <c r="B27" s="84" t="str">
        <f>IFERROR(IF(INDEX('Open 1'!$A:$F,MATCH('Open 1 Results'!$E27,'Open 1'!$F:$F,0),2)&gt;0,INDEX('Open 1'!$A:$F,MATCH('Open 1 Results'!$E27,'Open 1'!$F:$F,0),2),""),"")</f>
        <v xml:space="preserve">Shari Kennedy </v>
      </c>
      <c r="C27" s="84" t="str">
        <f>IFERROR(IF(INDEX('Open 1'!$A:$F,MATCH('Open 1 Results'!$E27,'Open 1'!$F:$F,0),3)&gt;0,INDEX('Open 1'!$A:$F,MATCH('Open 1 Results'!$E27,'Open 1'!$F:$F,0),3),""),"")</f>
        <v xml:space="preserve">Josey Wales Guns </v>
      </c>
      <c r="D27" s="85">
        <f>IFERROR(IF(AND(SMALL('Open 1'!F:F,L27)&gt;1000,SMALL('Open 1'!F:F,L27)&lt;3000),"nt",IF(SMALL('Open 1'!F:F,L27)&gt;3000,"",SMALL('Open 1'!F:F,L27))),"")</f>
        <v>15.838000016999999</v>
      </c>
      <c r="E27" s="115">
        <f>IF(D27="nt",IFERROR(SMALL('Open 1'!F:F,L27),""),IF(D27&gt;3000,"",IFERROR(SMALL('Open 1'!F:F,L27),"")))</f>
        <v>15.838000016999999</v>
      </c>
      <c r="F27" s="86" t="str">
        <f t="shared" si="0"/>
        <v>3D</v>
      </c>
      <c r="G27" s="91" t="str">
        <f t="shared" si="1"/>
        <v/>
      </c>
      <c r="J27" s="162">
        <v>5</v>
      </c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31</v>
      </c>
      <c r="B28" s="84" t="str">
        <f>IFERROR(IF(INDEX('Open 1'!$A:$F,MATCH('Open 1 Results'!$E28,'Open 1'!$F:$F,0),2)&gt;0,INDEX('Open 1'!$A:$F,MATCH('Open 1 Results'!$E28,'Open 1'!$F:$F,0),2),""),"")</f>
        <v xml:space="preserve">Kensey Allen </v>
      </c>
      <c r="C28" s="84" t="str">
        <f>IFERROR(IF(INDEX('Open 1'!$A:$F,MATCH('Open 1 Results'!$E28,'Open 1'!$F:$F,0),3)&gt;0,INDEX('Open 1'!$A:$F,MATCH('Open 1 Results'!$E28,'Open 1'!$F:$F,0),3),""),"")</f>
        <v xml:space="preserve">Snip </v>
      </c>
      <c r="D28" s="85">
        <f>IFERROR(IF(AND(SMALL('Open 1'!F:F,L28)&gt;1000,SMALL('Open 1'!F:F,L28)&lt;3000),"nt",IF(SMALL('Open 1'!F:F,L28)&gt;3000,"",SMALL('Open 1'!F:F,L28))),"")</f>
        <v>15.928000037</v>
      </c>
      <c r="E28" s="115">
        <f>IF(D28="nt",IFERROR(SMALL('Open 1'!F:F,L28),""),IF(D28&gt;3000,"",IFERROR(SMALL('Open 1'!F:F,L28),"")))</f>
        <v>15.928000037</v>
      </c>
      <c r="F28" s="86" t="str">
        <f t="shared" si="0"/>
        <v>3D</v>
      </c>
      <c r="G28" s="91" t="str">
        <f t="shared" si="1"/>
        <v/>
      </c>
      <c r="J28" s="162">
        <v>4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6</v>
      </c>
      <c r="B29" s="84" t="str">
        <f>IFERROR(IF(INDEX('Open 1'!$A:$F,MATCH('Open 1 Results'!$E29,'Open 1'!$F:$F,0),2)&gt;0,INDEX('Open 1'!$A:$F,MATCH('Open 1 Results'!$E29,'Open 1'!$F:$F,0),2),""),"")</f>
        <v xml:space="preserve">Taylor Hoxeng </v>
      </c>
      <c r="C29" s="84" t="str">
        <f>IFERROR(IF(INDEX('Open 1'!$A:$F,MATCH('Open 1 Results'!$E29,'Open 1'!$F:$F,0),3)&gt;0,INDEX('Open 1'!$A:$F,MATCH('Open 1 Results'!$E29,'Open 1'!$F:$F,0),3),""),"")</f>
        <v xml:space="preserve">Hox French Sparkle </v>
      </c>
      <c r="D29" s="85">
        <f>IFERROR(IF(AND(SMALL('Open 1'!F:F,L29)&gt;1000,SMALL('Open 1'!F:F,L29)&lt;3000),"nt",IF(SMALL('Open 1'!F:F,L29)&gt;3000,"",SMALL('Open 1'!F:F,L29))),"")</f>
        <v>15.931000007</v>
      </c>
      <c r="E29" s="115">
        <f>IF(D29="nt",IFERROR(SMALL('Open 1'!F:F,L29),""),IF(D29&gt;3000,"",IFERROR(SMALL('Open 1'!F:F,L29),"")))</f>
        <v>15.931000007</v>
      </c>
      <c r="F29" s="86" t="str">
        <f t="shared" si="0"/>
        <v>3D</v>
      </c>
      <c r="G29" s="91" t="str">
        <f t="shared" si="1"/>
        <v/>
      </c>
      <c r="J29" s="162"/>
      <c r="K29" s="121">
        <v>5</v>
      </c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91</v>
      </c>
      <c r="B30" s="84" t="str">
        <f>IFERROR(IF(INDEX('Open 1'!$A:$F,MATCH('Open 1 Results'!$E30,'Open 1'!$F:$F,0),2)&gt;0,INDEX('Open 1'!$A:$F,MATCH('Open 1 Results'!$E30,'Open 1'!$F:$F,0),2),""),"")</f>
        <v xml:space="preserve">Carrie Dieters </v>
      </c>
      <c r="C30" s="84" t="str">
        <f>IFERROR(IF(INDEX('Open 1'!$A:$F,MATCH('Open 1 Results'!$E30,'Open 1'!$F:$F,0),3)&gt;0,INDEX('Open 1'!$A:$F,MATCH('Open 1 Results'!$E30,'Open 1'!$F:$F,0),3),""),"")</f>
        <v xml:space="preserve">Jasper </v>
      </c>
      <c r="D30" s="85">
        <f>IFERROR(IF(AND(SMALL('Open 1'!F:F,L30)&gt;1000,SMALL('Open 1'!F:F,L30)&lt;3000),"nt",IF(SMALL('Open 1'!F:F,L30)&gt;3000,"",SMALL('Open 1'!F:F,L30))),"")</f>
        <v>15.961000109</v>
      </c>
      <c r="E30" s="115">
        <f>IF(D30="nt",IFERROR(SMALL('Open 1'!F:F,L30),""),IF(D30&gt;3000,"",IFERROR(SMALL('Open 1'!F:F,L30),"")))</f>
        <v>15.961000109</v>
      </c>
      <c r="F30" s="86" t="str">
        <f t="shared" si="0"/>
        <v>3D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98</v>
      </c>
      <c r="B31" s="84" t="str">
        <f>IFERROR(IF(INDEX('Open 1'!$A:$F,MATCH('Open 1 Results'!$E31,'Open 1'!$F:$F,0),2)&gt;0,INDEX('Open 1'!$A:$F,MATCH('Open 1 Results'!$E31,'Open 1'!$F:$F,0),2),""),"")</f>
        <v xml:space="preserve">Carlee Nelson </v>
      </c>
      <c r="C31" s="84" t="str">
        <f>IFERROR(IF(INDEX('Open 1'!$A:$F,MATCH('Open 1 Results'!$E31,'Open 1'!$F:$F,0),3)&gt;0,INDEX('Open 1'!$A:$F,MATCH('Open 1 Results'!$E31,'Open 1'!$F:$F,0),3),""),"")</f>
        <v>Lucy</v>
      </c>
      <c r="D31" s="85">
        <f>IFERROR(IF(AND(SMALL('Open 1'!F:F,L31)&gt;1000,SMALL('Open 1'!F:F,L31)&lt;3000),"nt",IF(SMALL('Open 1'!F:F,L31)&gt;3000,"",SMALL('Open 1'!F:F,L31))),"")</f>
        <v>15.972000117</v>
      </c>
      <c r="E31" s="115">
        <f>IF(D31="nt",IFERROR(SMALL('Open 1'!F:F,L31),""),IF(D31&gt;3000,"",IFERROR(SMALL('Open 1'!F:F,L31),"")))</f>
        <v>15.972000117</v>
      </c>
      <c r="F31" s="86" t="str">
        <f t="shared" si="0"/>
        <v>3D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75</v>
      </c>
      <c r="B32" s="84" t="str">
        <f>IFERROR(IF(INDEX('Open 1'!$A:$F,MATCH('Open 1 Results'!$E32,'Open 1'!$F:$F,0),2)&gt;0,INDEX('Open 1'!$A:$F,MATCH('Open 1 Results'!$E32,'Open 1'!$F:$F,0),2),""),"")</f>
        <v xml:space="preserve">Jean Shultz </v>
      </c>
      <c r="C32" s="84" t="str">
        <f>IFERROR(IF(INDEX('Open 1'!$A:$F,MATCH('Open 1 Results'!$E32,'Open 1'!$F:$F,0),3)&gt;0,INDEX('Open 1'!$A:$F,MATCH('Open 1 Results'!$E32,'Open 1'!$F:$F,0),3),""),"")</f>
        <v xml:space="preserve">Bratzilla </v>
      </c>
      <c r="D32" s="85">
        <f>IFERROR(IF(AND(SMALL('Open 1'!F:F,L32)&gt;1000,SMALL('Open 1'!F:F,L32)&lt;3000),"nt",IF(SMALL('Open 1'!F:F,L32)&gt;3000,"",SMALL('Open 1'!F:F,L32))),"")</f>
        <v>15.981000089</v>
      </c>
      <c r="E32" s="115">
        <f>IF(D32="nt",IFERROR(SMALL('Open 1'!F:F,L32),""),IF(D32&gt;3000,"",IFERROR(SMALL('Open 1'!F:F,L32),"")))</f>
        <v>15.981000089</v>
      </c>
      <c r="F32" s="86" t="str">
        <f t="shared" si="0"/>
        <v>3D</v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23</v>
      </c>
      <c r="B33" s="84" t="str">
        <f>IFERROR(IF(INDEX('Open 1'!$A:$F,MATCH('Open 1 Results'!$E33,'Open 1'!$F:$F,0),2)&gt;0,INDEX('Open 1'!$A:$F,MATCH('Open 1 Results'!$E33,'Open 1'!$F:$F,0),2),""),"")</f>
        <v xml:space="preserve">Barb Westover </v>
      </c>
      <c r="C33" s="84" t="str">
        <f>IFERROR(IF(INDEX('Open 1'!$A:$F,MATCH('Open 1 Results'!$E33,'Open 1'!$F:$F,0),3)&gt;0,INDEX('Open 1'!$A:$F,MATCH('Open 1 Results'!$E33,'Open 1'!$F:$F,0),3),""),"")</f>
        <v xml:space="preserve">Romie </v>
      </c>
      <c r="D33" s="85">
        <f>IFERROR(IF(AND(SMALL('Open 1'!F:F,L33)&gt;1000,SMALL('Open 1'!F:F,L33)&lt;3000),"nt",IF(SMALL('Open 1'!F:F,L33)&gt;3000,"",SMALL('Open 1'!F:F,L33))),"")</f>
        <v>16.034000026999998</v>
      </c>
      <c r="E33" s="115">
        <f>IF(D33="nt",IFERROR(SMALL('Open 1'!F:F,L33),""),IF(D33&gt;3000,"",IFERROR(SMALL('Open 1'!F:F,L33),"")))</f>
        <v>16.034000026999998</v>
      </c>
      <c r="F33" s="86" t="str">
        <f t="shared" si="0"/>
        <v>3D</v>
      </c>
      <c r="G33" s="91" t="str">
        <f t="shared" si="1"/>
        <v/>
      </c>
      <c r="J33" s="162">
        <v>3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69</v>
      </c>
      <c r="B34" s="84" t="str">
        <f>IFERROR(IF(INDEX('Open 1'!$A:$F,MATCH('Open 1 Results'!$E34,'Open 1'!$F:$F,0),2)&gt;0,INDEX('Open 1'!$A:$F,MATCH('Open 1 Results'!$E34,'Open 1'!$F:$F,0),2),""),"")</f>
        <v xml:space="preserve">Amanda Wegner </v>
      </c>
      <c r="C34" s="84" t="str">
        <f>IFERROR(IF(INDEX('Open 1'!$A:$F,MATCH('Open 1 Results'!$E34,'Open 1'!$F:$F,0),3)&gt;0,INDEX('Open 1'!$A:$F,MATCH('Open 1 Results'!$E34,'Open 1'!$F:$F,0),3),""),"")</f>
        <v xml:space="preserve">Bunny </v>
      </c>
      <c r="D34" s="85">
        <f>IFERROR(IF(AND(SMALL('Open 1'!F:F,L34)&gt;1000,SMALL('Open 1'!F:F,L34)&lt;3000),"nt",IF(SMALL('Open 1'!F:F,L34)&gt;3000,"",SMALL('Open 1'!F:F,L34))),"")</f>
        <v>16.128000082</v>
      </c>
      <c r="E34" s="115">
        <f>IF(D34="nt",IFERROR(SMALL('Open 1'!F:F,L34),""),IF(D34&gt;3000,"",IFERROR(SMALL('Open 1'!F:F,L34),"")))</f>
        <v>16.128000082</v>
      </c>
      <c r="F34" s="86" t="str">
        <f t="shared" si="0"/>
        <v>3D</v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54</v>
      </c>
      <c r="B35" s="84" t="str">
        <f>IFERROR(IF(INDEX('Open 1'!$A:$F,MATCH('Open 1 Results'!$E35,'Open 1'!$F:$F,0),2)&gt;0,INDEX('Open 1'!$A:$F,MATCH('Open 1 Results'!$E35,'Open 1'!$F:$F,0),2),""),"")</f>
        <v xml:space="preserve">Ashlie Matthews </v>
      </c>
      <c r="C35" s="84" t="str">
        <f>IFERROR(IF(INDEX('Open 1'!$A:$F,MATCH('Open 1 Results'!$E35,'Open 1'!$F:$F,0),3)&gt;0,INDEX('Open 1'!$A:$F,MATCH('Open 1 Results'!$E35,'Open 1'!$F:$F,0),3),""),"")</f>
        <v xml:space="preserve">Hooey </v>
      </c>
      <c r="D35" s="85">
        <f>IFERROR(IF(AND(SMALL('Open 1'!F:F,L35)&gt;1000,SMALL('Open 1'!F:F,L35)&lt;3000),"nt",IF(SMALL('Open 1'!F:F,L35)&gt;3000,"",SMALL('Open 1'!F:F,L35))),"")</f>
        <v>16.145000064000001</v>
      </c>
      <c r="E35" s="115">
        <f>IF(D35="nt",IFERROR(SMALL('Open 1'!F:F,L35),""),IF(D35&gt;3000,"",IFERROR(SMALL('Open 1'!F:F,L35),"")))</f>
        <v>16.145000064000001</v>
      </c>
      <c r="F35" s="86" t="str">
        <f t="shared" si="0"/>
        <v>3D</v>
      </c>
      <c r="G35" s="91" t="str">
        <f t="shared" si="1"/>
        <v/>
      </c>
      <c r="J35" s="162">
        <v>2</v>
      </c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8</v>
      </c>
      <c r="B36" s="84" t="str">
        <f>IFERROR(IF(INDEX('Open 1'!$A:$F,MATCH('Open 1 Results'!$E36,'Open 1'!$F:$F,0),2)&gt;0,INDEX('Open 1'!$A:$F,MATCH('Open 1 Results'!$E36,'Open 1'!$F:$F,0),2),""),"")</f>
        <v xml:space="preserve">Lexy Leischner </v>
      </c>
      <c r="C36" s="84" t="str">
        <f>IFERROR(IF(INDEX('Open 1'!$A:$F,MATCH('Open 1 Results'!$E36,'Open 1'!$F:$F,0),3)&gt;0,INDEX('Open 1'!$A:$F,MATCH('Open 1 Results'!$E36,'Open 1'!$F:$F,0),3),""),"")</f>
        <v xml:space="preserve">Paisley </v>
      </c>
      <c r="D36" s="85">
        <f>IFERROR(IF(AND(SMALL('Open 1'!F:F,L36)&gt;1000,SMALL('Open 1'!F:F,L36)&lt;3000),"nt",IF(SMALL('Open 1'!F:F,L36)&gt;3000,"",SMALL('Open 1'!F:F,L36))),"")</f>
        <v>16.178000009000002</v>
      </c>
      <c r="E36" s="115">
        <f>IF(D36="nt",IFERROR(SMALL('Open 1'!F:F,L36),""),IF(D36&gt;3000,"",IFERROR(SMALL('Open 1'!F:F,L36),"")))</f>
        <v>16.178000009000002</v>
      </c>
      <c r="F36" s="86" t="str">
        <f t="shared" si="0"/>
        <v>3D</v>
      </c>
      <c r="G36" s="91" t="str">
        <f t="shared" si="1"/>
        <v/>
      </c>
      <c r="J36" s="162">
        <v>1</v>
      </c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89</v>
      </c>
      <c r="B37" s="84" t="str">
        <f>IFERROR(IF(INDEX('Open 1'!$A:$F,MATCH('Open 1 Results'!$E37,'Open 1'!$F:$F,0),2)&gt;0,INDEX('Open 1'!$A:$F,MATCH('Open 1 Results'!$E37,'Open 1'!$F:$F,0),2),""),"")</f>
        <v xml:space="preserve">Joni Boekelheide </v>
      </c>
      <c r="C37" s="84" t="str">
        <f>IFERROR(IF(INDEX('Open 1'!$A:$F,MATCH('Open 1 Results'!$E37,'Open 1'!$F:$F,0),3)&gt;0,INDEX('Open 1'!$A:$F,MATCH('Open 1 Results'!$E37,'Open 1'!$F:$F,0),3),""),"")</f>
        <v xml:space="preserve">Jet </v>
      </c>
      <c r="D37" s="85">
        <f>IFERROR(IF(AND(SMALL('Open 1'!F:F,L37)&gt;1000,SMALL('Open 1'!F:F,L37)&lt;3000),"nt",IF(SMALL('Open 1'!F:F,L37)&gt;3000,"",SMALL('Open 1'!F:F,L37))),"")</f>
        <v>16.195000106000002</v>
      </c>
      <c r="E37" s="115">
        <f>IF(D37="nt",IFERROR(SMALL('Open 1'!F:F,L37),""),IF(D37&gt;3000,"",IFERROR(SMALL('Open 1'!F:F,L37),"")))</f>
        <v>16.195000106000002</v>
      </c>
      <c r="F37" s="86" t="str">
        <f t="shared" si="0"/>
        <v>3D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42</v>
      </c>
      <c r="B38" s="84" t="str">
        <f>IFERROR(IF(INDEX('Open 1'!$A:$F,MATCH('Open 1 Results'!$E38,'Open 1'!$F:$F,0),2)&gt;0,INDEX('Open 1'!$A:$F,MATCH('Open 1 Results'!$E38,'Open 1'!$F:$F,0),2),""),"")</f>
        <v xml:space="preserve">Brittany Dieters </v>
      </c>
      <c r="C38" s="84" t="str">
        <f>IFERROR(IF(INDEX('Open 1'!$A:$F,MATCH('Open 1 Results'!$E38,'Open 1'!$F:$F,0),3)&gt;0,INDEX('Open 1'!$A:$F,MATCH('Open 1 Results'!$E38,'Open 1'!$F:$F,0),3),""),"")</f>
        <v xml:space="preserve">Dallas </v>
      </c>
      <c r="D38" s="85">
        <f>IFERROR(IF(AND(SMALL('Open 1'!F:F,L38)&gt;1000,SMALL('Open 1'!F:F,L38)&lt;3000),"nt",IF(SMALL('Open 1'!F:F,L38)&gt;3000,"",SMALL('Open 1'!F:F,L38))),"")</f>
        <v>16.205000049999999</v>
      </c>
      <c r="E38" s="115">
        <f>IF(D38="nt",IFERROR(SMALL('Open 1'!F:F,L38),""),IF(D38&gt;3000,"",IFERROR(SMALL('Open 1'!F:F,L38),"")))</f>
        <v>16.205000049999999</v>
      </c>
      <c r="F38" s="86" t="str">
        <f t="shared" si="0"/>
        <v>3D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67</v>
      </c>
      <c r="B39" s="84" t="str">
        <f>IFERROR(IF(INDEX('Open 1'!$A:$F,MATCH('Open 1 Results'!$E39,'Open 1'!$F:$F,0),2)&gt;0,INDEX('Open 1'!$A:$F,MATCH('Open 1 Results'!$E39,'Open 1'!$F:$F,0),2),""),"")</f>
        <v xml:space="preserve">Kelli VanDerBrink </v>
      </c>
      <c r="C39" s="84" t="str">
        <f>IFERROR(IF(INDEX('Open 1'!$A:$F,MATCH('Open 1 Results'!$E39,'Open 1'!$F:$F,0),3)&gt;0,INDEX('Open 1'!$A:$F,MATCH('Open 1 Results'!$E39,'Open 1'!$F:$F,0),3),""),"")</f>
        <v xml:space="preserve">Cowboy </v>
      </c>
      <c r="D39" s="85">
        <f>IFERROR(IF(AND(SMALL('Open 1'!F:F,L39)&gt;1000,SMALL('Open 1'!F:F,L39)&lt;3000),"nt",IF(SMALL('Open 1'!F:F,L39)&gt;3000,"",SMALL('Open 1'!F:F,L39))),"")</f>
        <v>16.211000079999998</v>
      </c>
      <c r="E39" s="115">
        <f>IF(D39="nt",IFERROR(SMALL('Open 1'!F:F,L39),""),IF(D39&gt;3000,"",IFERROR(SMALL('Open 1'!F:F,L39),"")))</f>
        <v>16.211000079999998</v>
      </c>
      <c r="F39" s="86" t="str">
        <f t="shared" si="0"/>
        <v>3D</v>
      </c>
      <c r="G39" s="91" t="str">
        <f t="shared" si="1"/>
        <v/>
      </c>
      <c r="J39" s="162" t="s">
        <v>315</v>
      </c>
      <c r="K39" s="121">
        <v>4</v>
      </c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2</v>
      </c>
      <c r="B40" s="84" t="str">
        <f>IFERROR(IF(INDEX('Open 1'!$A:$F,MATCH('Open 1 Results'!$E40,'Open 1'!$F:$F,0),2)&gt;0,INDEX('Open 1'!$A:$F,MATCH('Open 1 Results'!$E40,'Open 1'!$F:$F,0),2),""),"")</f>
        <v xml:space="preserve">Joni Boekelheide </v>
      </c>
      <c r="C40" s="84" t="str">
        <f>IFERROR(IF(INDEX('Open 1'!$A:$F,MATCH('Open 1 Results'!$E40,'Open 1'!$F:$F,0),3)&gt;0,INDEX('Open 1'!$A:$F,MATCH('Open 1 Results'!$E40,'Open 1'!$F:$F,0),3),""),"")</f>
        <v xml:space="preserve">Running with the devil </v>
      </c>
      <c r="D40" s="85">
        <f>IFERROR(IF(AND(SMALL('Open 1'!F:F,L40)&gt;1000,SMALL('Open 1'!F:F,L40)&lt;3000),"nt",IF(SMALL('Open 1'!F:F,L40)&gt;3000,"",SMALL('Open 1'!F:F,L40))),"")</f>
        <v>16.217000001999999</v>
      </c>
      <c r="E40" s="115">
        <f>IF(D40="nt",IFERROR(SMALL('Open 1'!F:F,L40),""),IF(D40&gt;3000,"",IFERROR(SMALL('Open 1'!F:F,L40),"")))</f>
        <v>16.217000001999999</v>
      </c>
      <c r="F40" s="86" t="str">
        <f t="shared" si="0"/>
        <v>3D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47</v>
      </c>
      <c r="B41" s="84" t="str">
        <f>IFERROR(IF(INDEX('Open 1'!$A:$F,MATCH('Open 1 Results'!$E41,'Open 1'!$F:$F,0),2)&gt;0,INDEX('Open 1'!$A:$F,MATCH('Open 1 Results'!$E41,'Open 1'!$F:$F,0),2),""),"")</f>
        <v xml:space="preserve">Opal Harkins </v>
      </c>
      <c r="C41" s="84" t="str">
        <f>IFERROR(IF(INDEX('Open 1'!$A:$F,MATCH('Open 1 Results'!$E41,'Open 1'!$F:$F,0),3)&gt;0,INDEX('Open 1'!$A:$F,MATCH('Open 1 Results'!$E41,'Open 1'!$F:$F,0),3),""),"")</f>
        <v xml:space="preserve">Lincoln </v>
      </c>
      <c r="D41" s="85">
        <f>IFERROR(IF(AND(SMALL('Open 1'!F:F,L41)&gt;1000,SMALL('Open 1'!F:F,L41)&lt;3000),"nt",IF(SMALL('Open 1'!F:F,L41)&gt;3000,"",SMALL('Open 1'!F:F,L41))),"")</f>
        <v>16.217000056</v>
      </c>
      <c r="E41" s="115">
        <f>IF(D41="nt",IFERROR(SMALL('Open 1'!F:F,L41),""),IF(D41&gt;3000,"",IFERROR(SMALL('Open 1'!F:F,L41),"")))</f>
        <v>16.217000056</v>
      </c>
      <c r="F41" s="86" t="str">
        <f t="shared" si="0"/>
        <v>3D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29</v>
      </c>
      <c r="B42" s="84" t="str">
        <f>IFERROR(IF(INDEX('Open 1'!$A:$F,MATCH('Open 1 Results'!$E42,'Open 1'!$F:$F,0),2)&gt;0,INDEX('Open 1'!$A:$F,MATCH('Open 1 Results'!$E42,'Open 1'!$F:$F,0),2),""),"")</f>
        <v xml:space="preserve">Katie Novak </v>
      </c>
      <c r="C42" s="84" t="str">
        <f>IFERROR(IF(INDEX('Open 1'!$A:$F,MATCH('Open 1 Results'!$E42,'Open 1'!$F:$F,0),3)&gt;0,INDEX('Open 1'!$A:$F,MATCH('Open 1 Results'!$E42,'Open 1'!$F:$F,0),3),""),"")</f>
        <v xml:space="preserve">Rose </v>
      </c>
      <c r="D42" s="85">
        <f>IFERROR(IF(AND(SMALL('Open 1'!F:F,L42)&gt;1000,SMALL('Open 1'!F:F,L42)&lt;3000),"nt",IF(SMALL('Open 1'!F:F,L42)&gt;3000,"",SMALL('Open 1'!F:F,L42))),"")</f>
        <v>16.268000034</v>
      </c>
      <c r="E42" s="115">
        <f>IF(D42="nt",IFERROR(SMALL('Open 1'!F:F,L42),""),IF(D42&gt;3000,"",IFERROR(SMALL('Open 1'!F:F,L42),"")))</f>
        <v>16.268000034</v>
      </c>
      <c r="F42" s="86" t="str">
        <f t="shared" si="0"/>
        <v>3D</v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30</v>
      </c>
      <c r="B43" s="84" t="str">
        <f>IFERROR(IF(INDEX('Open 1'!$A:$F,MATCH('Open 1 Results'!$E43,'Open 1'!$F:$F,0),2)&gt;0,INDEX('Open 1'!$A:$F,MATCH('Open 1 Results'!$E43,'Open 1'!$F:$F,0),2),""),"")</f>
        <v xml:space="preserve">Carlee Nelson </v>
      </c>
      <c r="C43" s="84" t="str">
        <f>IFERROR(IF(INDEX('Open 1'!$A:$F,MATCH('Open 1 Results'!$E43,'Open 1'!$F:$F,0),3)&gt;0,INDEX('Open 1'!$A:$F,MATCH('Open 1 Results'!$E43,'Open 1'!$F:$F,0),3),""),"")</f>
        <v>Vinnie</v>
      </c>
      <c r="D43" s="85">
        <f>IFERROR(IF(AND(SMALL('Open 1'!F:F,L43)&gt;1000,SMALL('Open 1'!F:F,L43)&lt;3000),"nt",IF(SMALL('Open 1'!F:F,L43)&gt;3000,"",SMALL('Open 1'!F:F,L43))),"")</f>
        <v>16.297000035</v>
      </c>
      <c r="E43" s="115">
        <f>IF(D43="nt",IFERROR(SMALL('Open 1'!F:F,L43),""),IF(D43&gt;3000,"",IFERROR(SMALL('Open 1'!F:F,L43),"")))</f>
        <v>16.297000035</v>
      </c>
      <c r="F43" s="86" t="str">
        <f t="shared" si="0"/>
        <v>4D</v>
      </c>
      <c r="G43" s="91" t="str">
        <f t="shared" si="1"/>
        <v>4D</v>
      </c>
      <c r="J43" s="162"/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17</v>
      </c>
      <c r="B44" s="84" t="str">
        <f>IFERROR(IF(INDEX('Open 1'!$A:$F,MATCH('Open 1 Results'!$E44,'Open 1'!$F:$F,0),2)&gt;0,INDEX('Open 1'!$A:$F,MATCH('Open 1 Results'!$E44,'Open 1'!$F:$F,0),2),""),"")</f>
        <v xml:space="preserve">Ellie Foxhoven </v>
      </c>
      <c r="C44" s="84" t="str">
        <f>IFERROR(IF(INDEX('Open 1'!$A:$F,MATCH('Open 1 Results'!$E44,'Open 1'!$F:$F,0),3)&gt;0,INDEX('Open 1'!$A:$F,MATCH('Open 1 Results'!$E44,'Open 1'!$F:$F,0),3),""),"")</f>
        <v xml:space="preserve">Sams Double </v>
      </c>
      <c r="D44" s="85">
        <f>IFERROR(IF(AND(SMALL('Open 1'!F:F,L44)&gt;1000,SMALL('Open 1'!F:F,L44)&lt;3000),"nt",IF(SMALL('Open 1'!F:F,L44)&gt;3000,"",SMALL('Open 1'!F:F,L44))),"")</f>
        <v>16.316000020000001</v>
      </c>
      <c r="E44" s="115">
        <f>IF(D44="nt",IFERROR(SMALL('Open 1'!F:F,L44),""),IF(D44&gt;3000,"",IFERROR(SMALL('Open 1'!F:F,L44),"")))</f>
        <v>16.316000020000001</v>
      </c>
      <c r="F44" s="86" t="str">
        <f t="shared" si="0"/>
        <v>4D</v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84</v>
      </c>
      <c r="B45" s="84" t="str">
        <f>IFERROR(IF(INDEX('Open 1'!$A:$F,MATCH('Open 1 Results'!$E45,'Open 1'!$F:$F,0),2)&gt;0,INDEX('Open 1'!$A:$F,MATCH('Open 1 Results'!$E45,'Open 1'!$F:$F,0),2),""),"")</f>
        <v xml:space="preserve">Jessica Taubert </v>
      </c>
      <c r="C45" s="84" t="str">
        <f>IFERROR(IF(INDEX('Open 1'!$A:$F,MATCH('Open 1 Results'!$E45,'Open 1'!$F:$F,0),3)&gt;0,INDEX('Open 1'!$A:$F,MATCH('Open 1 Results'!$E45,'Open 1'!$F:$F,0),3),""),"")</f>
        <v xml:space="preserve">Jolene </v>
      </c>
      <c r="D45" s="85">
        <f>IFERROR(IF(AND(SMALL('Open 1'!F:F,L45)&gt;1000,SMALL('Open 1'!F:F,L45)&lt;3000),"nt",IF(SMALL('Open 1'!F:F,L45)&gt;3000,"",SMALL('Open 1'!F:F,L45))),"")</f>
        <v>16.338000100000002</v>
      </c>
      <c r="E45" s="115">
        <f>IF(D45="nt",IFERROR(SMALL('Open 1'!F:F,L45),""),IF(D45&gt;3000,"",IFERROR(SMALL('Open 1'!F:F,L45),"")))</f>
        <v>16.338000100000002</v>
      </c>
      <c r="F45" s="86" t="str">
        <f t="shared" si="0"/>
        <v>4D</v>
      </c>
      <c r="G45" s="91" t="str">
        <f t="shared" si="1"/>
        <v/>
      </c>
      <c r="J45" s="162" t="s">
        <v>315</v>
      </c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4</v>
      </c>
      <c r="B46" s="84" t="str">
        <f>IFERROR(IF(INDEX('Open 1'!$A:$F,MATCH('Open 1 Results'!$E46,'Open 1'!$F:$F,0),2)&gt;0,INDEX('Open 1'!$A:$F,MATCH('Open 1 Results'!$E46,'Open 1'!$F:$F,0),2),""),"")</f>
        <v xml:space="preserve">Carrie Dieters </v>
      </c>
      <c r="C46" s="84" t="str">
        <f>IFERROR(IF(INDEX('Open 1'!$A:$F,MATCH('Open 1 Results'!$E46,'Open 1'!$F:$F,0),3)&gt;0,INDEX('Open 1'!$A:$F,MATCH('Open 1 Results'!$E46,'Open 1'!$F:$F,0),3),""),"")</f>
        <v xml:space="preserve">Melman </v>
      </c>
      <c r="D46" s="85">
        <f>IFERROR(IF(AND(SMALL('Open 1'!F:F,L46)&gt;1000,SMALL('Open 1'!F:F,L46)&lt;3000),"nt",IF(SMALL('Open 1'!F:F,L46)&gt;3000,"",SMALL('Open 1'!F:F,L46))),"")</f>
        <v>16.339000003999999</v>
      </c>
      <c r="E46" s="115">
        <f>IF(D46="nt",IFERROR(SMALL('Open 1'!F:F,L46),""),IF(D46&gt;3000,"",IFERROR(SMALL('Open 1'!F:F,L46),"")))</f>
        <v>16.339000003999999</v>
      </c>
      <c r="F46" s="86" t="str">
        <f t="shared" si="0"/>
        <v>4D</v>
      </c>
      <c r="G46" s="91" t="str">
        <f t="shared" si="1"/>
        <v/>
      </c>
      <c r="J46" s="162" t="s">
        <v>315</v>
      </c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32</v>
      </c>
      <c r="B47" s="84" t="str">
        <f>IFERROR(IF(INDEX('Open 1'!$A:$F,MATCH('Open 1 Results'!$E47,'Open 1'!$F:$F,0),2)&gt;0,INDEX('Open 1'!$A:$F,MATCH('Open 1 Results'!$E47,'Open 1'!$F:$F,0),2),""),"")</f>
        <v xml:space="preserve">Stacy Albers </v>
      </c>
      <c r="C47" s="84" t="str">
        <f>IFERROR(IF(INDEX('Open 1'!$A:$F,MATCH('Open 1 Results'!$E47,'Open 1'!$F:$F,0),3)&gt;0,INDEX('Open 1'!$A:$F,MATCH('Open 1 Results'!$E47,'Open 1'!$F:$F,0),3),""),"")</f>
        <v xml:space="preserve">Jhett </v>
      </c>
      <c r="D47" s="85">
        <f>IFERROR(IF(AND(SMALL('Open 1'!F:F,L47)&gt;1000,SMALL('Open 1'!F:F,L47)&lt;3000),"nt",IF(SMALL('Open 1'!F:F,L47)&gt;3000,"",SMALL('Open 1'!F:F,L47))),"")</f>
        <v>16.356000038000001</v>
      </c>
      <c r="E47" s="115">
        <f>IF(D47="nt",IFERROR(SMALL('Open 1'!F:F,L47),""),IF(D47&gt;3000,"",IFERROR(SMALL('Open 1'!F:F,L47),"")))</f>
        <v>16.356000038000001</v>
      </c>
      <c r="F47" s="86" t="str">
        <f t="shared" si="0"/>
        <v>4D</v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58</v>
      </c>
      <c r="B48" s="84" t="str">
        <f>IFERROR(IF(INDEX('Open 1'!$A:$F,MATCH('Open 1 Results'!$E48,'Open 1'!$F:$F,0),2)&gt;0,INDEX('Open 1'!$A:$F,MATCH('Open 1 Results'!$E48,'Open 1'!$F:$F,0),2),""),"")</f>
        <v xml:space="preserve">Jackie Naatjes </v>
      </c>
      <c r="C48" s="84" t="str">
        <f>IFERROR(IF(INDEX('Open 1'!$A:$F,MATCH('Open 1 Results'!$E48,'Open 1'!$F:$F,0),3)&gt;0,INDEX('Open 1'!$A:$F,MATCH('Open 1 Results'!$E48,'Open 1'!$F:$F,0),3),""),"")</f>
        <v xml:space="preserve">Blaze </v>
      </c>
      <c r="D48" s="85">
        <f>IFERROR(IF(AND(SMALL('Open 1'!F:F,L48)&gt;1000,SMALL('Open 1'!F:F,L48)&lt;3000),"nt",IF(SMALL('Open 1'!F:F,L48)&gt;3000,"",SMALL('Open 1'!F:F,L48))),"")</f>
        <v>16.383000068999998</v>
      </c>
      <c r="E48" s="115">
        <f>IF(D48="nt",IFERROR(SMALL('Open 1'!F:F,L48),""),IF(D48&gt;3000,"",IFERROR(SMALL('Open 1'!F:F,L48),"")))</f>
        <v>16.383000068999998</v>
      </c>
      <c r="F48" s="86" t="str">
        <f t="shared" si="0"/>
        <v>4D</v>
      </c>
      <c r="G48" s="91" t="str">
        <f t="shared" si="1"/>
        <v/>
      </c>
      <c r="J48" s="162" t="s">
        <v>315</v>
      </c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106</v>
      </c>
      <c r="B49" s="84" t="str">
        <f>IFERROR(IF(INDEX('Open 1'!$A:$F,MATCH('Open 1 Results'!$E49,'Open 1'!$F:$F,0),2)&gt;0,INDEX('Open 1'!$A:$F,MATCH('Open 1 Results'!$E49,'Open 1'!$F:$F,0),2),""),"")</f>
        <v xml:space="preserve">Ava Nelson </v>
      </c>
      <c r="C49" s="84" t="str">
        <f>IFERROR(IF(INDEX('Open 1'!$A:$F,MATCH('Open 1 Results'!$E49,'Open 1'!$F:$F,0),3)&gt;0,INDEX('Open 1'!$A:$F,MATCH('Open 1 Results'!$E49,'Open 1'!$F:$F,0),3),""),"")</f>
        <v xml:space="preserve">May </v>
      </c>
      <c r="D49" s="85">
        <f>IFERROR(IF(AND(SMALL('Open 1'!F:F,L49)&gt;1000,SMALL('Open 1'!F:F,L49)&lt;3000),"nt",IF(SMALL('Open 1'!F:F,L49)&gt;3000,"",SMALL('Open 1'!F:F,L49))),"")</f>
        <v>16.399000127000001</v>
      </c>
      <c r="E49" s="115">
        <f>IF(D49="nt",IFERROR(SMALL('Open 1'!F:F,L49),""),IF(D49&gt;3000,"",IFERROR(SMALL('Open 1'!F:F,L49),"")))</f>
        <v>16.399000127000001</v>
      </c>
      <c r="F49" s="86" t="str">
        <f t="shared" si="0"/>
        <v>4D</v>
      </c>
      <c r="G49" s="91" t="str">
        <f t="shared" si="1"/>
        <v/>
      </c>
      <c r="J49" s="162" t="s">
        <v>315</v>
      </c>
      <c r="K49" s="121">
        <v>3</v>
      </c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93</v>
      </c>
      <c r="B50" s="84" t="str">
        <f>IFERROR(IF(INDEX('Open 1'!$A:$F,MATCH('Open 1 Results'!$E50,'Open 1'!$F:$F,0),2)&gt;0,INDEX('Open 1'!$A:$F,MATCH('Open 1 Results'!$E50,'Open 1'!$F:$F,0),2),""),"")</f>
        <v xml:space="preserve">Taylor Hoxeng </v>
      </c>
      <c r="C50" s="84" t="str">
        <f>IFERROR(IF(INDEX('Open 1'!$A:$F,MATCH('Open 1 Results'!$E50,'Open 1'!$F:$F,0),3)&gt;0,INDEX('Open 1'!$A:$F,MATCH('Open 1 Results'!$E50,'Open 1'!$F:$F,0),3),""),"")</f>
        <v xml:space="preserve">Jewels Texas Cutter </v>
      </c>
      <c r="D50" s="85">
        <f>IFERROR(IF(AND(SMALL('Open 1'!F:F,L50)&gt;1000,SMALL('Open 1'!F:F,L50)&lt;3000),"nt",IF(SMALL('Open 1'!F:F,L50)&gt;3000,"",SMALL('Open 1'!F:F,L50))),"")</f>
        <v>16.410000110999999</v>
      </c>
      <c r="E50" s="115">
        <f>IF(D50="nt",IFERROR(SMALL('Open 1'!F:F,L50),""),IF(D50&gt;3000,"",IFERROR(SMALL('Open 1'!F:F,L50),"")))</f>
        <v>16.410000110999999</v>
      </c>
      <c r="F50" s="86" t="str">
        <f t="shared" si="0"/>
        <v>4D</v>
      </c>
      <c r="G50" s="91" t="str">
        <f t="shared" si="1"/>
        <v/>
      </c>
      <c r="J50" s="162"/>
      <c r="K50" s="121">
        <v>2</v>
      </c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18</v>
      </c>
      <c r="B51" s="84" t="str">
        <f>IFERROR(IF(INDEX('Open 1'!$A:$F,MATCH('Open 1 Results'!$E51,'Open 1'!$F:$F,0),2)&gt;0,INDEX('Open 1'!$A:$F,MATCH('Open 1 Results'!$E51,'Open 1'!$F:$F,0),2),""),"")</f>
        <v xml:space="preserve">Deb Kruger </v>
      </c>
      <c r="C51" s="84" t="str">
        <f>IFERROR(IF(INDEX('Open 1'!$A:$F,MATCH('Open 1 Results'!$E51,'Open 1'!$F:$F,0),3)&gt;0,INDEX('Open 1'!$A:$F,MATCH('Open 1 Results'!$E51,'Open 1'!$F:$F,0),3),""),"")</f>
        <v xml:space="preserve">Snort </v>
      </c>
      <c r="D51" s="85">
        <f>IFERROR(IF(AND(SMALL('Open 1'!F:F,L51)&gt;1000,SMALL('Open 1'!F:F,L51)&lt;3000),"nt",IF(SMALL('Open 1'!F:F,L51)&gt;3000,"",SMALL('Open 1'!F:F,L51))),"")</f>
        <v>16.414000021000003</v>
      </c>
      <c r="E51" s="115">
        <f>IF(D51="nt",IFERROR(SMALL('Open 1'!F:F,L51),""),IF(D51&gt;3000,"",IFERROR(SMALL('Open 1'!F:F,L51),"")))</f>
        <v>16.414000021000003</v>
      </c>
      <c r="F51" s="86" t="str">
        <f t="shared" si="0"/>
        <v>4D</v>
      </c>
      <c r="G51" s="91" t="str">
        <f t="shared" si="1"/>
        <v/>
      </c>
      <c r="J51" s="162" t="s">
        <v>315</v>
      </c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24</v>
      </c>
      <c r="B52" s="84" t="str">
        <f>IFERROR(IF(INDEX('Open 1'!$A:$F,MATCH('Open 1 Results'!$E52,'Open 1'!$F:$F,0),2)&gt;0,INDEX('Open 1'!$A:$F,MATCH('Open 1 Results'!$E52,'Open 1'!$F:$F,0),2),""),"")</f>
        <v xml:space="preserve">Linda Schlosser </v>
      </c>
      <c r="C52" s="84" t="str">
        <f>IFERROR(IF(INDEX('Open 1'!$A:$F,MATCH('Open 1 Results'!$E52,'Open 1'!$F:$F,0),3)&gt;0,INDEX('Open 1'!$A:$F,MATCH('Open 1 Results'!$E52,'Open 1'!$F:$F,0),3),""),"")</f>
        <v xml:space="preserve">Ben </v>
      </c>
      <c r="D52" s="85">
        <f>IFERROR(IF(AND(SMALL('Open 1'!F:F,L52)&gt;1000,SMALL('Open 1'!F:F,L52)&lt;3000),"nt",IF(SMALL('Open 1'!F:F,L52)&gt;3000,"",SMALL('Open 1'!F:F,L52))),"")</f>
        <v>16.419000027999999</v>
      </c>
      <c r="E52" s="115">
        <f>IF(D52="nt",IFERROR(SMALL('Open 1'!F:F,L52),""),IF(D52&gt;3000,"",IFERROR(SMALL('Open 1'!F:F,L52),"")))</f>
        <v>16.419000027999999</v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63</v>
      </c>
      <c r="B53" s="84" t="str">
        <f>IFERROR(IF(INDEX('Open 1'!$A:$F,MATCH('Open 1 Results'!$E53,'Open 1'!$F:$F,0),2)&gt;0,INDEX('Open 1'!$A:$F,MATCH('Open 1 Results'!$E53,'Open 1'!$F:$F,0),2),""),"")</f>
        <v xml:space="preserve">Michele Snyder </v>
      </c>
      <c r="C53" s="84" t="str">
        <f>IFERROR(IF(INDEX('Open 1'!$A:$F,MATCH('Open 1 Results'!$E53,'Open 1'!$F:$F,0),3)&gt;0,INDEX('Open 1'!$A:$F,MATCH('Open 1 Results'!$E53,'Open 1'!$F:$F,0),3),""),"")</f>
        <v xml:space="preserve">Shandy </v>
      </c>
      <c r="D53" s="85">
        <f>IFERROR(IF(AND(SMALL('Open 1'!F:F,L53)&gt;1000,SMALL('Open 1'!F:F,L53)&lt;3000),"nt",IF(SMALL('Open 1'!F:F,L53)&gt;3000,"",SMALL('Open 1'!F:F,L53))),"")</f>
        <v>16.422000075</v>
      </c>
      <c r="E53" s="115">
        <f>IF(D53="nt",IFERROR(SMALL('Open 1'!F:F,L53),""),IF(D53&gt;3000,"",IFERROR(SMALL('Open 1'!F:F,L53),"")))</f>
        <v>16.422000075</v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65</v>
      </c>
      <c r="B54" s="84" t="str">
        <f>IFERROR(IF(INDEX('Open 1'!$A:$F,MATCH('Open 1 Results'!$E54,'Open 1'!$F:$F,0),2)&gt;0,INDEX('Open 1'!$A:$F,MATCH('Open 1 Results'!$E54,'Open 1'!$F:$F,0),2),""),"")</f>
        <v xml:space="preserve">Kristan Soukup </v>
      </c>
      <c r="C54" s="84" t="str">
        <f>IFERROR(IF(INDEX('Open 1'!$A:$F,MATCH('Open 1 Results'!$E54,'Open 1'!$F:$F,0),3)&gt;0,INDEX('Open 1'!$A:$F,MATCH('Open 1 Results'!$E54,'Open 1'!$F:$F,0),3),""),"")</f>
        <v xml:space="preserve">Crown </v>
      </c>
      <c r="D54" s="85">
        <f>IFERROR(IF(AND(SMALL('Open 1'!F:F,L54)&gt;1000,SMALL('Open 1'!F:F,L54)&lt;3000),"nt",IF(SMALL('Open 1'!F:F,L54)&gt;3000,"",SMALL('Open 1'!F:F,L54))),"")</f>
        <v>16.423000076999998</v>
      </c>
      <c r="E54" s="115">
        <f>IF(D54="nt",IFERROR(SMALL('Open 1'!F:F,L54),""),IF(D54&gt;3000,"",IFERROR(SMALL('Open 1'!F:F,L54),"")))</f>
        <v>16.423000076999998</v>
      </c>
      <c r="G54" s="91" t="str">
        <f t="shared" si="1"/>
        <v/>
      </c>
      <c r="J54" s="162" t="s">
        <v>315</v>
      </c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66</v>
      </c>
      <c r="B55" s="84" t="str">
        <f>IFERROR(IF(INDEX('Open 1'!$A:$F,MATCH('Open 1 Results'!$E55,'Open 1'!$F:$F,0),2)&gt;0,INDEX('Open 1'!$A:$F,MATCH('Open 1 Results'!$E55,'Open 1'!$F:$F,0),2),""),"")</f>
        <v xml:space="preserve">Sara Skuodas </v>
      </c>
      <c r="C55" s="84" t="str">
        <f>IFERROR(IF(INDEX('Open 1'!$A:$F,MATCH('Open 1 Results'!$E55,'Open 1'!$F:$F,0),3)&gt;0,INDEX('Open 1'!$A:$F,MATCH('Open 1 Results'!$E55,'Open 1'!$F:$F,0),3),""),"")</f>
        <v xml:space="preserve">Puddles </v>
      </c>
      <c r="D55" s="85">
        <f>IFERROR(IF(AND(SMALL('Open 1'!F:F,L55)&gt;1000,SMALL('Open 1'!F:F,L55)&lt;3000),"nt",IF(SMALL('Open 1'!F:F,L55)&gt;3000,"",SMALL('Open 1'!F:F,L55))),"")</f>
        <v>16.457000079</v>
      </c>
      <c r="E55" s="115">
        <f>IF(D55="nt",IFERROR(SMALL('Open 1'!F:F,L55),""),IF(D55&gt;3000,"",IFERROR(SMALL('Open 1'!F:F,L55),"")))</f>
        <v>16.457000079</v>
      </c>
      <c r="G55" s="91" t="str">
        <f t="shared" si="1"/>
        <v/>
      </c>
      <c r="J55" s="162" t="s">
        <v>315</v>
      </c>
      <c r="K55" s="121">
        <v>1</v>
      </c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50</v>
      </c>
      <c r="B56" s="84" t="str">
        <f>IFERROR(IF(INDEX('Open 1'!$A:$F,MATCH('Open 1 Results'!$E56,'Open 1'!$F:$F,0),2)&gt;0,INDEX('Open 1'!$A:$F,MATCH('Open 1 Results'!$E56,'Open 1'!$F:$F,0),2),""),"")</f>
        <v xml:space="preserve">Stannis Hoffmann </v>
      </c>
      <c r="C56" s="84" t="str">
        <f>IFERROR(IF(INDEX('Open 1'!$A:$F,MATCH('Open 1 Results'!$E56,'Open 1'!$F:$F,0),3)&gt;0,INDEX('Open 1'!$A:$F,MATCH('Open 1 Results'!$E56,'Open 1'!$F:$F,0),3),""),"")</f>
        <v xml:space="preserve">Dale rays Cutter </v>
      </c>
      <c r="D56" s="85">
        <f>IFERROR(IF(AND(SMALL('Open 1'!F:F,L56)&gt;1000,SMALL('Open 1'!F:F,L56)&lt;3000),"nt",IF(SMALL('Open 1'!F:F,L56)&gt;3000,"",SMALL('Open 1'!F:F,L56))),"")</f>
        <v>16.475000059000003</v>
      </c>
      <c r="E56" s="115">
        <f>IF(D56="nt",IFERROR(SMALL('Open 1'!F:F,L56),""),IF(D56&gt;3000,"",IFERROR(SMALL('Open 1'!F:F,L56),"")))</f>
        <v>16.475000059000003</v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1'!$A:$F,MATCH('Open 1 Results'!$E57,'Open 1'!$F:$F,0),1)&gt;0,INDEX('Open 1'!$A:$F,MATCH('Open 1 Results'!$E57,'Open 1'!$F:$F,0),1),""),"")</f>
        <v>99</v>
      </c>
      <c r="B57" s="84" t="str">
        <f>IFERROR(IF(INDEX('Open 1'!$A:$F,MATCH('Open 1 Results'!$E57,'Open 1'!$F:$F,0),2)&gt;0,INDEX('Open 1'!$A:$F,MATCH('Open 1 Results'!$E57,'Open 1'!$F:$F,0),2),""),"")</f>
        <v xml:space="preserve">Ally Pauley </v>
      </c>
      <c r="C57" s="84" t="str">
        <f>IFERROR(IF(INDEX('Open 1'!$A:$F,MATCH('Open 1 Results'!$E57,'Open 1'!$F:$F,0),3)&gt;0,INDEX('Open 1'!$A:$F,MATCH('Open 1 Results'!$E57,'Open 1'!$F:$F,0),3),""),"")</f>
        <v xml:space="preserve">Rocket </v>
      </c>
      <c r="D57" s="85">
        <f>IFERROR(IF(AND(SMALL('Open 1'!F:F,L57)&gt;1000,SMALL('Open 1'!F:F,L57)&lt;3000),"nt",IF(SMALL('Open 1'!F:F,L57)&gt;3000,"",SMALL('Open 1'!F:F,L57))),"")</f>
        <v>16.504000118</v>
      </c>
      <c r="E57" s="115">
        <f>IF(D57="nt",IFERROR(SMALL('Open 1'!F:F,L57),""),IF(D57&gt;3000,"",IFERROR(SMALL('Open 1'!F:F,L57),"")))</f>
        <v>16.504000118</v>
      </c>
      <c r="G57" s="91" t="str">
        <f t="shared" si="1"/>
        <v/>
      </c>
      <c r="J57" s="162"/>
      <c r="K57" s="121"/>
      <c r="L57" s="24">
        <v>56</v>
      </c>
    </row>
    <row r="58" spans="1:12">
      <c r="A58" s="18">
        <f>IFERROR(IF(INDEX('Open 1'!$A:$F,MATCH('Open 1 Results'!$E58,'Open 1'!$F:$F,0),1)&gt;0,INDEX('Open 1'!$A:$F,MATCH('Open 1 Results'!$E58,'Open 1'!$F:$F,0),1),""),"")</f>
        <v>85</v>
      </c>
      <c r="B58" s="84" t="str">
        <f>IFERROR(IF(INDEX('Open 1'!$A:$F,MATCH('Open 1 Results'!$E58,'Open 1'!$F:$F,0),2)&gt;0,INDEX('Open 1'!$A:$F,MATCH('Open 1 Results'!$E58,'Open 1'!$F:$F,0),2),""),"")</f>
        <v xml:space="preserve">Lindsey Zuelke </v>
      </c>
      <c r="C58" s="84" t="str">
        <f>IFERROR(IF(INDEX('Open 1'!$A:$F,MATCH('Open 1 Results'!$E58,'Open 1'!$F:$F,0),3)&gt;0,INDEX('Open 1'!$A:$F,MATCH('Open 1 Results'!$E58,'Open 1'!$F:$F,0),3),""),"")</f>
        <v xml:space="preserve">McCall </v>
      </c>
      <c r="D58" s="85">
        <f>IFERROR(IF(AND(SMALL('Open 1'!F:F,L58)&gt;1000,SMALL('Open 1'!F:F,L58)&lt;3000),"nt",IF(SMALL('Open 1'!F:F,L58)&gt;3000,"",SMALL('Open 1'!F:F,L58))),"")</f>
        <v>16.514000101000001</v>
      </c>
      <c r="E58" s="115">
        <f>IF(D58="nt",IFERROR(SMALL('Open 1'!F:F,L58),""),IF(D58&gt;3000,"",IFERROR(SMALL('Open 1'!F:F,L58),"")))</f>
        <v>16.514000101000001</v>
      </c>
      <c r="G58" s="91" t="str">
        <f t="shared" si="1"/>
        <v/>
      </c>
      <c r="J58" s="162"/>
      <c r="K58" s="121"/>
      <c r="L58" s="24">
        <v>57</v>
      </c>
    </row>
    <row r="59" spans="1:12">
      <c r="A59" s="18">
        <f>IFERROR(IF(INDEX('Open 1'!$A:$F,MATCH('Open 1 Results'!$E59,'Open 1'!$F:$F,0),1)&gt;0,INDEX('Open 1'!$A:$F,MATCH('Open 1 Results'!$E59,'Open 1'!$F:$F,0),1),""),"")</f>
        <v>83</v>
      </c>
      <c r="B59" s="84" t="str">
        <f>IFERROR(IF(INDEX('Open 1'!$A:$F,MATCH('Open 1 Results'!$E59,'Open 1'!$F:$F,0),2)&gt;0,INDEX('Open 1'!$A:$F,MATCH('Open 1 Results'!$E59,'Open 1'!$F:$F,0),2),""),"")</f>
        <v xml:space="preserve">Cessalie Sternhagen </v>
      </c>
      <c r="C59" s="84" t="str">
        <f>IFERROR(IF(INDEX('Open 1'!$A:$F,MATCH('Open 1 Results'!$E59,'Open 1'!$F:$F,0),3)&gt;0,INDEX('Open 1'!$A:$F,MATCH('Open 1 Results'!$E59,'Open 1'!$F:$F,0),3),""),"")</f>
        <v xml:space="preserve">LonesomeFlickHer </v>
      </c>
      <c r="D59" s="85">
        <f>IFERROR(IF(AND(SMALL('Open 1'!F:F,L59)&gt;1000,SMALL('Open 1'!F:F,L59)&lt;3000),"nt",IF(SMALL('Open 1'!F:F,L59)&gt;3000,"",SMALL('Open 1'!F:F,L59))),"")</f>
        <v>16.521000099000002</v>
      </c>
      <c r="E59" s="115">
        <f>IF(D59="nt",IFERROR(SMALL('Open 1'!F:F,L59),""),IF(D59&gt;3000,"",IFERROR(SMALL('Open 1'!F:F,L59),"")))</f>
        <v>16.521000099000002</v>
      </c>
      <c r="G59" s="91" t="str">
        <f t="shared" si="1"/>
        <v/>
      </c>
      <c r="J59" s="162" t="s">
        <v>315</v>
      </c>
      <c r="K59" s="121"/>
      <c r="L59" s="24">
        <v>58</v>
      </c>
    </row>
    <row r="60" spans="1:12">
      <c r="A60" s="18">
        <f>IFERROR(IF(INDEX('Open 1'!$A:$F,MATCH('Open 1 Results'!$E60,'Open 1'!$F:$F,0),1)&gt;0,INDEX('Open 1'!$A:$F,MATCH('Open 1 Results'!$E60,'Open 1'!$F:$F,0),1),""),"")</f>
        <v>96</v>
      </c>
      <c r="B60" s="84" t="str">
        <f>IFERROR(IF(INDEX('Open 1'!$A:$F,MATCH('Open 1 Results'!$E60,'Open 1'!$F:$F,0),2)&gt;0,INDEX('Open 1'!$A:$F,MATCH('Open 1 Results'!$E60,'Open 1'!$F:$F,0),2),""),"")</f>
        <v xml:space="preserve">Debbie McCutcheon </v>
      </c>
      <c r="C60" s="84" t="str">
        <f>IFERROR(IF(INDEX('Open 1'!$A:$F,MATCH('Open 1 Results'!$E60,'Open 1'!$F:$F,0),3)&gt;0,INDEX('Open 1'!$A:$F,MATCH('Open 1 Results'!$E60,'Open 1'!$F:$F,0),3),""),"")</f>
        <v xml:space="preserve">MCL French Royal </v>
      </c>
      <c r="D60" s="85">
        <f>IFERROR(IF(AND(SMALL('Open 1'!F:F,L60)&gt;1000,SMALL('Open 1'!F:F,L60)&lt;3000),"nt",IF(SMALL('Open 1'!F:F,L60)&gt;3000,"",SMALL('Open 1'!F:F,L60))),"")</f>
        <v>16.530000115</v>
      </c>
      <c r="E60" s="115">
        <f>IF(D60="nt",IFERROR(SMALL('Open 1'!F:F,L60),""),IF(D60&gt;3000,"",IFERROR(SMALL('Open 1'!F:F,L60),"")))</f>
        <v>16.530000115</v>
      </c>
      <c r="G60" s="91" t="str">
        <f t="shared" si="1"/>
        <v/>
      </c>
      <c r="J60" s="162"/>
      <c r="K60" s="121"/>
      <c r="L60" s="24">
        <v>59</v>
      </c>
    </row>
    <row r="61" spans="1:12">
      <c r="A61" s="18">
        <f>IFERROR(IF(INDEX('Open 1'!$A:$F,MATCH('Open 1 Results'!$E61,'Open 1'!$F:$F,0),1)&gt;0,INDEX('Open 1'!$A:$F,MATCH('Open 1 Results'!$E61,'Open 1'!$F:$F,0),1),""),"")</f>
        <v>82</v>
      </c>
      <c r="B61" s="84" t="str">
        <f>IFERROR(IF(INDEX('Open 1'!$A:$F,MATCH('Open 1 Results'!$E61,'Open 1'!$F:$F,0),2)&gt;0,INDEX('Open 1'!$A:$F,MATCH('Open 1 Results'!$E61,'Open 1'!$F:$F,0),2),""),"")</f>
        <v xml:space="preserve">Brooklyn Chapman </v>
      </c>
      <c r="C61" s="84" t="str">
        <f>IFERROR(IF(INDEX('Open 1'!$A:$F,MATCH('Open 1 Results'!$E61,'Open 1'!$F:$F,0),3)&gt;0,INDEX('Open 1'!$A:$F,MATCH('Open 1 Results'!$E61,'Open 1'!$F:$F,0),3),""),"")</f>
        <v xml:space="preserve">Raisin </v>
      </c>
      <c r="D61" s="85">
        <f>IFERROR(IF(AND(SMALL('Open 1'!F:F,L61)&gt;1000,SMALL('Open 1'!F:F,L61)&lt;3000),"nt",IF(SMALL('Open 1'!F:F,L61)&gt;3000,"",SMALL('Open 1'!F:F,L61))),"")</f>
        <v>16.577000098000003</v>
      </c>
      <c r="E61" s="115">
        <f>IF(D61="nt",IFERROR(SMALL('Open 1'!F:F,L61),""),IF(D61&gt;3000,"",IFERROR(SMALL('Open 1'!F:F,L61),"")))</f>
        <v>16.577000098000003</v>
      </c>
      <c r="G61" s="91" t="str">
        <f t="shared" si="1"/>
        <v/>
      </c>
      <c r="J61" s="162"/>
      <c r="K61" s="121"/>
      <c r="L61" s="24">
        <v>60</v>
      </c>
    </row>
    <row r="62" spans="1:12">
      <c r="A62" s="18">
        <f>IFERROR(IF(INDEX('Open 1'!$A:$F,MATCH('Open 1 Results'!$E62,'Open 1'!$F:$F,0),1)&gt;0,INDEX('Open 1'!$A:$F,MATCH('Open 1 Results'!$E62,'Open 1'!$F:$F,0),1),""),"")</f>
        <v>64</v>
      </c>
      <c r="B62" s="84" t="str">
        <f>IFERROR(IF(INDEX('Open 1'!$A:$F,MATCH('Open 1 Results'!$E62,'Open 1'!$F:$F,0),2)&gt;0,INDEX('Open 1'!$A:$F,MATCH('Open 1 Results'!$E62,'Open 1'!$F:$F,0),2),""),"")</f>
        <v xml:space="preserve">Kelli Shryock </v>
      </c>
      <c r="C62" s="84" t="str">
        <f>IFERROR(IF(INDEX('Open 1'!$A:$F,MATCH('Open 1 Results'!$E62,'Open 1'!$F:$F,0),3)&gt;0,INDEX('Open 1'!$A:$F,MATCH('Open 1 Results'!$E62,'Open 1'!$F:$F,0),3),""),"")</f>
        <v xml:space="preserve">Max </v>
      </c>
      <c r="D62" s="85">
        <f>IFERROR(IF(AND(SMALL('Open 1'!F:F,L62)&gt;1000,SMALL('Open 1'!F:F,L62)&lt;3000),"nt",IF(SMALL('Open 1'!F:F,L62)&gt;3000,"",SMALL('Open 1'!F:F,L62))),"")</f>
        <v>16.588000076</v>
      </c>
      <c r="E62" s="115">
        <f>IF(D62="nt",IFERROR(SMALL('Open 1'!F:F,L62),""),IF(D62&gt;3000,"",IFERROR(SMALL('Open 1'!F:F,L62),"")))</f>
        <v>16.588000076</v>
      </c>
      <c r="G62" s="91" t="str">
        <f t="shared" si="1"/>
        <v/>
      </c>
      <c r="J62" s="162"/>
      <c r="K62" s="121"/>
      <c r="L62" s="24">
        <v>61</v>
      </c>
    </row>
    <row r="63" spans="1:12">
      <c r="A63" s="18">
        <f>IFERROR(IF(INDEX('Open 1'!$A:$F,MATCH('Open 1 Results'!$E63,'Open 1'!$F:$F,0),1)&gt;0,INDEX('Open 1'!$A:$F,MATCH('Open 1 Results'!$E63,'Open 1'!$F:$F,0),1),""),"")</f>
        <v>3</v>
      </c>
      <c r="B63" s="84" t="str">
        <f>IFERROR(IF(INDEX('Open 1'!$A:$F,MATCH('Open 1 Results'!$E63,'Open 1'!$F:$F,0),2)&gt;0,INDEX('Open 1'!$A:$F,MATCH('Open 1 Results'!$E63,'Open 1'!$F:$F,0),2),""),"")</f>
        <v xml:space="preserve">Rochelle Chapman </v>
      </c>
      <c r="C63" s="84" t="str">
        <f>IFERROR(IF(INDEX('Open 1'!$A:$F,MATCH('Open 1 Results'!$E63,'Open 1'!$F:$F,0),3)&gt;0,INDEX('Open 1'!$A:$F,MATCH('Open 1 Results'!$E63,'Open 1'!$F:$F,0),3),""),"")</f>
        <v xml:space="preserve">Fancy </v>
      </c>
      <c r="D63" s="85">
        <f>IFERROR(IF(AND(SMALL('Open 1'!F:F,L63)&gt;1000,SMALL('Open 1'!F:F,L63)&lt;3000),"nt",IF(SMALL('Open 1'!F:F,L63)&gt;3000,"",SMALL('Open 1'!F:F,L63))),"")</f>
        <v>16.613000003</v>
      </c>
      <c r="E63" s="115">
        <f>IF(D63="nt",IFERROR(SMALL('Open 1'!F:F,L63),""),IF(D63&gt;3000,"",IFERROR(SMALL('Open 1'!F:F,L63),"")))</f>
        <v>16.613000003</v>
      </c>
      <c r="G63" s="91" t="str">
        <f t="shared" si="1"/>
        <v/>
      </c>
      <c r="J63" s="162"/>
      <c r="K63" s="121"/>
      <c r="L63" s="24">
        <v>62</v>
      </c>
    </row>
    <row r="64" spans="1:12">
      <c r="A64" s="18">
        <f>IFERROR(IF(INDEX('Open 1'!$A:$F,MATCH('Open 1 Results'!$E64,'Open 1'!$F:$F,0),1)&gt;0,INDEX('Open 1'!$A:$F,MATCH('Open 1 Results'!$E64,'Open 1'!$F:$F,0),1),""),"")</f>
        <v>92</v>
      </c>
      <c r="B64" s="84" t="str">
        <f>IFERROR(IF(INDEX('Open 1'!$A:$F,MATCH('Open 1 Results'!$E64,'Open 1'!$F:$F,0),2)&gt;0,INDEX('Open 1'!$A:$F,MATCH('Open 1 Results'!$E64,'Open 1'!$F:$F,0),2),""),"")</f>
        <v xml:space="preserve">Sandy Highland </v>
      </c>
      <c r="C64" s="84" t="str">
        <f>IFERROR(IF(INDEX('Open 1'!$A:$F,MATCH('Open 1 Results'!$E64,'Open 1'!$F:$F,0),3)&gt;0,INDEX('Open 1'!$A:$F,MATCH('Open 1 Results'!$E64,'Open 1'!$F:$F,0),3),""),"")</f>
        <v xml:space="preserve">Beer Ticket </v>
      </c>
      <c r="D64" s="85">
        <f>IFERROR(IF(AND(SMALL('Open 1'!F:F,L64)&gt;1000,SMALL('Open 1'!F:F,L64)&lt;3000),"nt",IF(SMALL('Open 1'!F:F,L64)&gt;3000,"",SMALL('Open 1'!F:F,L64))),"")</f>
        <v>16.618000109999997</v>
      </c>
      <c r="E64" s="115">
        <f>IF(D64="nt",IFERROR(SMALL('Open 1'!F:F,L64),""),IF(D64&gt;3000,"",IFERROR(SMALL('Open 1'!F:F,L64),"")))</f>
        <v>16.618000109999997</v>
      </c>
      <c r="G64" s="91" t="str">
        <f t="shared" si="1"/>
        <v/>
      </c>
      <c r="J64" s="162"/>
      <c r="K64" s="121"/>
      <c r="L64" s="24">
        <v>63</v>
      </c>
    </row>
    <row r="65" spans="1:12">
      <c r="A65" s="18">
        <f>IFERROR(IF(INDEX('Open 1'!$A:$F,MATCH('Open 1 Results'!$E65,'Open 1'!$F:$F,0),1)&gt;0,INDEX('Open 1'!$A:$F,MATCH('Open 1 Results'!$E65,'Open 1'!$F:$F,0),1),""),"")</f>
        <v>68</v>
      </c>
      <c r="B65" s="84" t="str">
        <f>IFERROR(IF(INDEX('Open 1'!$A:$F,MATCH('Open 1 Results'!$E65,'Open 1'!$F:$F,0),2)&gt;0,INDEX('Open 1'!$A:$F,MATCH('Open 1 Results'!$E65,'Open 1'!$F:$F,0),2),""),"")</f>
        <v xml:space="preserve">Sara VanDuysen </v>
      </c>
      <c r="C65" s="84" t="str">
        <f>IFERROR(IF(INDEX('Open 1'!$A:$F,MATCH('Open 1 Results'!$E65,'Open 1'!$F:$F,0),3)&gt;0,INDEX('Open 1'!$A:$F,MATCH('Open 1 Results'!$E65,'Open 1'!$F:$F,0),3),""),"")</f>
        <v xml:space="preserve">lil haida boon </v>
      </c>
      <c r="D65" s="85">
        <f>IFERROR(IF(AND(SMALL('Open 1'!F:F,L65)&gt;1000,SMALL('Open 1'!F:F,L65)&lt;3000),"nt",IF(SMALL('Open 1'!F:F,L65)&gt;3000,"",SMALL('Open 1'!F:F,L65))),"")</f>
        <v>16.627000080999998</v>
      </c>
      <c r="E65" s="115">
        <f>IF(D65="nt",IFERROR(SMALL('Open 1'!F:F,L65),""),IF(D65&gt;3000,"",IFERROR(SMALL('Open 1'!F:F,L65),"")))</f>
        <v>16.627000080999998</v>
      </c>
      <c r="G65" s="91" t="str">
        <f t="shared" si="1"/>
        <v/>
      </c>
      <c r="J65" s="162" t="s">
        <v>315</v>
      </c>
      <c r="K65" s="121"/>
      <c r="L65" s="24">
        <v>64</v>
      </c>
    </row>
    <row r="66" spans="1:12">
      <c r="A66" s="18">
        <f>IFERROR(IF(INDEX('Open 1'!$A:$F,MATCH('Open 1 Results'!$E66,'Open 1'!$F:$F,0),1)&gt;0,INDEX('Open 1'!$A:$F,MATCH('Open 1 Results'!$E66,'Open 1'!$F:$F,0),1),""),"")</f>
        <v>86</v>
      </c>
      <c r="B66" s="84" t="str">
        <f>IFERROR(IF(INDEX('Open 1'!$A:$F,MATCH('Open 1 Results'!$E66,'Open 1'!$F:$F,0),2)&gt;0,INDEX('Open 1'!$A:$F,MATCH('Open 1 Results'!$E66,'Open 1'!$F:$F,0),2),""),"")</f>
        <v>Lilliya Meek</v>
      </c>
      <c r="C66" s="84" t="str">
        <f>IFERROR(IF(INDEX('Open 1'!$A:$F,MATCH('Open 1 Results'!$E66,'Open 1'!$F:$F,0),3)&gt;0,INDEX('Open 1'!$A:$F,MATCH('Open 1 Results'!$E66,'Open 1'!$F:$F,0),3),""),"")</f>
        <v xml:space="preserve">Lena </v>
      </c>
      <c r="D66" s="85">
        <f>IFERROR(IF(AND(SMALL('Open 1'!F:F,L66)&gt;1000,SMALL('Open 1'!F:F,L66)&lt;3000),"nt",IF(SMALL('Open 1'!F:F,L66)&gt;3000,"",SMALL('Open 1'!F:F,L66))),"")</f>
        <v>16.663000103000002</v>
      </c>
      <c r="E66" s="115">
        <f>IF(D66="nt",IFERROR(SMALL('Open 1'!F:F,L66),""),IF(D66&gt;3000,"",IFERROR(SMALL('Open 1'!F:F,L66),"")))</f>
        <v>16.663000103000002</v>
      </c>
      <c r="G66" s="91" t="str">
        <f t="shared" si="1"/>
        <v/>
      </c>
      <c r="J66" s="162"/>
      <c r="K66" s="121"/>
      <c r="L66" s="24">
        <v>65</v>
      </c>
    </row>
    <row r="67" spans="1:12">
      <c r="A67" s="18">
        <f>IFERROR(IF(INDEX('Open 1'!$A:$F,MATCH('Open 1 Results'!$E67,'Open 1'!$F:$F,0),1)&gt;0,INDEX('Open 1'!$A:$F,MATCH('Open 1 Results'!$E67,'Open 1'!$F:$F,0),1),""),"")</f>
        <v>34</v>
      </c>
      <c r="B67" s="84" t="str">
        <f>IFERROR(IF(INDEX('Open 1'!$A:$F,MATCH('Open 1 Results'!$E67,'Open 1'!$F:$F,0),2)&gt;0,INDEX('Open 1'!$A:$F,MATCH('Open 1 Results'!$E67,'Open 1'!$F:$F,0),2),""),"")</f>
        <v xml:space="preserve">Susan Anderson </v>
      </c>
      <c r="C67" s="84" t="str">
        <f>IFERROR(IF(INDEX('Open 1'!$A:$F,MATCH('Open 1 Results'!$E67,'Open 1'!$F:$F,0),3)&gt;0,INDEX('Open 1'!$A:$F,MATCH('Open 1 Results'!$E67,'Open 1'!$F:$F,0),3),""),"")</f>
        <v xml:space="preserve">Missy </v>
      </c>
      <c r="D67" s="85">
        <f>IFERROR(IF(AND(SMALL('Open 1'!F:F,L67)&gt;1000,SMALL('Open 1'!F:F,L67)&lt;3000),"nt",IF(SMALL('Open 1'!F:F,L67)&gt;3000,"",SMALL('Open 1'!F:F,L67))),"")</f>
        <v>16.67500004</v>
      </c>
      <c r="E67" s="115">
        <f>IF(D67="nt",IFERROR(SMALL('Open 1'!F:F,L67),""),IF(D67&gt;3000,"",IFERROR(SMALL('Open 1'!F:F,L67),"")))</f>
        <v>16.67500004</v>
      </c>
      <c r="G67" s="91" t="str">
        <f t="shared" ref="G67:G130" si="2">IFERROR(VLOOKUP(D67,$H$3:$I$7,2,FALSE),"")</f>
        <v/>
      </c>
      <c r="J67" s="162" t="s">
        <v>315</v>
      </c>
      <c r="K67" s="121"/>
      <c r="L67" s="24">
        <v>66</v>
      </c>
    </row>
    <row r="68" spans="1:12">
      <c r="A68" s="18">
        <f>IFERROR(IF(INDEX('Open 1'!$A:$F,MATCH('Open 1 Results'!$E68,'Open 1'!$F:$F,0),1)&gt;0,INDEX('Open 1'!$A:$F,MATCH('Open 1 Results'!$E68,'Open 1'!$F:$F,0),1),""),"")</f>
        <v>53</v>
      </c>
      <c r="B68" s="84" t="str">
        <f>IFERROR(IF(INDEX('Open 1'!$A:$F,MATCH('Open 1 Results'!$E68,'Open 1'!$F:$F,0),2)&gt;0,INDEX('Open 1'!$A:$F,MATCH('Open 1 Results'!$E68,'Open 1'!$F:$F,0),2),""),"")</f>
        <v xml:space="preserve">Mike Boomgarden </v>
      </c>
      <c r="C68" s="84" t="str">
        <f>IFERROR(IF(INDEX('Open 1'!$A:$F,MATCH('Open 1 Results'!$E68,'Open 1'!$F:$F,0),3)&gt;0,INDEX('Open 1'!$A:$F,MATCH('Open 1 Results'!$E68,'Open 1'!$F:$F,0),3),""),"")</f>
        <v xml:space="preserve">Gypsy </v>
      </c>
      <c r="D68" s="85">
        <f>IFERROR(IF(AND(SMALL('Open 1'!F:F,L68)&gt;1000,SMALL('Open 1'!F:F,L68)&lt;3000),"nt",IF(SMALL('Open 1'!F:F,L68)&gt;3000,"",SMALL('Open 1'!F:F,L68))),"")</f>
        <v>16.682000063</v>
      </c>
      <c r="E68" s="115">
        <f>IF(D68="nt",IFERROR(SMALL('Open 1'!F:F,L68),""),IF(D68&gt;3000,"",IFERROR(SMALL('Open 1'!F:F,L68),"")))</f>
        <v>16.682000063</v>
      </c>
      <c r="G68" s="91" t="str">
        <f t="shared" si="2"/>
        <v/>
      </c>
      <c r="J68" s="162" t="s">
        <v>315</v>
      </c>
      <c r="K68" s="121"/>
      <c r="L68" s="24">
        <v>67</v>
      </c>
    </row>
    <row r="69" spans="1:12">
      <c r="A69" s="18">
        <f>IFERROR(IF(INDEX('Open 1'!$A:$F,MATCH('Open 1 Results'!$E69,'Open 1'!$F:$F,0),1)&gt;0,INDEX('Open 1'!$A:$F,MATCH('Open 1 Results'!$E69,'Open 1'!$F:$F,0),1),""),"")</f>
        <v>44</v>
      </c>
      <c r="B69" s="84" t="str">
        <f>IFERROR(IF(INDEX('Open 1'!$A:$F,MATCH('Open 1 Results'!$E69,'Open 1'!$F:$F,0),2)&gt;0,INDEX('Open 1'!$A:$F,MATCH('Open 1 Results'!$E69,'Open 1'!$F:$F,0),2),""),"")</f>
        <v xml:space="preserve">Tia Esser </v>
      </c>
      <c r="C69" s="84" t="str">
        <f>IFERROR(IF(INDEX('Open 1'!$A:$F,MATCH('Open 1 Results'!$E69,'Open 1'!$F:$F,0),3)&gt;0,INDEX('Open 1'!$A:$F,MATCH('Open 1 Results'!$E69,'Open 1'!$F:$F,0),3),""),"")</f>
        <v xml:space="preserve">DL Frenchman Colonel </v>
      </c>
      <c r="D69" s="85">
        <f>IFERROR(IF(AND(SMALL('Open 1'!F:F,L69)&gt;1000,SMALL('Open 1'!F:F,L69)&lt;3000),"nt",IF(SMALL('Open 1'!F:F,L69)&gt;3000,"",SMALL('Open 1'!F:F,L69))),"")</f>
        <v>16.689000052000001</v>
      </c>
      <c r="E69" s="115">
        <f>IF(D69="nt",IFERROR(SMALL('Open 1'!F:F,L69),""),IF(D69&gt;3000,"",IFERROR(SMALL('Open 1'!F:F,L69),"")))</f>
        <v>16.689000052000001</v>
      </c>
      <c r="G69" s="91" t="str">
        <f t="shared" si="2"/>
        <v/>
      </c>
      <c r="J69" s="162" t="s">
        <v>315</v>
      </c>
      <c r="K69" s="121" t="s">
        <v>315</v>
      </c>
      <c r="L69" s="24">
        <v>68</v>
      </c>
    </row>
    <row r="70" spans="1:12">
      <c r="A70" s="18">
        <f>IFERROR(IF(INDEX('Open 1'!$A:$F,MATCH('Open 1 Results'!$E70,'Open 1'!$F:$F,0),1)&gt;0,INDEX('Open 1'!$A:$F,MATCH('Open 1 Results'!$E70,'Open 1'!$F:$F,0),1),""),"")</f>
        <v>52</v>
      </c>
      <c r="B70" s="84" t="str">
        <f>IFERROR(IF(INDEX('Open 1'!$A:$F,MATCH('Open 1 Results'!$E70,'Open 1'!$F:$F,0),2)&gt;0,INDEX('Open 1'!$A:$F,MATCH('Open 1 Results'!$E70,'Open 1'!$F:$F,0),2),""),"")</f>
        <v xml:space="preserve">Lexy Leischner </v>
      </c>
      <c r="C70" s="84" t="str">
        <f>IFERROR(IF(INDEX('Open 1'!$A:$F,MATCH('Open 1 Results'!$E70,'Open 1'!$F:$F,0),3)&gt;0,INDEX('Open 1'!$A:$F,MATCH('Open 1 Results'!$E70,'Open 1'!$F:$F,0),3),""),"")</f>
        <v xml:space="preserve">Bug </v>
      </c>
      <c r="D70" s="85">
        <f>IFERROR(IF(AND(SMALL('Open 1'!F:F,L70)&gt;1000,SMALL('Open 1'!F:F,L70)&lt;3000),"nt",IF(SMALL('Open 1'!F:F,L70)&gt;3000,"",SMALL('Open 1'!F:F,L70))),"")</f>
        <v>16.689000062000002</v>
      </c>
      <c r="E70" s="115">
        <f>IF(D70="nt",IFERROR(SMALL('Open 1'!F:F,L70),""),IF(D70&gt;3000,"",IFERROR(SMALL('Open 1'!F:F,L70),"")))</f>
        <v>16.689000062000002</v>
      </c>
      <c r="G70" s="91" t="str">
        <f t="shared" si="2"/>
        <v/>
      </c>
      <c r="J70" s="162" t="s">
        <v>315</v>
      </c>
      <c r="K70" s="121"/>
      <c r="L70" s="24">
        <v>69</v>
      </c>
    </row>
    <row r="71" spans="1:12">
      <c r="A71" s="18">
        <f>IFERROR(IF(INDEX('Open 1'!$A:$F,MATCH('Open 1 Results'!$E71,'Open 1'!$F:$F,0),1)&gt;0,INDEX('Open 1'!$A:$F,MATCH('Open 1 Results'!$E71,'Open 1'!$F:$F,0),1),""),"")</f>
        <v>73</v>
      </c>
      <c r="B71" s="84" t="str">
        <f>IFERROR(IF(INDEX('Open 1'!$A:$F,MATCH('Open 1 Results'!$E71,'Open 1'!$F:$F,0),2)&gt;0,INDEX('Open 1'!$A:$F,MATCH('Open 1 Results'!$E71,'Open 1'!$F:$F,0),2),""),"")</f>
        <v xml:space="preserve">Mike Boomgarden </v>
      </c>
      <c r="C71" s="84" t="str">
        <f>IFERROR(IF(INDEX('Open 1'!$A:$F,MATCH('Open 1 Results'!$E71,'Open 1'!$F:$F,0),3)&gt;0,INDEX('Open 1'!$A:$F,MATCH('Open 1 Results'!$E71,'Open 1'!$F:$F,0),3),""),"")</f>
        <v xml:space="preserve">Stormie </v>
      </c>
      <c r="D71" s="85">
        <f>IFERROR(IF(AND(SMALL('Open 1'!F:F,L71)&gt;1000,SMALL('Open 1'!F:F,L71)&lt;3000),"nt",IF(SMALL('Open 1'!F:F,L71)&gt;3000,"",SMALL('Open 1'!F:F,L71))),"")</f>
        <v>16.691000086999999</v>
      </c>
      <c r="E71" s="115">
        <f>IF(D71="nt",IFERROR(SMALL('Open 1'!F:F,L71),""),IF(D71&gt;3000,"",IFERROR(SMALL('Open 1'!F:F,L71),"")))</f>
        <v>16.691000086999999</v>
      </c>
      <c r="G71" s="91" t="str">
        <f t="shared" si="2"/>
        <v/>
      </c>
      <c r="J71" s="162" t="s">
        <v>315</v>
      </c>
      <c r="K71" s="121"/>
      <c r="L71" s="24">
        <v>70</v>
      </c>
    </row>
    <row r="72" spans="1:12">
      <c r="A72" s="18">
        <f>IFERROR(IF(INDEX('Open 1'!$A:$F,MATCH('Open 1 Results'!$E72,'Open 1'!$F:$F,0),1)&gt;0,INDEX('Open 1'!$A:$F,MATCH('Open 1 Results'!$E72,'Open 1'!$F:$F,0),1),""),"")</f>
        <v>40</v>
      </c>
      <c r="B72" s="84" t="str">
        <f>IFERROR(IF(INDEX('Open 1'!$A:$F,MATCH('Open 1 Results'!$E72,'Open 1'!$F:$F,0),2)&gt;0,INDEX('Open 1'!$A:$F,MATCH('Open 1 Results'!$E72,'Open 1'!$F:$F,0),2),""),"")</f>
        <v xml:space="preserve">Lauren Conrad </v>
      </c>
      <c r="C72" s="84" t="str">
        <f>IFERROR(IF(INDEX('Open 1'!$A:$F,MATCH('Open 1 Results'!$E72,'Open 1'!$F:$F,0),3)&gt;0,INDEX('Open 1'!$A:$F,MATCH('Open 1 Results'!$E72,'Open 1'!$F:$F,0),3),""),"")</f>
        <v xml:space="preserve">Amber </v>
      </c>
      <c r="D72" s="85">
        <f>IFERROR(IF(AND(SMALL('Open 1'!F:F,L72)&gt;1000,SMALL('Open 1'!F:F,L72)&lt;3000),"nt",IF(SMALL('Open 1'!F:F,L72)&gt;3000,"",SMALL('Open 1'!F:F,L72))),"")</f>
        <v>16.707000047000001</v>
      </c>
      <c r="E72" s="115">
        <f>IF(D72="nt",IFERROR(SMALL('Open 1'!F:F,L72),""),IF(D72&gt;3000,"",IFERROR(SMALL('Open 1'!F:F,L72),"")))</f>
        <v>16.707000047000001</v>
      </c>
      <c r="G72" s="91" t="str">
        <f t="shared" si="2"/>
        <v/>
      </c>
      <c r="J72" s="162" t="s">
        <v>315</v>
      </c>
      <c r="K72" s="121"/>
      <c r="L72" s="24">
        <v>71</v>
      </c>
    </row>
    <row r="73" spans="1:12">
      <c r="A73" s="18">
        <f>IFERROR(IF(INDEX('Open 1'!$A:$F,MATCH('Open 1 Results'!$E73,'Open 1'!$F:$F,0),1)&gt;0,INDEX('Open 1'!$A:$F,MATCH('Open 1 Results'!$E73,'Open 1'!$F:$F,0),1),""),"")</f>
        <v>100</v>
      </c>
      <c r="B73" s="84" t="str">
        <f>IFERROR(IF(INDEX('Open 1'!$A:$F,MATCH('Open 1 Results'!$E73,'Open 1'!$F:$F,0),2)&gt;0,INDEX('Open 1'!$A:$F,MATCH('Open 1 Results'!$E73,'Open 1'!$F:$F,0),2),""),"")</f>
        <v xml:space="preserve">Lexy Leischner </v>
      </c>
      <c r="C73" s="84" t="str">
        <f>IFERROR(IF(INDEX('Open 1'!$A:$F,MATCH('Open 1 Results'!$E73,'Open 1'!$F:$F,0),3)&gt;0,INDEX('Open 1'!$A:$F,MATCH('Open 1 Results'!$E73,'Open 1'!$F:$F,0),3),""),"")</f>
        <v xml:space="preserve">Playboy </v>
      </c>
      <c r="D73" s="85">
        <f>IFERROR(IF(AND(SMALL('Open 1'!F:F,L73)&gt;1000,SMALL('Open 1'!F:F,L73)&lt;3000),"nt",IF(SMALL('Open 1'!F:F,L73)&gt;3000,"",SMALL('Open 1'!F:F,L73))),"")</f>
        <v>16.753000118999999</v>
      </c>
      <c r="E73" s="115">
        <f>IF(D73="nt",IFERROR(SMALL('Open 1'!F:F,L73),""),IF(D73&gt;3000,"",IFERROR(SMALL('Open 1'!F:F,L73),"")))</f>
        <v>16.753000118999999</v>
      </c>
      <c r="G73" s="91" t="str">
        <f t="shared" si="2"/>
        <v/>
      </c>
      <c r="J73" s="162" t="s">
        <v>315</v>
      </c>
      <c r="K73" s="121"/>
      <c r="L73" s="24">
        <v>72</v>
      </c>
    </row>
    <row r="74" spans="1:12">
      <c r="A74" s="18">
        <f>IFERROR(IF(INDEX('Open 1'!$A:$F,MATCH('Open 1 Results'!$E74,'Open 1'!$F:$F,0),1)&gt;0,INDEX('Open 1'!$A:$F,MATCH('Open 1 Results'!$E74,'Open 1'!$F:$F,0),1),""),"")</f>
        <v>22</v>
      </c>
      <c r="B74" s="84" t="str">
        <f>IFERROR(IF(INDEX('Open 1'!$A:$F,MATCH('Open 1 Results'!$E74,'Open 1'!$F:$F,0),2)&gt;0,INDEX('Open 1'!$A:$F,MATCH('Open 1 Results'!$E74,'Open 1'!$F:$F,0),2),""),"")</f>
        <v xml:space="preserve">Pam Vankeketrix </v>
      </c>
      <c r="C74" s="84" t="str">
        <f>IFERROR(IF(INDEX('Open 1'!$A:$F,MATCH('Open 1 Results'!$E74,'Open 1'!$F:$F,0),3)&gt;0,INDEX('Open 1'!$A:$F,MATCH('Open 1 Results'!$E74,'Open 1'!$F:$F,0),3),""),"")</f>
        <v xml:space="preserve">JPS Kas I'm Stylish </v>
      </c>
      <c r="D74" s="85">
        <f>IFERROR(IF(AND(SMALL('Open 1'!F:F,L74)&gt;1000,SMALL('Open 1'!F:F,L74)&lt;3000),"nt",IF(SMALL('Open 1'!F:F,L74)&gt;3000,"",SMALL('Open 1'!F:F,L74))),"")</f>
        <v>16.760000026</v>
      </c>
      <c r="E74" s="115">
        <f>IF(D74="nt",IFERROR(SMALL('Open 1'!F:F,L74),""),IF(D74&gt;3000,"",IFERROR(SMALL('Open 1'!F:F,L74),"")))</f>
        <v>16.760000026</v>
      </c>
      <c r="G74" s="91" t="str">
        <f t="shared" si="2"/>
        <v/>
      </c>
      <c r="J74" s="162" t="s">
        <v>315</v>
      </c>
      <c r="K74" s="121"/>
      <c r="L74" s="24">
        <v>73</v>
      </c>
    </row>
    <row r="75" spans="1:12">
      <c r="A75" s="18">
        <f>IFERROR(IF(INDEX('Open 1'!$A:$F,MATCH('Open 1 Results'!$E75,'Open 1'!$F:$F,0),1)&gt;0,INDEX('Open 1'!$A:$F,MATCH('Open 1 Results'!$E75,'Open 1'!$F:$F,0),1),""),"")</f>
        <v>107</v>
      </c>
      <c r="B75" s="84" t="str">
        <f>IFERROR(IF(INDEX('Open 1'!$A:$F,MATCH('Open 1 Results'!$E75,'Open 1'!$F:$F,0),2)&gt;0,INDEX('Open 1'!$A:$F,MATCH('Open 1 Results'!$E75,'Open 1'!$F:$F,0),2),""),"")</f>
        <v xml:space="preserve">Kristie Cleland </v>
      </c>
      <c r="C75" s="84" t="str">
        <f>IFERROR(IF(INDEX('Open 1'!$A:$F,MATCH('Open 1 Results'!$E75,'Open 1'!$F:$F,0),3)&gt;0,INDEX('Open 1'!$A:$F,MATCH('Open 1 Results'!$E75,'Open 1'!$F:$F,0),3),""),"")</f>
        <v xml:space="preserve">Drive By </v>
      </c>
      <c r="D75" s="85">
        <f>IFERROR(IF(AND(SMALL('Open 1'!F:F,L75)&gt;1000,SMALL('Open 1'!F:F,L75)&lt;3000),"nt",IF(SMALL('Open 1'!F:F,L75)&gt;3000,"",SMALL('Open 1'!F:F,L75))),"")</f>
        <v>16.822000127999999</v>
      </c>
      <c r="E75" s="115">
        <f>IF(D75="nt",IFERROR(SMALL('Open 1'!F:F,L75),""),IF(D75&gt;3000,"",IFERROR(SMALL('Open 1'!F:F,L75),"")))</f>
        <v>16.822000127999999</v>
      </c>
      <c r="G75" s="91" t="str">
        <f t="shared" si="2"/>
        <v>5D</v>
      </c>
      <c r="J75" s="162" t="s">
        <v>316</v>
      </c>
      <c r="K75" s="121"/>
      <c r="L75" s="24">
        <v>74</v>
      </c>
    </row>
    <row r="76" spans="1:12">
      <c r="A76" s="18">
        <f>IFERROR(IF(INDEX('Open 1'!$A:$F,MATCH('Open 1 Results'!$E76,'Open 1'!$F:$F,0),1)&gt;0,INDEX('Open 1'!$A:$F,MATCH('Open 1 Results'!$E76,'Open 1'!$F:$F,0),1),""),"")</f>
        <v>59</v>
      </c>
      <c r="B76" s="84" t="str">
        <f>IFERROR(IF(INDEX('Open 1'!$A:$F,MATCH('Open 1 Results'!$E76,'Open 1'!$F:$F,0),2)&gt;0,INDEX('Open 1'!$A:$F,MATCH('Open 1 Results'!$E76,'Open 1'!$F:$F,0),2),""),"")</f>
        <v xml:space="preserve">Ronna Pinney </v>
      </c>
      <c r="C76" s="84" t="str">
        <f>IFERROR(IF(INDEX('Open 1'!$A:$F,MATCH('Open 1 Results'!$E76,'Open 1'!$F:$F,0),3)&gt;0,INDEX('Open 1'!$A:$F,MATCH('Open 1 Results'!$E76,'Open 1'!$F:$F,0),3),""),"")</f>
        <v xml:space="preserve">Whip and Whistle </v>
      </c>
      <c r="D76" s="85">
        <f>IFERROR(IF(AND(SMALL('Open 1'!F:F,L76)&gt;1000,SMALL('Open 1'!F:F,L76)&lt;3000),"nt",IF(SMALL('Open 1'!F:F,L76)&gt;3000,"",SMALL('Open 1'!F:F,L76))),"")</f>
        <v>16.85000007</v>
      </c>
      <c r="E76" s="115">
        <f>IF(D76="nt",IFERROR(SMALL('Open 1'!F:F,L76),""),IF(D76&gt;3000,"",IFERROR(SMALL('Open 1'!F:F,L76),"")))</f>
        <v>16.85000007</v>
      </c>
      <c r="G76" s="91" t="str">
        <f t="shared" si="2"/>
        <v/>
      </c>
      <c r="J76" s="162">
        <v>4</v>
      </c>
      <c r="K76" s="121"/>
      <c r="L76" s="24">
        <v>75</v>
      </c>
    </row>
    <row r="77" spans="1:12">
      <c r="A77" s="18">
        <f>IFERROR(IF(INDEX('Open 1'!$A:$F,MATCH('Open 1 Results'!$E77,'Open 1'!$F:$F,0),1)&gt;0,INDEX('Open 1'!$A:$F,MATCH('Open 1 Results'!$E77,'Open 1'!$F:$F,0),1),""),"")</f>
        <v>77</v>
      </c>
      <c r="B77" s="84" t="str">
        <f>IFERROR(IF(INDEX('Open 1'!$A:$F,MATCH('Open 1 Results'!$E77,'Open 1'!$F:$F,0),2)&gt;0,INDEX('Open 1'!$A:$F,MATCH('Open 1 Results'!$E77,'Open 1'!$F:$F,0),2),""),"")</f>
        <v xml:space="preserve">Hillery Yager </v>
      </c>
      <c r="C77" s="84" t="str">
        <f>IFERROR(IF(INDEX('Open 1'!$A:$F,MATCH('Open 1 Results'!$E77,'Open 1'!$F:$F,0),3)&gt;0,INDEX('Open 1'!$A:$F,MATCH('Open 1 Results'!$E77,'Open 1'!$F:$F,0),3),""),"")</f>
        <v xml:space="preserve">Frenchie </v>
      </c>
      <c r="D77" s="85">
        <f>IFERROR(IF(AND(SMALL('Open 1'!F:F,L77)&gt;1000,SMALL('Open 1'!F:F,L77)&lt;3000),"nt",IF(SMALL('Open 1'!F:F,L77)&gt;3000,"",SMALL('Open 1'!F:F,L77))),"")</f>
        <v>16.880000092</v>
      </c>
      <c r="E77" s="115">
        <f>IF(D77="nt",IFERROR(SMALL('Open 1'!F:F,L77),""),IF(D77&gt;3000,"",IFERROR(SMALL('Open 1'!F:F,L77),"")))</f>
        <v>16.880000092</v>
      </c>
      <c r="G77" s="91" t="str">
        <f t="shared" si="2"/>
        <v/>
      </c>
      <c r="J77" s="162">
        <v>3</v>
      </c>
      <c r="K77" s="121"/>
      <c r="L77" s="24">
        <v>76</v>
      </c>
    </row>
    <row r="78" spans="1:12">
      <c r="A78" s="18">
        <f>IFERROR(IF(INDEX('Open 1'!$A:$F,MATCH('Open 1 Results'!$E78,'Open 1'!$F:$F,0),1)&gt;0,INDEX('Open 1'!$A:$F,MATCH('Open 1 Results'!$E78,'Open 1'!$F:$F,0),1),""),"")</f>
        <v>56</v>
      </c>
      <c r="B78" s="84" t="str">
        <f>IFERROR(IF(INDEX('Open 1'!$A:$F,MATCH('Open 1 Results'!$E78,'Open 1'!$F:$F,0),2)&gt;0,INDEX('Open 1'!$A:$F,MATCH('Open 1 Results'!$E78,'Open 1'!$F:$F,0),2),""),"")</f>
        <v xml:space="preserve">Mindy Millard </v>
      </c>
      <c r="C78" s="84" t="str">
        <f>IFERROR(IF(INDEX('Open 1'!$A:$F,MATCH('Open 1 Results'!$E78,'Open 1'!$F:$F,0),3)&gt;0,INDEX('Open 1'!$A:$F,MATCH('Open 1 Results'!$E78,'Open 1'!$F:$F,0),3),""),"")</f>
        <v xml:space="preserve">Burt </v>
      </c>
      <c r="D78" s="85">
        <f>IFERROR(IF(AND(SMALL('Open 1'!F:F,L78)&gt;1000,SMALL('Open 1'!F:F,L78)&lt;3000),"nt",IF(SMALL('Open 1'!F:F,L78)&gt;3000,"",SMALL('Open 1'!F:F,L78))),"")</f>
        <v>16.911000067</v>
      </c>
      <c r="E78" s="115">
        <f>IF(D78="nt",IFERROR(SMALL('Open 1'!F:F,L78),""),IF(D78&gt;3000,"",IFERROR(SMALL('Open 1'!F:F,L78),"")))</f>
        <v>16.911000067</v>
      </c>
      <c r="G78" s="91" t="str">
        <f t="shared" si="2"/>
        <v/>
      </c>
      <c r="J78" s="162">
        <v>2</v>
      </c>
      <c r="K78" s="121"/>
      <c r="L78" s="24">
        <v>77</v>
      </c>
    </row>
    <row r="79" spans="1:12">
      <c r="A79" s="18">
        <f>IFERROR(IF(INDEX('Open 1'!$A:$F,MATCH('Open 1 Results'!$E79,'Open 1'!$F:$F,0),1)&gt;0,INDEX('Open 1'!$A:$F,MATCH('Open 1 Results'!$E79,'Open 1'!$F:$F,0),1),""),"")</f>
        <v>45</v>
      </c>
      <c r="B79" s="84" t="str">
        <f>IFERROR(IF(INDEX('Open 1'!$A:$F,MATCH('Open 1 Results'!$E79,'Open 1'!$F:$F,0),2)&gt;0,INDEX('Open 1'!$A:$F,MATCH('Open 1 Results'!$E79,'Open 1'!$F:$F,0),2),""),"")</f>
        <v xml:space="preserve">Mary Griffith </v>
      </c>
      <c r="C79" s="84" t="str">
        <f>IFERROR(IF(INDEX('Open 1'!$A:$F,MATCH('Open 1 Results'!$E79,'Open 1'!$F:$F,0),3)&gt;0,INDEX('Open 1'!$A:$F,MATCH('Open 1 Results'!$E79,'Open 1'!$F:$F,0),3),""),"")</f>
        <v xml:space="preserve">Lefty </v>
      </c>
      <c r="D79" s="85">
        <f>IFERROR(IF(AND(SMALL('Open 1'!F:F,L79)&gt;1000,SMALL('Open 1'!F:F,L79)&lt;3000),"nt",IF(SMALL('Open 1'!F:F,L79)&gt;3000,"",SMALL('Open 1'!F:F,L79))),"")</f>
        <v>17.059000053000002</v>
      </c>
      <c r="E79" s="115">
        <f>IF(D79="nt",IFERROR(SMALL('Open 1'!F:F,L79),""),IF(D79&gt;3000,"",IFERROR(SMALL('Open 1'!F:F,L79),"")))</f>
        <v>17.059000053000002</v>
      </c>
      <c r="G79" s="91" t="str">
        <f t="shared" si="2"/>
        <v/>
      </c>
      <c r="J79" s="162"/>
      <c r="K79" s="121"/>
      <c r="L79" s="24">
        <v>78</v>
      </c>
    </row>
    <row r="80" spans="1:12">
      <c r="A80" s="18">
        <f>IFERROR(IF(INDEX('Open 1'!$A:$F,MATCH('Open 1 Results'!$E80,'Open 1'!$F:$F,0),1)&gt;0,INDEX('Open 1'!$A:$F,MATCH('Open 1 Results'!$E80,'Open 1'!$F:$F,0),1),""),"")</f>
        <v>102</v>
      </c>
      <c r="B80" s="84" t="str">
        <f>IFERROR(IF(INDEX('Open 1'!$A:$F,MATCH('Open 1 Results'!$E80,'Open 1'!$F:$F,0),2)&gt;0,INDEX('Open 1'!$A:$F,MATCH('Open 1 Results'!$E80,'Open 1'!$F:$F,0),2),""),"")</f>
        <v xml:space="preserve">Hillery Yager </v>
      </c>
      <c r="C80" s="84" t="str">
        <f>IFERROR(IF(INDEX('Open 1'!$A:$F,MATCH('Open 1 Results'!$E80,'Open 1'!$F:$F,0),3)&gt;0,INDEX('Open 1'!$A:$F,MATCH('Open 1 Results'!$E80,'Open 1'!$F:$F,0),3),""),"")</f>
        <v xml:space="preserve">Dorris </v>
      </c>
      <c r="D80" s="85">
        <f>IFERROR(IF(AND(SMALL('Open 1'!F:F,L80)&gt;1000,SMALL('Open 1'!F:F,L80)&lt;3000),"nt",IF(SMALL('Open 1'!F:F,L80)&gt;3000,"",SMALL('Open 1'!F:F,L80))),"")</f>
        <v>17.085000122</v>
      </c>
      <c r="E80" s="115">
        <f>IF(D80="nt",IFERROR(SMALL('Open 1'!F:F,L80),""),IF(D80&gt;3000,"",IFERROR(SMALL('Open 1'!F:F,L80),"")))</f>
        <v>17.085000122</v>
      </c>
      <c r="G80" s="91" t="str">
        <f t="shared" si="2"/>
        <v/>
      </c>
      <c r="J80" s="162"/>
      <c r="K80" s="121"/>
      <c r="L80" s="24">
        <v>79</v>
      </c>
    </row>
    <row r="81" spans="1:12">
      <c r="A81" s="18">
        <f>IFERROR(IF(INDEX('Open 1'!$A:$F,MATCH('Open 1 Results'!$E81,'Open 1'!$F:$F,0),1)&gt;0,INDEX('Open 1'!$A:$F,MATCH('Open 1 Results'!$E81,'Open 1'!$F:$F,0),1),""),"")</f>
        <v>7</v>
      </c>
      <c r="B81" s="84" t="str">
        <f>IFERROR(IF(INDEX('Open 1'!$A:$F,MATCH('Open 1 Results'!$E81,'Open 1'!$F:$F,0),2)&gt;0,INDEX('Open 1'!$A:$F,MATCH('Open 1 Results'!$E81,'Open 1'!$F:$F,0),2),""),"")</f>
        <v xml:space="preserve">Brooke Knoll </v>
      </c>
      <c r="C81" s="84" t="str">
        <f>IFERROR(IF(INDEX('Open 1'!$A:$F,MATCH('Open 1 Results'!$E81,'Open 1'!$F:$F,0),3)&gt;0,INDEX('Open 1'!$A:$F,MATCH('Open 1 Results'!$E81,'Open 1'!$F:$F,0),3),""),"")</f>
        <v xml:space="preserve">Bentley </v>
      </c>
      <c r="D81" s="85">
        <f>IFERROR(IF(AND(SMALL('Open 1'!F:F,L81)&gt;1000,SMALL('Open 1'!F:F,L81)&lt;3000),"nt",IF(SMALL('Open 1'!F:F,L81)&gt;3000,"",SMALL('Open 1'!F:F,L81))),"")</f>
        <v>17.097000008000002</v>
      </c>
      <c r="E81" s="115">
        <f>IF(D81="nt",IFERROR(SMALL('Open 1'!F:F,L81),""),IF(D81&gt;3000,"",IFERROR(SMALL('Open 1'!F:F,L81),"")))</f>
        <v>17.097000008000002</v>
      </c>
      <c r="G81" s="91" t="str">
        <f t="shared" si="2"/>
        <v/>
      </c>
      <c r="J81" s="162"/>
      <c r="K81" s="121"/>
      <c r="L81" s="24">
        <v>80</v>
      </c>
    </row>
    <row r="82" spans="1:12">
      <c r="A82" s="18">
        <f>IFERROR(IF(INDEX('Open 1'!$A:$F,MATCH('Open 1 Results'!$E82,'Open 1'!$F:$F,0),1)&gt;0,INDEX('Open 1'!$A:$F,MATCH('Open 1 Results'!$E82,'Open 1'!$F:$F,0),1),""),"")</f>
        <v>60</v>
      </c>
      <c r="B82" s="84" t="str">
        <f>IFERROR(IF(INDEX('Open 1'!$A:$F,MATCH('Open 1 Results'!$E82,'Open 1'!$F:$F,0),2)&gt;0,INDEX('Open 1'!$A:$F,MATCH('Open 1 Results'!$E82,'Open 1'!$F:$F,0),2),""),"")</f>
        <v xml:space="preserve">Jennifer Pechous </v>
      </c>
      <c r="C82" s="84" t="str">
        <f>IFERROR(IF(INDEX('Open 1'!$A:$F,MATCH('Open 1 Results'!$E82,'Open 1'!$F:$F,0),3)&gt;0,INDEX('Open 1'!$A:$F,MATCH('Open 1 Results'!$E82,'Open 1'!$F:$F,0),3),""),"")</f>
        <v xml:space="preserve">L J </v>
      </c>
      <c r="D82" s="85">
        <f>IFERROR(IF(AND(SMALL('Open 1'!F:F,L82)&gt;1000,SMALL('Open 1'!F:F,L82)&lt;3000),"nt",IF(SMALL('Open 1'!F:F,L82)&gt;3000,"",SMALL('Open 1'!F:F,L82))),"")</f>
        <v>17.152000071</v>
      </c>
      <c r="E82" s="115">
        <f>IF(D82="nt",IFERROR(SMALL('Open 1'!F:F,L82),""),IF(D82&gt;3000,"",IFERROR(SMALL('Open 1'!F:F,L82),"")))</f>
        <v>17.152000071</v>
      </c>
      <c r="G82" s="91" t="str">
        <f t="shared" si="2"/>
        <v/>
      </c>
      <c r="J82" s="162"/>
      <c r="K82" s="121"/>
      <c r="L82" s="24">
        <v>81</v>
      </c>
    </row>
    <row r="83" spans="1:12">
      <c r="A83" s="18">
        <f>IFERROR(IF(INDEX('Open 1'!$A:$F,MATCH('Open 1 Results'!$E83,'Open 1'!$F:$F,0),1)&gt;0,INDEX('Open 1'!$A:$F,MATCH('Open 1 Results'!$E83,'Open 1'!$F:$F,0),1),""),"")</f>
        <v>5</v>
      </c>
      <c r="B83" s="84" t="str">
        <f>IFERROR(IF(INDEX('Open 1'!$A:$F,MATCH('Open 1 Results'!$E83,'Open 1'!$F:$F,0),2)&gt;0,INDEX('Open 1'!$A:$F,MATCH('Open 1 Results'!$E83,'Open 1'!$F:$F,0),2),""),"")</f>
        <v xml:space="preserve">Sandy Highland </v>
      </c>
      <c r="C83" s="84" t="str">
        <f>IFERROR(IF(INDEX('Open 1'!$A:$F,MATCH('Open 1 Results'!$E83,'Open 1'!$F:$F,0),3)&gt;0,INDEX('Open 1'!$A:$F,MATCH('Open 1 Results'!$E83,'Open 1'!$F:$F,0),3),""),"")</f>
        <v xml:space="preserve">LM A Classy Design </v>
      </c>
      <c r="D83" s="85">
        <f>IFERROR(IF(AND(SMALL('Open 1'!F:F,L83)&gt;1000,SMALL('Open 1'!F:F,L83)&lt;3000),"nt",IF(SMALL('Open 1'!F:F,L83)&gt;3000,"",SMALL('Open 1'!F:F,L83))),"")</f>
        <v>17.291000005000001</v>
      </c>
      <c r="E83" s="115">
        <f>IF(D83="nt",IFERROR(SMALL('Open 1'!F:F,L83),""),IF(D83&gt;3000,"",IFERROR(SMALL('Open 1'!F:F,L83),"")))</f>
        <v>17.291000005000001</v>
      </c>
      <c r="G83" s="91" t="str">
        <f t="shared" si="2"/>
        <v/>
      </c>
      <c r="J83" s="162"/>
      <c r="K83" s="121"/>
      <c r="L83" s="24">
        <v>82</v>
      </c>
    </row>
    <row r="84" spans="1:12">
      <c r="A84" s="18">
        <f>IFERROR(IF(INDEX('Open 1'!$A:$F,MATCH('Open 1 Results'!$E84,'Open 1'!$F:$F,0),1)&gt;0,INDEX('Open 1'!$A:$F,MATCH('Open 1 Results'!$E84,'Open 1'!$F:$F,0),1),""),"")</f>
        <v>81</v>
      </c>
      <c r="B84" s="84" t="str">
        <f>IFERROR(IF(INDEX('Open 1'!$A:$F,MATCH('Open 1 Results'!$E84,'Open 1'!$F:$F,0),2)&gt;0,INDEX('Open 1'!$A:$F,MATCH('Open 1 Results'!$E84,'Open 1'!$F:$F,0),2),""),"")</f>
        <v xml:space="preserve">Kassydi Anderson </v>
      </c>
      <c r="C84" s="84" t="str">
        <f>IFERROR(IF(INDEX('Open 1'!$A:$F,MATCH('Open 1 Results'!$E84,'Open 1'!$F:$F,0),3)&gt;0,INDEX('Open 1'!$A:$F,MATCH('Open 1 Results'!$E84,'Open 1'!$F:$F,0),3),""),"")</f>
        <v xml:space="preserve">Imaflyinboss </v>
      </c>
      <c r="D84" s="85">
        <f>IFERROR(IF(AND(SMALL('Open 1'!F:F,L84)&gt;1000,SMALL('Open 1'!F:F,L84)&lt;3000),"nt",IF(SMALL('Open 1'!F:F,L84)&gt;3000,"",SMALL('Open 1'!F:F,L84))),"")</f>
        <v>17.331000097</v>
      </c>
      <c r="E84" s="115">
        <f>IF(D84="nt",IFERROR(SMALL('Open 1'!F:F,L84),""),IF(D84&gt;3000,"",IFERROR(SMALL('Open 1'!F:F,L84),"")))</f>
        <v>17.331000097</v>
      </c>
      <c r="G84" s="91" t="str">
        <f t="shared" si="2"/>
        <v/>
      </c>
      <c r="J84" s="162"/>
      <c r="K84" s="121">
        <v>5</v>
      </c>
      <c r="L84" s="24">
        <v>83</v>
      </c>
    </row>
    <row r="85" spans="1:12">
      <c r="A85" s="18">
        <f>IFERROR(IF(INDEX('Open 1'!$A:$F,MATCH('Open 1 Results'!$E85,'Open 1'!$F:$F,0),1)&gt;0,INDEX('Open 1'!$A:$F,MATCH('Open 1 Results'!$E85,'Open 1'!$F:$F,0),1),""),"")</f>
        <v>76</v>
      </c>
      <c r="B85" s="84" t="str">
        <f>IFERROR(IF(INDEX('Open 1'!$A:$F,MATCH('Open 1 Results'!$E85,'Open 1'!$F:$F,0),2)&gt;0,INDEX('Open 1'!$A:$F,MATCH('Open 1 Results'!$E85,'Open 1'!$F:$F,0),2),""),"")</f>
        <v xml:space="preserve">Kylie West </v>
      </c>
      <c r="C85" s="84" t="str">
        <f>IFERROR(IF(INDEX('Open 1'!$A:$F,MATCH('Open 1 Results'!$E85,'Open 1'!$F:$F,0),3)&gt;0,INDEX('Open 1'!$A:$F,MATCH('Open 1 Results'!$E85,'Open 1'!$F:$F,0),3),""),"")</f>
        <v xml:space="preserve">JJ hollywood scootter </v>
      </c>
      <c r="D85" s="85">
        <f>IFERROR(IF(AND(SMALL('Open 1'!F:F,L85)&gt;1000,SMALL('Open 1'!F:F,L85)&lt;3000),"nt",IF(SMALL('Open 1'!F:F,L85)&gt;3000,"",SMALL('Open 1'!F:F,L85))),"")</f>
        <v>17.403000090999999</v>
      </c>
      <c r="E85" s="115">
        <f>IF(D85="nt",IFERROR(SMALL('Open 1'!F:F,L85),""),IF(D85&gt;3000,"",IFERROR(SMALL('Open 1'!F:F,L85),"")))</f>
        <v>17.403000090999999</v>
      </c>
      <c r="G85" s="91" t="str">
        <f t="shared" si="2"/>
        <v/>
      </c>
      <c r="J85" s="162"/>
      <c r="K85" s="121">
        <v>4</v>
      </c>
      <c r="L85" s="24">
        <v>84</v>
      </c>
    </row>
    <row r="86" spans="1:12">
      <c r="A86" s="18">
        <f>IFERROR(IF(INDEX('Open 1'!$A:$F,MATCH('Open 1 Results'!$E86,'Open 1'!$F:$F,0),1)&gt;0,INDEX('Open 1'!$A:$F,MATCH('Open 1 Results'!$E86,'Open 1'!$F:$F,0),1),""),"")</f>
        <v>94</v>
      </c>
      <c r="B86" s="84" t="str">
        <f>IFERROR(IF(INDEX('Open 1'!$A:$F,MATCH('Open 1 Results'!$E86,'Open 1'!$F:$F,0),2)&gt;0,INDEX('Open 1'!$A:$F,MATCH('Open 1 Results'!$E86,'Open 1'!$F:$F,0),2),""),"")</f>
        <v xml:space="preserve">Brooke Knoll </v>
      </c>
      <c r="C86" s="84" t="str">
        <f>IFERROR(IF(INDEX('Open 1'!$A:$F,MATCH('Open 1 Results'!$E86,'Open 1'!$F:$F,0),3)&gt;0,INDEX('Open 1'!$A:$F,MATCH('Open 1 Results'!$E86,'Open 1'!$F:$F,0),3),""),"")</f>
        <v xml:space="preserve">Cash </v>
      </c>
      <c r="D86" s="85">
        <f>IFERROR(IF(AND(SMALL('Open 1'!F:F,L86)&gt;1000,SMALL('Open 1'!F:F,L86)&lt;3000),"nt",IF(SMALL('Open 1'!F:F,L86)&gt;3000,"",SMALL('Open 1'!F:F,L86))),"")</f>
        <v>17.474000111999999</v>
      </c>
      <c r="E86" s="115">
        <f>IF(D86="nt",IFERROR(SMALL('Open 1'!F:F,L86),""),IF(D86&gt;3000,"",IFERROR(SMALL('Open 1'!F:F,L86),"")))</f>
        <v>17.474000111999999</v>
      </c>
      <c r="G86" s="91" t="str">
        <f t="shared" si="2"/>
        <v/>
      </c>
      <c r="J86" s="162"/>
      <c r="K86" s="121"/>
      <c r="L86" s="24">
        <v>85</v>
      </c>
    </row>
    <row r="87" spans="1:12">
      <c r="A87" s="18">
        <f>IFERROR(IF(INDEX('Open 1'!$A:$F,MATCH('Open 1 Results'!$E87,'Open 1'!$F:$F,0),1)&gt;0,INDEX('Open 1'!$A:$F,MATCH('Open 1 Results'!$E87,'Open 1'!$F:$F,0),1),""),"")</f>
        <v>61</v>
      </c>
      <c r="B87" s="84" t="str">
        <f>IFERROR(IF(INDEX('Open 1'!$A:$F,MATCH('Open 1 Results'!$E87,'Open 1'!$F:$F,0),2)&gt;0,INDEX('Open 1'!$A:$F,MATCH('Open 1 Results'!$E87,'Open 1'!$F:$F,0),2),""),"")</f>
        <v xml:space="preserve">Kerry Royalty </v>
      </c>
      <c r="C87" s="84" t="str">
        <f>IFERROR(IF(INDEX('Open 1'!$A:$F,MATCH('Open 1 Results'!$E87,'Open 1'!$F:$F,0),3)&gt;0,INDEX('Open 1'!$A:$F,MATCH('Open 1 Results'!$E87,'Open 1'!$F:$F,0),3),""),"")</f>
        <v xml:space="preserve">Firefly </v>
      </c>
      <c r="D87" s="85">
        <f>IFERROR(IF(AND(SMALL('Open 1'!F:F,L87)&gt;1000,SMALL('Open 1'!F:F,L87)&lt;3000),"nt",IF(SMALL('Open 1'!F:F,L87)&gt;3000,"",SMALL('Open 1'!F:F,L87))),"")</f>
        <v>17.495000073</v>
      </c>
      <c r="E87" s="115">
        <f>IF(D87="nt",IFERROR(SMALL('Open 1'!F:F,L87),""),IF(D87&gt;3000,"",IFERROR(SMALL('Open 1'!F:F,L87),"")))</f>
        <v>17.495000073</v>
      </c>
      <c r="G87" s="91" t="str">
        <f t="shared" si="2"/>
        <v/>
      </c>
      <c r="J87" s="162"/>
      <c r="K87" s="121"/>
      <c r="L87" s="24">
        <v>86</v>
      </c>
    </row>
    <row r="88" spans="1:12">
      <c r="A88" s="18">
        <f>IFERROR(IF(INDEX('Open 1'!$A:$F,MATCH('Open 1 Results'!$E88,'Open 1'!$F:$F,0),1)&gt;0,INDEX('Open 1'!$A:$F,MATCH('Open 1 Results'!$E88,'Open 1'!$F:$F,0),1),""),"")</f>
        <v>78</v>
      </c>
      <c r="B88" s="84" t="str">
        <f>IFERROR(IF(INDEX('Open 1'!$A:$F,MATCH('Open 1 Results'!$E88,'Open 1'!$F:$F,0),2)&gt;0,INDEX('Open 1'!$A:$F,MATCH('Open 1 Results'!$E88,'Open 1'!$F:$F,0),2),""),"")</f>
        <v xml:space="preserve">Candice Aamot </v>
      </c>
      <c r="C88" s="84" t="str">
        <f>IFERROR(IF(INDEX('Open 1'!$A:$F,MATCH('Open 1 Results'!$E88,'Open 1'!$F:$F,0),3)&gt;0,INDEX('Open 1'!$A:$F,MATCH('Open 1 Results'!$E88,'Open 1'!$F:$F,0),3),""),"")</f>
        <v xml:space="preserve">Turtle </v>
      </c>
      <c r="D88" s="85">
        <f>IFERROR(IF(AND(SMALL('Open 1'!F:F,L88)&gt;1000,SMALL('Open 1'!F:F,L88)&lt;3000),"nt",IF(SMALL('Open 1'!F:F,L88)&gt;3000,"",SMALL('Open 1'!F:F,L88))),"")</f>
        <v>17.587000093</v>
      </c>
      <c r="E88" s="115">
        <f>IF(D88="nt",IFERROR(SMALL('Open 1'!F:F,L88),""),IF(D88&gt;3000,"",IFERROR(SMALL('Open 1'!F:F,L88),"")))</f>
        <v>17.587000093</v>
      </c>
      <c r="G88" s="91" t="str">
        <f t="shared" si="2"/>
        <v/>
      </c>
      <c r="J88" s="162"/>
      <c r="K88" s="121"/>
      <c r="L88" s="24">
        <v>87</v>
      </c>
    </row>
    <row r="89" spans="1:12">
      <c r="A89" s="18">
        <f>IFERROR(IF(INDEX('Open 1'!$A:$F,MATCH('Open 1 Results'!$E89,'Open 1'!$F:$F,0),1)&gt;0,INDEX('Open 1'!$A:$F,MATCH('Open 1 Results'!$E89,'Open 1'!$F:$F,0),1),""),"")</f>
        <v>28</v>
      </c>
      <c r="B89" s="84" t="str">
        <f>IFERROR(IF(INDEX('Open 1'!$A:$F,MATCH('Open 1 Results'!$E89,'Open 1'!$F:$F,0),2)&gt;0,INDEX('Open 1'!$A:$F,MATCH('Open 1 Results'!$E89,'Open 1'!$F:$F,0),2),""),"")</f>
        <v xml:space="preserve">Trinity Chapman </v>
      </c>
      <c r="C89" s="84" t="str">
        <f>IFERROR(IF(INDEX('Open 1'!$A:$F,MATCH('Open 1 Results'!$E89,'Open 1'!$F:$F,0),3)&gt;0,INDEX('Open 1'!$A:$F,MATCH('Open 1 Results'!$E89,'Open 1'!$F:$F,0),3),""),"")</f>
        <v xml:space="preserve">Dixie </v>
      </c>
      <c r="D89" s="85">
        <f>IFERROR(IF(AND(SMALL('Open 1'!F:F,L89)&gt;1000,SMALL('Open 1'!F:F,L89)&lt;3000),"nt",IF(SMALL('Open 1'!F:F,L89)&gt;3000,"",SMALL('Open 1'!F:F,L89))),"")</f>
        <v>17.626000033</v>
      </c>
      <c r="E89" s="115">
        <f>IF(D89="nt",IFERROR(SMALL('Open 1'!F:F,L89),""),IF(D89&gt;3000,"",IFERROR(SMALL('Open 1'!F:F,L89),"")))</f>
        <v>17.626000033</v>
      </c>
      <c r="G89" s="91" t="str">
        <f t="shared" si="2"/>
        <v/>
      </c>
      <c r="J89" s="162"/>
      <c r="K89" s="121"/>
      <c r="L89" s="24">
        <v>88</v>
      </c>
    </row>
    <row r="90" spans="1:12">
      <c r="A90" s="18">
        <f>IFERROR(IF(INDEX('Open 1'!$A:$F,MATCH('Open 1 Results'!$E90,'Open 1'!$F:$F,0),1)&gt;0,INDEX('Open 1'!$A:$F,MATCH('Open 1 Results'!$E90,'Open 1'!$F:$F,0),1),""),"")</f>
        <v>90</v>
      </c>
      <c r="B90" s="84" t="str">
        <f>IFERROR(IF(INDEX('Open 1'!$A:$F,MATCH('Open 1 Results'!$E90,'Open 1'!$F:$F,0),2)&gt;0,INDEX('Open 1'!$A:$F,MATCH('Open 1 Results'!$E90,'Open 1'!$F:$F,0),2),""),"")</f>
        <v xml:space="preserve">Rochelle Chapman </v>
      </c>
      <c r="C90" s="84" t="str">
        <f>IFERROR(IF(INDEX('Open 1'!$A:$F,MATCH('Open 1 Results'!$E90,'Open 1'!$F:$F,0),3)&gt;0,INDEX('Open 1'!$A:$F,MATCH('Open 1 Results'!$E90,'Open 1'!$F:$F,0),3),""),"")</f>
        <v xml:space="preserve">Lucky </v>
      </c>
      <c r="D90" s="85">
        <f>IFERROR(IF(AND(SMALL('Open 1'!F:F,L90)&gt;1000,SMALL('Open 1'!F:F,L90)&lt;3000),"nt",IF(SMALL('Open 1'!F:F,L90)&gt;3000,"",SMALL('Open 1'!F:F,L90))),"")</f>
        <v>17.750000107000002</v>
      </c>
      <c r="E90" s="115">
        <f>IF(D90="nt",IFERROR(SMALL('Open 1'!F:F,L90),""),IF(D90&gt;3000,"",IFERROR(SMALL('Open 1'!F:F,L90),"")))</f>
        <v>17.750000107000002</v>
      </c>
      <c r="G90" s="91" t="str">
        <f t="shared" si="2"/>
        <v/>
      </c>
      <c r="J90" s="162"/>
      <c r="K90" s="121"/>
      <c r="L90" s="24">
        <v>89</v>
      </c>
    </row>
    <row r="91" spans="1:12">
      <c r="A91" s="18">
        <f>IFERROR(IF(INDEX('Open 1'!$A:$F,MATCH('Open 1 Results'!$E91,'Open 1'!$F:$F,0),1)&gt;0,INDEX('Open 1'!$A:$F,MATCH('Open 1 Results'!$E91,'Open 1'!$F:$F,0),1),""),"")</f>
        <v>37</v>
      </c>
      <c r="B91" s="84" t="str">
        <f>IFERROR(IF(INDEX('Open 1'!$A:$F,MATCH('Open 1 Results'!$E91,'Open 1'!$F:$F,0),2)&gt;0,INDEX('Open 1'!$A:$F,MATCH('Open 1 Results'!$E91,'Open 1'!$F:$F,0),2),""),"")</f>
        <v xml:space="preserve">Amber Baughman </v>
      </c>
      <c r="C91" s="84" t="str">
        <f>IFERROR(IF(INDEX('Open 1'!$A:$F,MATCH('Open 1 Results'!$E91,'Open 1'!$F:$F,0),3)&gt;0,INDEX('Open 1'!$A:$F,MATCH('Open 1 Results'!$E91,'Open 1'!$F:$F,0),3),""),"")</f>
        <v xml:space="preserve">Appy </v>
      </c>
      <c r="D91" s="85">
        <f>IFERROR(IF(AND(SMALL('Open 1'!F:F,L91)&gt;1000,SMALL('Open 1'!F:F,L91)&lt;3000),"nt",IF(SMALL('Open 1'!F:F,L91)&gt;3000,"",SMALL('Open 1'!F:F,L91))),"")</f>
        <v>18.059000044000001</v>
      </c>
      <c r="E91" s="115">
        <f>IF(D91="nt",IFERROR(SMALL('Open 1'!F:F,L91),""),IF(D91&gt;3000,"",IFERROR(SMALL('Open 1'!F:F,L91),"")))</f>
        <v>18.059000044000001</v>
      </c>
      <c r="G91" s="91" t="str">
        <f t="shared" si="2"/>
        <v/>
      </c>
      <c r="J91" s="162"/>
      <c r="K91" s="121"/>
      <c r="L91" s="24">
        <v>90</v>
      </c>
    </row>
    <row r="92" spans="1:12">
      <c r="A92" s="18">
        <f>IFERROR(IF(INDEX('Open 1'!$A:$F,MATCH('Open 1 Results'!$E92,'Open 1'!$F:$F,0),1)&gt;0,INDEX('Open 1'!$A:$F,MATCH('Open 1 Results'!$E92,'Open 1'!$F:$F,0),1),""),"")</f>
        <v>10</v>
      </c>
      <c r="B92" s="84" t="str">
        <f>IFERROR(IF(INDEX('Open 1'!$A:$F,MATCH('Open 1 Results'!$E92,'Open 1'!$F:$F,0),2)&gt;0,INDEX('Open 1'!$A:$F,MATCH('Open 1 Results'!$E92,'Open 1'!$F:$F,0),2),""),"")</f>
        <v xml:space="preserve">Debbie McCutcheon </v>
      </c>
      <c r="C92" s="84" t="str">
        <f>IFERROR(IF(INDEX('Open 1'!$A:$F,MATCH('Open 1 Results'!$E92,'Open 1'!$F:$F,0),3)&gt;0,INDEX('Open 1'!$A:$F,MATCH('Open 1 Results'!$E92,'Open 1'!$F:$F,0),3),""),"")</f>
        <v xml:space="preserve">Ivory Soap </v>
      </c>
      <c r="D92" s="85">
        <f>IFERROR(IF(AND(SMALL('Open 1'!F:F,L92)&gt;1000,SMALL('Open 1'!F:F,L92)&lt;3000),"nt",IF(SMALL('Open 1'!F:F,L92)&gt;3000,"",SMALL('Open 1'!F:F,L92))),"")</f>
        <v>18.379000011000002</v>
      </c>
      <c r="E92" s="115">
        <f>IF(D92="nt",IFERROR(SMALL('Open 1'!F:F,L92),""),IF(D92&gt;3000,"",IFERROR(SMALL('Open 1'!F:F,L92),"")))</f>
        <v>18.379000011000002</v>
      </c>
      <c r="G92" s="91" t="str">
        <f t="shared" si="2"/>
        <v/>
      </c>
      <c r="J92" s="162"/>
      <c r="K92" s="121"/>
      <c r="L92" s="24">
        <v>91</v>
      </c>
    </row>
    <row r="93" spans="1:12">
      <c r="A93" s="18">
        <f>IFERROR(IF(INDEX('Open 1'!$A:$F,MATCH('Open 1 Results'!$E93,'Open 1'!$F:$F,0),1)&gt;0,INDEX('Open 1'!$A:$F,MATCH('Open 1 Results'!$E93,'Open 1'!$F:$F,0),1),""),"")</f>
        <v>62</v>
      </c>
      <c r="B93" s="84" t="str">
        <f>IFERROR(IF(INDEX('Open 1'!$A:$F,MATCH('Open 1 Results'!$E93,'Open 1'!$F:$F,0),2)&gt;0,INDEX('Open 1'!$A:$F,MATCH('Open 1 Results'!$E93,'Open 1'!$F:$F,0),2),""),"")</f>
        <v xml:space="preserve">Janice Roebuck </v>
      </c>
      <c r="C93" s="84" t="str">
        <f>IFERROR(IF(INDEX('Open 1'!$A:$F,MATCH('Open 1 Results'!$E93,'Open 1'!$F:$F,0),3)&gt;0,INDEX('Open 1'!$A:$F,MATCH('Open 1 Results'!$E93,'Open 1'!$F:$F,0),3),""),"")</f>
        <v xml:space="preserve">Peaches </v>
      </c>
      <c r="D93" s="85">
        <f>IFERROR(IF(AND(SMALL('Open 1'!F:F,L93)&gt;1000,SMALL('Open 1'!F:F,L93)&lt;3000),"nt",IF(SMALL('Open 1'!F:F,L93)&gt;3000,"",SMALL('Open 1'!F:F,L93))),"")</f>
        <v>18.566000073999998</v>
      </c>
      <c r="E93" s="115">
        <f>IF(D93="nt",IFERROR(SMALL('Open 1'!F:F,L93),""),IF(D93&gt;3000,"",IFERROR(SMALL('Open 1'!F:F,L93),"")))</f>
        <v>18.566000073999998</v>
      </c>
      <c r="G93" s="91" t="str">
        <f t="shared" si="2"/>
        <v/>
      </c>
      <c r="J93" s="162">
        <v>1</v>
      </c>
      <c r="K93" s="121"/>
      <c r="L93" s="24">
        <v>92</v>
      </c>
    </row>
    <row r="94" spans="1:12">
      <c r="A94" s="18">
        <f>IFERROR(IF(INDEX('Open 1'!$A:$F,MATCH('Open 1 Results'!$E94,'Open 1'!$F:$F,0),1)&gt;0,INDEX('Open 1'!$A:$F,MATCH('Open 1 Results'!$E94,'Open 1'!$F:$F,0),1),""),"")</f>
        <v>39</v>
      </c>
      <c r="B94" s="84" t="str">
        <f>IFERROR(IF(INDEX('Open 1'!$A:$F,MATCH('Open 1 Results'!$E94,'Open 1'!$F:$F,0),2)&gt;0,INDEX('Open 1'!$A:$F,MATCH('Open 1 Results'!$E94,'Open 1'!$F:$F,0),2),""),"")</f>
        <v xml:space="preserve">Devynn Banks </v>
      </c>
      <c r="C94" s="84" t="str">
        <f>IFERROR(IF(INDEX('Open 1'!$A:$F,MATCH('Open 1 Results'!$E94,'Open 1'!$F:$F,0),3)&gt;0,INDEX('Open 1'!$A:$F,MATCH('Open 1 Results'!$E94,'Open 1'!$F:$F,0),3),""),"")</f>
        <v xml:space="preserve">Ima Jess Ruler </v>
      </c>
      <c r="D94" s="85">
        <f>IFERROR(IF(AND(SMALL('Open 1'!F:F,L94)&gt;1000,SMALL('Open 1'!F:F,L94)&lt;3000),"nt",IF(SMALL('Open 1'!F:F,L94)&gt;3000,"",SMALL('Open 1'!F:F,L94))),"")</f>
        <v>18.615000045999999</v>
      </c>
      <c r="E94" s="115">
        <f>IF(D94="nt",IFERROR(SMALL('Open 1'!F:F,L94),""),IF(D94&gt;3000,"",IFERROR(SMALL('Open 1'!F:F,L94),"")))</f>
        <v>18.615000045999999</v>
      </c>
      <c r="G94" s="91" t="str">
        <f t="shared" si="2"/>
        <v/>
      </c>
      <c r="J94" s="162"/>
      <c r="K94" s="121"/>
      <c r="L94" s="24">
        <v>93</v>
      </c>
    </row>
    <row r="95" spans="1:12">
      <c r="A95" s="18">
        <f>IFERROR(IF(INDEX('Open 1'!$A:$F,MATCH('Open 1 Results'!$E95,'Open 1'!$F:$F,0),1)&gt;0,INDEX('Open 1'!$A:$F,MATCH('Open 1 Results'!$E95,'Open 1'!$F:$F,0),1),""),"")</f>
        <v>25</v>
      </c>
      <c r="B95" s="84" t="str">
        <f>IFERROR(IF(INDEX('Open 1'!$A:$F,MATCH('Open 1 Results'!$E95,'Open 1'!$F:$F,0),2)&gt;0,INDEX('Open 1'!$A:$F,MATCH('Open 1 Results'!$E95,'Open 1'!$F:$F,0),2),""),"")</f>
        <v xml:space="preserve">Kelsey West </v>
      </c>
      <c r="C95" s="84" t="str">
        <f>IFERROR(IF(INDEX('Open 1'!$A:$F,MATCH('Open 1 Results'!$E95,'Open 1'!$F:$F,0),3)&gt;0,INDEX('Open 1'!$A:$F,MATCH('Open 1 Results'!$E95,'Open 1'!$F:$F,0),3),""),"")</f>
        <v xml:space="preserve">Hot Peppy Socks </v>
      </c>
      <c r="D95" s="85">
        <f>IFERROR(IF(AND(SMALL('Open 1'!F:F,L95)&gt;1000,SMALL('Open 1'!F:F,L95)&lt;3000),"nt",IF(SMALL('Open 1'!F:F,L95)&gt;3000,"",SMALL('Open 1'!F:F,L95))),"")</f>
        <v>18.924000028999998</v>
      </c>
      <c r="E95" s="115">
        <f>IF(D95="nt",IFERROR(SMALL('Open 1'!F:F,L95),""),IF(D95&gt;3000,"",IFERROR(SMALL('Open 1'!F:F,L95),"")))</f>
        <v>18.924000028999998</v>
      </c>
      <c r="G95" s="91" t="str">
        <f t="shared" si="2"/>
        <v/>
      </c>
      <c r="J95" s="162" t="s">
        <v>315</v>
      </c>
      <c r="K95" s="121"/>
      <c r="L95" s="24">
        <v>94</v>
      </c>
    </row>
    <row r="96" spans="1:12">
      <c r="A96" s="18">
        <f>IFERROR(IF(INDEX('Open 1'!$A:$F,MATCH('Open 1 Results'!$E96,'Open 1'!$F:$F,0),1)&gt;0,INDEX('Open 1'!$A:$F,MATCH('Open 1 Results'!$E96,'Open 1'!$F:$F,0),1),""),"")</f>
        <v>87</v>
      </c>
      <c r="B96" s="84" t="str">
        <f>IFERROR(IF(INDEX('Open 1'!$A:$F,MATCH('Open 1 Results'!$E96,'Open 1'!$F:$F,0),2)&gt;0,INDEX('Open 1'!$A:$F,MATCH('Open 1 Results'!$E96,'Open 1'!$F:$F,0),2),""),"")</f>
        <v xml:space="preserve">Kynlee Speidel </v>
      </c>
      <c r="C96" s="84" t="str">
        <f>IFERROR(IF(INDEX('Open 1'!$A:$F,MATCH('Open 1 Results'!$E96,'Open 1'!$F:$F,0),3)&gt;0,INDEX('Open 1'!$A:$F,MATCH('Open 1 Results'!$E96,'Open 1'!$F:$F,0),3),""),"")</f>
        <v xml:space="preserve">Jalandy </v>
      </c>
      <c r="D96" s="85">
        <f>IFERROR(IF(AND(SMALL('Open 1'!F:F,L96)&gt;1000,SMALL('Open 1'!F:F,L96)&lt;3000),"nt",IF(SMALL('Open 1'!F:F,L96)&gt;3000,"",SMALL('Open 1'!F:F,L96))),"")</f>
        <v>19.129000104000003</v>
      </c>
      <c r="E96" s="115">
        <f>IF(D96="nt",IFERROR(SMALL('Open 1'!F:F,L96),""),IF(D96&gt;3000,"",IFERROR(SMALL('Open 1'!F:F,L96),"")))</f>
        <v>19.129000104000003</v>
      </c>
      <c r="G96" s="91" t="str">
        <f t="shared" si="2"/>
        <v/>
      </c>
      <c r="J96" s="162"/>
      <c r="K96" s="121"/>
      <c r="L96" s="24">
        <v>95</v>
      </c>
    </row>
    <row r="97" spans="1:12">
      <c r="A97" s="18">
        <f>IFERROR(IF(INDEX('Open 1'!$A:$F,MATCH('Open 1 Results'!$E97,'Open 1'!$F:$F,0),1)&gt;0,INDEX('Open 1'!$A:$F,MATCH('Open 1 Results'!$E97,'Open 1'!$F:$F,0),1),""),"")</f>
        <v>110</v>
      </c>
      <c r="B97" s="84" t="str">
        <f>IFERROR(IF(INDEX('Open 1'!$A:$F,MATCH('Open 1 Results'!$E97,'Open 1'!$F:$F,0),2)&gt;0,INDEX('Open 1'!$A:$F,MATCH('Open 1 Results'!$E97,'Open 1'!$F:$F,0),2),""),"")</f>
        <v xml:space="preserve">Kara Martin </v>
      </c>
      <c r="C97" s="84" t="str">
        <f>IFERROR(IF(INDEX('Open 1'!$A:$F,MATCH('Open 1 Results'!$E97,'Open 1'!$F:$F,0),3)&gt;0,INDEX('Open 1'!$A:$F,MATCH('Open 1 Results'!$E97,'Open 1'!$F:$F,0),3),""),"")</f>
        <v xml:space="preserve">Another Fire on Ice </v>
      </c>
      <c r="D97" s="85">
        <f>IFERROR(IF(AND(SMALL('Open 1'!F:F,L97)&gt;1000,SMALL('Open 1'!F:F,L97)&lt;3000),"nt",IF(SMALL('Open 1'!F:F,L97)&gt;3000,"",SMALL('Open 1'!F:F,L97))),"")</f>
        <v>19.388000131000002</v>
      </c>
      <c r="E97" s="115">
        <f>IF(D97="nt",IFERROR(SMALL('Open 1'!F:F,L97),""),IF(D97&gt;3000,"",IFERROR(SMALL('Open 1'!F:F,L97),"")))</f>
        <v>19.388000131000002</v>
      </c>
      <c r="G97" s="91" t="str">
        <f t="shared" si="2"/>
        <v/>
      </c>
      <c r="J97" s="162"/>
      <c r="K97" s="121"/>
      <c r="L97" s="24">
        <v>96</v>
      </c>
    </row>
    <row r="98" spans="1:12">
      <c r="A98" s="18">
        <f>IFERROR(IF(INDEX('Open 1'!$A:$F,MATCH('Open 1 Results'!$E98,'Open 1'!$F:$F,0),1)&gt;0,INDEX('Open 1'!$A:$F,MATCH('Open 1 Results'!$E98,'Open 1'!$F:$F,0),1),""),"")</f>
        <v>79</v>
      </c>
      <c r="B98" s="84" t="str">
        <f>IFERROR(IF(INDEX('Open 1'!$A:$F,MATCH('Open 1 Results'!$E98,'Open 1'!$F:$F,0),2)&gt;0,INDEX('Open 1'!$A:$F,MATCH('Open 1 Results'!$E98,'Open 1'!$F:$F,0),2),""),"")</f>
        <v xml:space="preserve">Gracie Pechous </v>
      </c>
      <c r="C98" s="84" t="str">
        <f>IFERROR(IF(INDEX('Open 1'!$A:$F,MATCH('Open 1 Results'!$E98,'Open 1'!$F:$F,0),3)&gt;0,INDEX('Open 1'!$A:$F,MATCH('Open 1 Results'!$E98,'Open 1'!$F:$F,0),3),""),"")</f>
        <v xml:space="preserve">Tamale </v>
      </c>
      <c r="D98" s="85">
        <f>IFERROR(IF(AND(SMALL('Open 1'!F:F,L98)&gt;1000,SMALL('Open 1'!F:F,L98)&lt;3000),"nt",IF(SMALL('Open 1'!F:F,L98)&gt;3000,"",SMALL('Open 1'!F:F,L98))),"")</f>
        <v>19.685000093999999</v>
      </c>
      <c r="E98" s="115">
        <f>IF(D98="nt",IFERROR(SMALL('Open 1'!F:F,L98),""),IF(D98&gt;3000,"",IFERROR(SMALL('Open 1'!F:F,L98),"")))</f>
        <v>19.685000093999999</v>
      </c>
      <c r="G98" s="91" t="str">
        <f t="shared" si="2"/>
        <v/>
      </c>
      <c r="J98" s="162"/>
      <c r="K98" s="121"/>
      <c r="L98" s="24">
        <v>97</v>
      </c>
    </row>
    <row r="99" spans="1:12">
      <c r="A99" s="18">
        <f>IFERROR(IF(INDEX('Open 1'!$A:$F,MATCH('Open 1 Results'!$E99,'Open 1'!$F:$F,0),1)&gt;0,INDEX('Open 1'!$A:$F,MATCH('Open 1 Results'!$E99,'Open 1'!$F:$F,0),1),""),"")</f>
        <v>36</v>
      </c>
      <c r="B99" s="84" t="str">
        <f>IFERROR(IF(INDEX('Open 1'!$A:$F,MATCH('Open 1 Results'!$E99,'Open 1'!$F:$F,0),2)&gt;0,INDEX('Open 1'!$A:$F,MATCH('Open 1 Results'!$E99,'Open 1'!$F:$F,0),2),""),"")</f>
        <v xml:space="preserve">Denise Benney </v>
      </c>
      <c r="C99" s="84" t="str">
        <f>IFERROR(IF(INDEX('Open 1'!$A:$F,MATCH('Open 1 Results'!$E99,'Open 1'!$F:$F,0),3)&gt;0,INDEX('Open 1'!$A:$F,MATCH('Open 1 Results'!$E99,'Open 1'!$F:$F,0),3),""),"")</f>
        <v xml:space="preserve">Stella </v>
      </c>
      <c r="D99" s="85">
        <f>IFERROR(IF(AND(SMALL('Open 1'!F:F,L99)&gt;1000,SMALL('Open 1'!F:F,L99)&lt;3000),"nt",IF(SMALL('Open 1'!F:F,L99)&gt;3000,"",SMALL('Open 1'!F:F,L99))),"")</f>
        <v>20.518000043000001</v>
      </c>
      <c r="E99" s="115">
        <f>IF(D99="nt",IFERROR(SMALL('Open 1'!F:F,L99),""),IF(D99&gt;3000,"",IFERROR(SMALL('Open 1'!F:F,L99),"")))</f>
        <v>20.518000043000001</v>
      </c>
      <c r="G99" s="91" t="str">
        <f t="shared" si="2"/>
        <v/>
      </c>
      <c r="J99" s="162"/>
      <c r="K99" s="121"/>
      <c r="L99" s="24">
        <v>98</v>
      </c>
    </row>
    <row r="100" spans="1:12">
      <c r="A100" s="18">
        <f>IFERROR(IF(INDEX('Open 1'!$A:$F,MATCH('Open 1 Results'!$E100,'Open 1'!$F:$F,0),1)&gt;0,INDEX('Open 1'!$A:$F,MATCH('Open 1 Results'!$E100,'Open 1'!$F:$F,0),1),""),"")</f>
        <v>43</v>
      </c>
      <c r="B100" s="84" t="str">
        <f>IFERROR(IF(INDEX('Open 1'!$A:$F,MATCH('Open 1 Results'!$E100,'Open 1'!$F:$F,0),2)&gt;0,INDEX('Open 1'!$A:$F,MATCH('Open 1 Results'!$E100,'Open 1'!$F:$F,0),2),""),"")</f>
        <v xml:space="preserve">Kami Eilers </v>
      </c>
      <c r="C100" s="84" t="str">
        <f>IFERROR(IF(INDEX('Open 1'!$A:$F,MATCH('Open 1 Results'!$E100,'Open 1'!$F:$F,0),3)&gt;0,INDEX('Open 1'!$A:$F,MATCH('Open 1 Results'!$E100,'Open 1'!$F:$F,0),3),""),"")</f>
        <v xml:space="preserve">KS Jess a brown rocket </v>
      </c>
      <c r="D100" s="85">
        <f>IFERROR(IF(AND(SMALL('Open 1'!F:F,L100)&gt;1000,SMALL('Open 1'!F:F,L100)&lt;3000),"nt",IF(SMALL('Open 1'!F:F,L100)&gt;3000,"",SMALL('Open 1'!F:F,L100))),"")</f>
        <v>20.732000051</v>
      </c>
      <c r="E100" s="115">
        <f>IF(D100="nt",IFERROR(SMALL('Open 1'!F:F,L100),""),IF(D100&gt;3000,"",IFERROR(SMALL('Open 1'!F:F,L100),"")))</f>
        <v>20.732000051</v>
      </c>
      <c r="G100" s="91" t="str">
        <f t="shared" si="2"/>
        <v/>
      </c>
      <c r="J100" s="162" t="s">
        <v>315</v>
      </c>
      <c r="K100" s="121"/>
      <c r="L100" s="24">
        <v>99</v>
      </c>
    </row>
    <row r="101" spans="1:12">
      <c r="A101" s="18">
        <f>IFERROR(IF(INDEX('Open 1'!$A:$F,MATCH('Open 1 Results'!$E101,'Open 1'!$F:$F,0),1)&gt;0,INDEX('Open 1'!$A:$F,MATCH('Open 1 Results'!$E101,'Open 1'!$F:$F,0),1),""),"")</f>
        <v>49</v>
      </c>
      <c r="B101" s="84" t="str">
        <f>IFERROR(IF(INDEX('Open 1'!$A:$F,MATCH('Open 1 Results'!$E101,'Open 1'!$F:$F,0),2)&gt;0,INDEX('Open 1'!$A:$F,MATCH('Open 1 Results'!$E101,'Open 1'!$F:$F,0),2),""),"")</f>
        <v xml:space="preserve">Kelli Rae Holz </v>
      </c>
      <c r="C101" s="84" t="str">
        <f>IFERROR(IF(INDEX('Open 1'!$A:$F,MATCH('Open 1 Results'!$E101,'Open 1'!$F:$F,0),3)&gt;0,INDEX('Open 1'!$A:$F,MATCH('Open 1 Results'!$E101,'Open 1'!$F:$F,0),3),""),"")</f>
        <v xml:space="preserve">Feather </v>
      </c>
      <c r="D101" s="85">
        <f>IFERROR(IF(AND(SMALL('Open 1'!F:F,L101)&gt;1000,SMALL('Open 1'!F:F,L101)&lt;3000),"nt",IF(SMALL('Open 1'!F:F,L101)&gt;3000,"",SMALL('Open 1'!F:F,L101))),"")</f>
        <v>21.116000058000001</v>
      </c>
      <c r="E101" s="115">
        <f>IF(D101="nt",IFERROR(SMALL('Open 1'!F:F,L101),""),IF(D101&gt;3000,"",IFERROR(SMALL('Open 1'!F:F,L101),"")))</f>
        <v>21.116000058000001</v>
      </c>
      <c r="G101" s="91" t="str">
        <f t="shared" si="2"/>
        <v/>
      </c>
      <c r="J101" s="162" t="s">
        <v>315</v>
      </c>
      <c r="K101" s="121"/>
      <c r="L101" s="24">
        <v>100</v>
      </c>
    </row>
    <row r="102" spans="1:12">
      <c r="A102" s="18">
        <f>IFERROR(IF(INDEX('Open 1'!$A:$F,MATCH('Open 1 Results'!$E102,'Open 1'!$F:$F,0),1)&gt;0,INDEX('Open 1'!$A:$F,MATCH('Open 1 Results'!$E102,'Open 1'!$F:$F,0),1),""),"")</f>
        <v>70</v>
      </c>
      <c r="B102" s="84" t="str">
        <f>IFERROR(IF(INDEX('Open 1'!$A:$F,MATCH('Open 1 Results'!$E102,'Open 1'!$F:$F,0),2)&gt;0,INDEX('Open 1'!$A:$F,MATCH('Open 1 Results'!$E102,'Open 1'!$F:$F,0),2),""),"")</f>
        <v xml:space="preserve">Becky Paczkowski </v>
      </c>
      <c r="C102" s="84" t="str">
        <f>IFERROR(IF(INDEX('Open 1'!$A:$F,MATCH('Open 1 Results'!$E102,'Open 1'!$F:$F,0),3)&gt;0,INDEX('Open 1'!$A:$F,MATCH('Open 1 Results'!$E102,'Open 1'!$F:$F,0),3),""),"")</f>
        <v>Buttercup</v>
      </c>
      <c r="D102" s="85">
        <f>IFERROR(IF(AND(SMALL('Open 1'!F:F,L102)&gt;1000,SMALL('Open 1'!F:F,L102)&lt;3000),"nt",IF(SMALL('Open 1'!F:F,L102)&gt;3000,"",SMALL('Open 1'!F:F,L102))),"")</f>
        <v>22.615000082999998</v>
      </c>
      <c r="E102" s="115">
        <f>IF(D102="nt",IFERROR(SMALL('Open 1'!F:F,L102),""),IF(D102&gt;3000,"",IFERROR(SMALL('Open 1'!F:F,L102),"")))</f>
        <v>22.615000082999998</v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>
        <f>IFERROR(IF(INDEX('Open 1'!$A:$F,MATCH('Open 1 Results'!$E103,'Open 1'!$F:$F,0),1)&gt;0,INDEX('Open 1'!$A:$F,MATCH('Open 1 Results'!$E103,'Open 1'!$F:$F,0),1),""),"")</f>
        <v>101</v>
      </c>
      <c r="B103" s="84" t="str">
        <f>IFERROR(IF(INDEX('Open 1'!$A:$F,MATCH('Open 1 Results'!$E103,'Open 1'!$F:$F,0),2)&gt;0,INDEX('Open 1'!$A:$F,MATCH('Open 1 Results'!$E103,'Open 1'!$F:$F,0),2),""),"")</f>
        <v xml:space="preserve">Mike Boomgarden </v>
      </c>
      <c r="C103" s="84" t="str">
        <f>IFERROR(IF(INDEX('Open 1'!$A:$F,MATCH('Open 1 Results'!$E103,'Open 1'!$F:$F,0),3)&gt;0,INDEX('Open 1'!$A:$F,MATCH('Open 1 Results'!$E103,'Open 1'!$F:$F,0),3),""),"")</f>
        <v xml:space="preserve">Peanut </v>
      </c>
      <c r="D103" s="85">
        <f>IFERROR(IF(AND(SMALL('Open 1'!F:F,L103)&gt;1000,SMALL('Open 1'!F:F,L103)&lt;3000),"nt",IF(SMALL('Open 1'!F:F,L103)&gt;3000,"",SMALL('Open 1'!F:F,L103))),"")</f>
        <v>915.87500012099997</v>
      </c>
      <c r="E103" s="115">
        <f>IF(D103="nt",IFERROR(SMALL('Open 1'!F:F,L103),""),IF(D103&gt;3000,"",IFERROR(SMALL('Open 1'!F:F,L103),"")))</f>
        <v>915.87500012099997</v>
      </c>
      <c r="G103" s="91" t="str">
        <f t="shared" si="2"/>
        <v/>
      </c>
      <c r="J103" s="162" t="s">
        <v>315</v>
      </c>
      <c r="K103" s="121"/>
      <c r="L103" s="24">
        <v>102</v>
      </c>
    </row>
    <row r="104" spans="1:12">
      <c r="A104" s="18">
        <f>IFERROR(IF(INDEX('Open 1'!$A:$F,MATCH('Open 1 Results'!$E104,'Open 1'!$F:$F,0),1)&gt;0,INDEX('Open 1'!$A:$F,MATCH('Open 1 Results'!$E104,'Open 1'!$F:$F,0),1),""),"")</f>
        <v>88</v>
      </c>
      <c r="B104" s="84" t="str">
        <f>IFERROR(IF(INDEX('Open 1'!$A:$F,MATCH('Open 1 Results'!$E104,'Open 1'!$F:$F,0),2)&gt;0,INDEX('Open 1'!$A:$F,MATCH('Open 1 Results'!$E104,'Open 1'!$F:$F,0),2),""),"")</f>
        <v xml:space="preserve">Summer Beeson </v>
      </c>
      <c r="C104" s="84" t="str">
        <f>IFERROR(IF(INDEX('Open 1'!$A:$F,MATCH('Open 1 Results'!$E104,'Open 1'!$F:$F,0),3)&gt;0,INDEX('Open 1'!$A:$F,MATCH('Open 1 Results'!$E104,'Open 1'!$F:$F,0),3),""),"")</f>
        <v xml:space="preserve">Miss Sassy </v>
      </c>
      <c r="D104" s="85">
        <f>IFERROR(IF(AND(SMALL('Open 1'!F:F,L104)&gt;1000,SMALL('Open 1'!F:F,L104)&lt;3000),"nt",IF(SMALL('Open 1'!F:F,L104)&gt;3000,"",SMALL('Open 1'!F:F,L104))),"")</f>
        <v>916.03500010499999</v>
      </c>
      <c r="E104" s="115">
        <f>IF(D104="nt",IFERROR(SMALL('Open 1'!F:F,L104),""),IF(D104&gt;3000,"",IFERROR(SMALL('Open 1'!F:F,L104),"")))</f>
        <v>916.03500010499999</v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>
        <f>IFERROR(IF(INDEX('Open 1'!$A:$F,MATCH('Open 1 Results'!$E105,'Open 1'!$F:$F,0),1)&gt;0,INDEX('Open 1'!$A:$F,MATCH('Open 1 Results'!$E105,'Open 1'!$F:$F,0),1),""),"")</f>
        <v>57</v>
      </c>
      <c r="B105" s="84" t="str">
        <f>IFERROR(IF(INDEX('Open 1'!$A:$F,MATCH('Open 1 Results'!$E105,'Open 1'!$F:$F,0),2)&gt;0,INDEX('Open 1'!$A:$F,MATCH('Open 1 Results'!$E105,'Open 1'!$F:$F,0),2),""),"")</f>
        <v xml:space="preserve">Londyn Mikkelsen </v>
      </c>
      <c r="C105" s="84" t="str">
        <f>IFERROR(IF(INDEX('Open 1'!$A:$F,MATCH('Open 1 Results'!$E105,'Open 1'!$F:$F,0),3)&gt;0,INDEX('Open 1'!$A:$F,MATCH('Open 1 Results'!$E105,'Open 1'!$F:$F,0),3),""),"")</f>
        <v xml:space="preserve">Rosie </v>
      </c>
      <c r="D105" s="85">
        <f>IFERROR(IF(AND(SMALL('Open 1'!F:F,L105)&gt;1000,SMALL('Open 1'!F:F,L105)&lt;3000),"nt",IF(SMALL('Open 1'!F:F,L105)&gt;3000,"",SMALL('Open 1'!F:F,L105))),"")</f>
        <v>916.60000006799999</v>
      </c>
      <c r="E105" s="115">
        <f>IF(D105="nt",IFERROR(SMALL('Open 1'!F:F,L105),""),IF(D105&gt;3000,"",IFERROR(SMALL('Open 1'!F:F,L105),"")))</f>
        <v>916.60000006799999</v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>
        <f>IFERROR(IF(INDEX('Open 1'!$A:$F,MATCH('Open 1 Results'!$E106,'Open 1'!$F:$F,0),1)&gt;0,INDEX('Open 1'!$A:$F,MATCH('Open 1 Results'!$E106,'Open 1'!$F:$F,0),1),""),"")</f>
        <v>80</v>
      </c>
      <c r="B106" s="84" t="str">
        <f>IFERROR(IF(INDEX('Open 1'!$A:$F,MATCH('Open 1 Results'!$E106,'Open 1'!$F:$F,0),2)&gt;0,INDEX('Open 1'!$A:$F,MATCH('Open 1 Results'!$E106,'Open 1'!$F:$F,0),2),""),"")</f>
        <v xml:space="preserve">Khloe Speidel </v>
      </c>
      <c r="C106" s="84" t="str">
        <f>IFERROR(IF(INDEX('Open 1'!$A:$F,MATCH('Open 1 Results'!$E106,'Open 1'!$F:$F,0),3)&gt;0,INDEX('Open 1'!$A:$F,MATCH('Open 1 Results'!$E106,'Open 1'!$F:$F,0),3),""),"")</f>
        <v xml:space="preserve">Stevie </v>
      </c>
      <c r="D106" s="85">
        <f>IFERROR(IF(AND(SMALL('Open 1'!F:F,L106)&gt;1000,SMALL('Open 1'!F:F,L106)&lt;3000),"nt",IF(SMALL('Open 1'!F:F,L106)&gt;3000,"",SMALL('Open 1'!F:F,L106))),"")</f>
        <v>917.448000095</v>
      </c>
      <c r="E106" s="115">
        <f>IF(D106="nt",IFERROR(SMALL('Open 1'!F:F,L106),""),IF(D106&gt;3000,"",IFERROR(SMALL('Open 1'!F:F,L106),"")))</f>
        <v>917.448000095</v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>
        <f>IFERROR(IF(INDEX('Open 1'!$A:$F,MATCH('Open 1 Results'!$E107,'Open 1'!$F:$F,0),1)&gt;0,INDEX('Open 1'!$A:$F,MATCH('Open 1 Results'!$E107,'Open 1'!$F:$F,0),1),""),"")</f>
        <v>19</v>
      </c>
      <c r="B107" s="84" t="str">
        <f>IFERROR(IF(INDEX('Open 1'!$A:$F,MATCH('Open 1 Results'!$E107,'Open 1'!$F:$F,0),2)&gt;0,INDEX('Open 1'!$A:$F,MATCH('Open 1 Results'!$E107,'Open 1'!$F:$F,0),2),""),"")</f>
        <v xml:space="preserve">Talley Hins </v>
      </c>
      <c r="C107" s="84" t="str">
        <f>IFERROR(IF(INDEX('Open 1'!$A:$F,MATCH('Open 1 Results'!$E107,'Open 1'!$F:$F,0),3)&gt;0,INDEX('Open 1'!$A:$F,MATCH('Open 1 Results'!$E107,'Open 1'!$F:$F,0),3),""),"")</f>
        <v xml:space="preserve">Peanut </v>
      </c>
      <c r="D107" s="85">
        <f>IFERROR(IF(AND(SMALL('Open 1'!F:F,L107)&gt;1000,SMALL('Open 1'!F:F,L107)&lt;3000),"nt",IF(SMALL('Open 1'!F:F,L107)&gt;3000,"",SMALL('Open 1'!F:F,L107))),"")</f>
        <v>917.71700002199998</v>
      </c>
      <c r="E107" s="115">
        <f>IF(D107="nt",IFERROR(SMALL('Open 1'!F:F,L107),""),IF(D107&gt;3000,"",IFERROR(SMALL('Open 1'!F:F,L107),"")))</f>
        <v>917.71700002199998</v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>
        <f>IFERROR(IF(INDEX('Open 1'!$A:$F,MATCH('Open 1 Results'!$E108,'Open 1'!$F:$F,0),1)&gt;0,INDEX('Open 1'!$A:$F,MATCH('Open 1 Results'!$E108,'Open 1'!$F:$F,0),1),""),"")</f>
        <v>21</v>
      </c>
      <c r="B108" s="84" t="str">
        <f>IFERROR(IF(INDEX('Open 1'!$A:$F,MATCH('Open 1 Results'!$E108,'Open 1'!$F:$F,0),2)&gt;0,INDEX('Open 1'!$A:$F,MATCH('Open 1 Results'!$E108,'Open 1'!$F:$F,0),2),""),"")</f>
        <v xml:space="preserve">Anastasia Sternhagen </v>
      </c>
      <c r="C108" s="84" t="str">
        <f>IFERROR(IF(INDEX('Open 1'!$A:$F,MATCH('Open 1 Results'!$E108,'Open 1'!$F:$F,0),3)&gt;0,INDEX('Open 1'!$A:$F,MATCH('Open 1 Results'!$E108,'Open 1'!$F:$F,0),3),""),"")</f>
        <v xml:space="preserve">Laddy </v>
      </c>
      <c r="D108" s="85" t="str">
        <f>IFERROR(IF(AND(SMALL('Open 1'!F:F,L108)&gt;1000,SMALL('Open 1'!F:F,L108)&lt;3000),"nt",IF(SMALL('Open 1'!F:F,L108)&gt;3000,"",SMALL('Open 1'!F:F,L108))),"")</f>
        <v>nt</v>
      </c>
      <c r="E108" s="115">
        <f>IF(D108="nt",IFERROR(SMALL('Open 1'!F:F,L108),""),IF(D108&gt;3000,"",IFERROR(SMALL('Open 1'!F:F,L108),"")))</f>
        <v>1000.000000025</v>
      </c>
      <c r="G108" s="91" t="str">
        <f t="shared" si="2"/>
        <v/>
      </c>
      <c r="J108" s="162"/>
      <c r="K108" s="121" t="s">
        <v>315</v>
      </c>
      <c r="L108" s="24">
        <v>107</v>
      </c>
    </row>
    <row r="109" spans="1:12">
      <c r="A109" s="18">
        <f>IFERROR(IF(INDEX('Open 1'!$A:$F,MATCH('Open 1 Results'!$E109,'Open 1'!$F:$F,0),1)&gt;0,INDEX('Open 1'!$A:$F,MATCH('Open 1 Results'!$E109,'Open 1'!$F:$F,0),1),""),"")</f>
        <v>51</v>
      </c>
      <c r="B109" s="84" t="str">
        <f>IFERROR(IF(INDEX('Open 1'!$A:$F,MATCH('Open 1 Results'!$E109,'Open 1'!$F:$F,0),2)&gt;0,INDEX('Open 1'!$A:$F,MATCH('Open 1 Results'!$E109,'Open 1'!$F:$F,0),2),""),"")</f>
        <v xml:space="preserve">Jordan Jensen </v>
      </c>
      <c r="C109" s="84" t="str">
        <f>IFERROR(IF(INDEX('Open 1'!$A:$F,MATCH('Open 1 Results'!$E109,'Open 1'!$F:$F,0),3)&gt;0,INDEX('Open 1'!$A:$F,MATCH('Open 1 Results'!$E109,'Open 1'!$F:$F,0),3),""),"")</f>
        <v xml:space="preserve">Hooey </v>
      </c>
      <c r="D109" s="85" t="str">
        <f>IFERROR(IF(AND(SMALL('Open 1'!F:F,L109)&gt;1000,SMALL('Open 1'!F:F,L109)&lt;3000),"nt",IF(SMALL('Open 1'!F:F,L109)&gt;3000,"",SMALL('Open 1'!F:F,L109))),"")</f>
        <v>nt</v>
      </c>
      <c r="E109" s="115">
        <f>IF(D109="nt",IFERROR(SMALL('Open 1'!F:F,L109),""),IF(D109&gt;3000,"",IFERROR(SMALL('Open 1'!F:F,L109),"")))</f>
        <v>1000.000000061</v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 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2020-11-08T01:17:35Z</cp:lastPrinted>
  <dcterms:created xsi:type="dcterms:W3CDTF">2016-10-21T03:48:16Z</dcterms:created>
  <dcterms:modified xsi:type="dcterms:W3CDTF">2020-11-08T21:30:31Z</dcterms:modified>
</cp:coreProperties>
</file>