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S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32" i="25"/>
  <c r="S63"/>
  <c r="S58"/>
  <c r="S53"/>
  <c r="S16"/>
  <c r="S10"/>
  <c r="S15"/>
  <c r="S5"/>
  <c r="S30"/>
  <c r="S60"/>
  <c r="S22"/>
  <c r="S45"/>
  <c r="S41"/>
  <c r="S44"/>
  <c r="S19"/>
  <c r="S18"/>
  <c r="S13"/>
  <c r="S9"/>
  <c r="S28"/>
  <c r="S40"/>
  <c r="S50"/>
  <c r="S3"/>
  <c r="S47"/>
  <c r="S57"/>
  <c r="S35"/>
  <c r="S36"/>
  <c r="S39"/>
  <c r="S24"/>
  <c r="S27"/>
  <c r="S62"/>
  <c r="S42"/>
  <c r="S46"/>
  <c r="S23"/>
  <c r="S14"/>
  <c r="S51"/>
  <c r="S66"/>
  <c r="S64"/>
  <c r="S4"/>
  <c r="S34"/>
  <c r="S54"/>
  <c r="S21"/>
  <c r="S20"/>
  <c r="S12"/>
  <c r="S29"/>
  <c r="S11"/>
  <c r="S38"/>
  <c r="S68"/>
  <c r="S8"/>
  <c r="S6"/>
  <c r="S52"/>
  <c r="S59"/>
  <c r="S7"/>
  <c r="S33"/>
  <c r="S17"/>
  <c r="S26"/>
  <c r="S48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209" i="25"/>
  <c r="S210"/>
  <c r="S224"/>
  <c r="S258"/>
  <c r="S264"/>
  <c r="S67"/>
  <c r="S80"/>
  <c r="S187"/>
  <c r="S123"/>
  <c r="S226"/>
  <c r="S116"/>
  <c r="S237"/>
  <c r="S277"/>
  <c r="S166"/>
  <c r="S155"/>
  <c r="S243"/>
  <c r="S231"/>
  <c r="S199"/>
  <c r="S286"/>
  <c r="S139"/>
  <c r="S147"/>
  <c r="S113"/>
  <c r="S146"/>
  <c r="S184"/>
  <c r="S212"/>
  <c r="S141"/>
  <c r="S232"/>
  <c r="S111"/>
  <c r="S70"/>
  <c r="S134"/>
  <c r="S37"/>
  <c r="S130"/>
  <c r="S96"/>
  <c r="S244"/>
  <c r="S138"/>
  <c r="S218"/>
  <c r="S61"/>
  <c r="S144"/>
  <c r="S265"/>
  <c r="S171"/>
  <c r="S236"/>
  <c r="S217"/>
  <c r="S99"/>
  <c r="S148"/>
  <c r="S211"/>
  <c r="S223"/>
  <c r="S176"/>
  <c r="S160"/>
  <c r="S252"/>
  <c r="S233"/>
  <c r="S152"/>
  <c r="S135"/>
  <c r="S279"/>
  <c r="S261"/>
  <c r="S2"/>
  <c r="S245"/>
  <c r="S163"/>
  <c r="S257"/>
  <c r="S247"/>
  <c r="S125"/>
  <c r="S94"/>
  <c r="S93"/>
  <c r="S56"/>
  <c r="S267"/>
  <c r="S174"/>
  <c r="S102"/>
  <c r="S69"/>
  <c r="S191"/>
  <c r="S43"/>
  <c r="S259"/>
  <c r="S273"/>
  <c r="S196"/>
  <c r="S205"/>
  <c r="S126"/>
  <c r="S213"/>
  <c r="S159"/>
  <c r="S284"/>
  <c r="S221"/>
  <c r="S227"/>
  <c r="S282"/>
  <c r="S271"/>
  <c r="S162"/>
  <c r="S119"/>
  <c r="S153"/>
  <c r="S97"/>
  <c r="S105"/>
  <c r="S165"/>
  <c r="S280"/>
  <c r="S251"/>
  <c r="S82"/>
  <c r="S274"/>
  <c r="S249"/>
  <c r="S107"/>
  <c r="S270"/>
  <c r="S192"/>
  <c r="S207"/>
  <c r="S197"/>
  <c r="S150"/>
  <c r="S204"/>
  <c r="S156"/>
  <c r="S132"/>
  <c r="S216"/>
  <c r="S220"/>
  <c r="S76"/>
  <c r="S112"/>
  <c r="S278"/>
  <c r="S198"/>
  <c r="S239"/>
  <c r="S285"/>
  <c r="S31"/>
  <c r="S195"/>
  <c r="S180"/>
  <c r="S83"/>
  <c r="S240"/>
  <c r="S118"/>
  <c r="S175"/>
  <c r="S173"/>
  <c r="S85"/>
  <c r="S181"/>
  <c r="S120"/>
  <c r="S201"/>
  <c r="S188"/>
  <c r="S281"/>
  <c r="S78"/>
  <c r="S200"/>
  <c r="S115"/>
  <c r="S90"/>
  <c r="S124"/>
  <c r="S215"/>
  <c r="S121"/>
  <c r="S190"/>
  <c r="S74"/>
  <c r="S208"/>
  <c r="S219"/>
  <c r="S225"/>
  <c r="S108"/>
  <c r="S65"/>
  <c r="S169"/>
  <c r="S206"/>
  <c r="S72"/>
  <c r="S145"/>
  <c r="S214"/>
  <c r="S272"/>
  <c r="S228"/>
  <c r="S194"/>
  <c r="S25"/>
  <c r="S275"/>
  <c r="S92"/>
  <c r="S262"/>
  <c r="S75"/>
  <c r="S241"/>
  <c r="S140"/>
  <c r="S178"/>
  <c r="S238"/>
  <c r="S109"/>
  <c r="S229"/>
  <c r="S122"/>
  <c r="S202"/>
  <c r="S168"/>
  <c r="S103"/>
  <c r="S164"/>
  <c r="S268"/>
  <c r="S142"/>
  <c r="S222"/>
  <c r="S117"/>
  <c r="S77"/>
  <c r="S276"/>
  <c r="S183"/>
  <c r="S235"/>
  <c r="S127"/>
  <c r="S91"/>
  <c r="S81"/>
  <c r="S137"/>
  <c r="S242"/>
  <c r="S128"/>
  <c r="S101"/>
  <c r="S129"/>
  <c r="S185"/>
  <c r="S133"/>
  <c r="S170"/>
  <c r="S186"/>
  <c r="S158"/>
  <c r="S136"/>
  <c r="S157"/>
  <c r="S79"/>
  <c r="S154"/>
  <c r="S100"/>
  <c r="S269"/>
  <c r="S193"/>
  <c r="S84"/>
  <c r="S189"/>
  <c r="S114"/>
  <c r="S88"/>
  <c r="S106"/>
  <c r="S95"/>
  <c r="S143"/>
  <c r="S182"/>
  <c r="S255"/>
  <c r="S161"/>
  <c r="S266"/>
  <c r="S86"/>
  <c r="S49"/>
  <c r="S254"/>
  <c r="S151"/>
  <c r="S73"/>
  <c r="S55"/>
  <c r="S98"/>
  <c r="S177"/>
  <c r="S256"/>
  <c r="S230"/>
  <c r="S172"/>
  <c r="S110"/>
  <c r="S246"/>
  <c r="S167"/>
  <c r="S179"/>
  <c r="S260"/>
  <c r="S203"/>
  <c r="S234"/>
  <c r="S104"/>
  <c r="S87"/>
  <c r="S250"/>
  <c r="S71"/>
  <c r="S283"/>
  <c r="S248"/>
  <c r="S263"/>
  <c r="S89"/>
  <c r="S253"/>
  <c r="S149"/>
  <c r="S131"/>
  <c r="G2" l="1"/>
  <c r="G2" i="29"/>
  <c r="A4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20" i="19"/>
  <c r="S15"/>
  <c r="S43"/>
  <c r="S13"/>
  <c r="S23"/>
  <c r="S8"/>
  <c r="S31"/>
  <c r="S9"/>
  <c r="S12"/>
  <c r="S35"/>
  <c r="S11"/>
  <c r="S22"/>
  <c r="S39"/>
  <c r="S10"/>
  <c r="S16"/>
  <c r="S14"/>
  <c r="S19"/>
  <c r="S47"/>
  <c r="S7"/>
  <c r="S27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3" i="30" s="1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S146" i="19"/>
  <c r="S275"/>
  <c r="S157"/>
  <c r="S135"/>
  <c r="S77"/>
  <c r="S278"/>
  <c r="S229"/>
  <c r="S234"/>
  <c r="S131"/>
  <c r="S266"/>
  <c r="S37"/>
  <c r="S137"/>
  <c r="S171"/>
  <c r="S64"/>
  <c r="S50"/>
  <c r="S269"/>
  <c r="S3"/>
  <c r="S211"/>
  <c r="S70"/>
  <c r="S177"/>
  <c r="S100"/>
  <c r="S40"/>
  <c r="S81"/>
  <c r="S57"/>
  <c r="S136"/>
  <c r="S38"/>
  <c r="S241"/>
  <c r="S218"/>
  <c r="S232"/>
  <c r="S235"/>
  <c r="S111"/>
  <c r="S28"/>
  <c r="S236"/>
  <c r="S230"/>
  <c r="S277"/>
  <c r="S274"/>
  <c r="S203"/>
  <c r="S51"/>
  <c r="S261"/>
  <c r="S17"/>
  <c r="S204"/>
  <c r="S167"/>
  <c r="S63"/>
  <c r="S168"/>
  <c r="S233"/>
  <c r="S253"/>
  <c r="S130"/>
  <c r="S90"/>
  <c r="S212"/>
  <c r="S148"/>
  <c r="S72"/>
  <c r="S116"/>
  <c r="S285"/>
  <c r="S200"/>
  <c r="S222"/>
  <c r="S85"/>
  <c r="S34"/>
  <c r="S5"/>
  <c r="S246"/>
  <c r="S195"/>
  <c r="S201"/>
  <c r="S193"/>
  <c r="S243"/>
  <c r="S283"/>
  <c r="S208"/>
  <c r="S189"/>
  <c r="S282"/>
  <c r="S147"/>
  <c r="S270"/>
  <c r="S257"/>
  <c r="S238"/>
  <c r="S95"/>
  <c r="S54"/>
  <c r="S188"/>
  <c r="S129"/>
  <c r="S71"/>
  <c r="S224"/>
  <c r="S76"/>
  <c r="S259"/>
  <c r="S251"/>
  <c r="S88"/>
  <c r="S247"/>
  <c r="S151"/>
  <c r="S56"/>
  <c r="S101"/>
  <c r="S132"/>
  <c r="S139"/>
  <c r="S114"/>
  <c r="S264"/>
  <c r="S66"/>
  <c r="S121"/>
  <c r="S144"/>
  <c r="S83"/>
  <c r="S119"/>
  <c r="S267"/>
  <c r="S112"/>
  <c r="S231"/>
  <c r="S182"/>
  <c r="S202"/>
  <c r="S97"/>
  <c r="S214"/>
  <c r="S186"/>
  <c r="S180"/>
  <c r="S25"/>
  <c r="S18"/>
  <c r="S42"/>
  <c r="S61"/>
  <c r="S213"/>
  <c r="S108"/>
  <c r="S128"/>
  <c r="S183"/>
  <c r="S223"/>
  <c r="S207"/>
  <c r="S205"/>
  <c r="S53"/>
  <c r="S96"/>
  <c r="S255"/>
  <c r="S284"/>
  <c r="S181"/>
  <c r="S160"/>
  <c r="S242"/>
  <c r="S175"/>
  <c r="S73"/>
  <c r="S179"/>
  <c r="S162"/>
  <c r="S159"/>
  <c r="S174"/>
  <c r="S268"/>
  <c r="S107"/>
  <c r="S155"/>
  <c r="S142"/>
  <c r="S122"/>
  <c r="S67"/>
  <c r="S252"/>
  <c r="S103"/>
  <c r="S125"/>
  <c r="S99"/>
  <c r="S44"/>
  <c r="S33"/>
  <c r="S2"/>
  <c r="S190"/>
  <c r="S133"/>
  <c r="S93"/>
  <c r="S60"/>
  <c r="S123"/>
  <c r="S79"/>
  <c r="S206"/>
  <c r="S141"/>
  <c r="S58"/>
  <c r="S196"/>
  <c r="S172"/>
  <c r="S169"/>
  <c r="S134"/>
  <c r="S170"/>
  <c r="S158"/>
  <c r="S240"/>
  <c r="S199"/>
  <c r="S153"/>
  <c r="S152"/>
  <c r="S86"/>
  <c r="S104"/>
  <c r="S185"/>
  <c r="S244"/>
  <c r="S24"/>
  <c r="S276"/>
  <c r="S216"/>
  <c r="S36"/>
  <c r="S249"/>
  <c r="S41"/>
  <c r="S45"/>
  <c r="S166"/>
  <c r="S217"/>
  <c r="S62"/>
  <c r="S94"/>
  <c r="S106"/>
  <c r="S258"/>
  <c r="S165"/>
  <c r="S228"/>
  <c r="S124"/>
  <c r="S260"/>
  <c r="S263"/>
  <c r="S265"/>
  <c r="S113"/>
  <c r="S69"/>
  <c r="S46"/>
  <c r="S110"/>
  <c r="S82"/>
  <c r="S120"/>
  <c r="S192"/>
  <c r="S194"/>
  <c r="S149"/>
  <c r="S92"/>
  <c r="S78"/>
  <c r="S262"/>
  <c r="S117"/>
  <c r="S21"/>
  <c r="S220"/>
  <c r="S197"/>
  <c r="S49"/>
  <c r="S6"/>
  <c r="S280"/>
  <c r="S273"/>
  <c r="S156"/>
  <c r="S248"/>
  <c r="S219"/>
  <c r="S281"/>
  <c r="S109"/>
  <c r="S126"/>
  <c r="S29"/>
  <c r="S176"/>
  <c r="S115"/>
  <c r="S68"/>
  <c r="S140"/>
  <c r="S4"/>
  <c r="S173"/>
  <c r="S32"/>
  <c r="S138"/>
  <c r="S150"/>
  <c r="S187"/>
  <c r="S209"/>
  <c r="S30"/>
  <c r="S26"/>
  <c r="S279"/>
  <c r="S164"/>
  <c r="S221"/>
  <c r="S256"/>
  <c r="S239"/>
  <c r="S178"/>
  <c r="S59"/>
  <c r="S52"/>
  <c r="S143"/>
  <c r="S191"/>
  <c r="S98"/>
  <c r="S254"/>
  <c r="S272"/>
  <c r="S161"/>
  <c r="S198"/>
  <c r="S55"/>
  <c r="S91"/>
  <c r="S75"/>
  <c r="S80"/>
  <c r="S84"/>
  <c r="S250"/>
  <c r="S226"/>
  <c r="S102"/>
  <c r="S184"/>
  <c r="S74"/>
  <c r="S105"/>
  <c r="S245"/>
  <c r="S215"/>
  <c r="S210"/>
  <c r="S225"/>
  <c r="S271"/>
  <c r="S163"/>
  <c r="S65"/>
  <c r="S89"/>
  <c r="S154"/>
  <c r="S286"/>
  <c r="S145"/>
  <c r="S227"/>
  <c r="S87"/>
  <c r="S48"/>
  <c r="S127"/>
  <c r="S237"/>
  <c r="S118"/>
  <c r="B6" i="30" l="1"/>
  <c r="B12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X74" i="25" l="1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M24"/>
  <c r="R24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3" i="25" l="1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24"/>
  <c r="O24" s="1"/>
  <c r="P24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<sst xmlns="http://schemas.openxmlformats.org/spreadsheetml/2006/main" count="648" uniqueCount="196">
  <si>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</si>
  <si>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</si>
  <si>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</si>
  <si>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</si>
  <si>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</si>
  <si>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</si>
  <si>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</si>
  <si>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</si>
  <si>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</si>
  <si>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</si>
  <si>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</si>
  <si>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</si>
  <si>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</si>
  <si>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</si>
  <si>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</si>
  <si>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</si>
  <si>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</si>
  <si>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</si>
  <si>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</si>
  <si>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</si>
  <si>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</si>
  <si>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</si>
  <si>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</si>
  <si>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</si>
  <si>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</si>
  <si>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</si>
  <si>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</si>
  <si>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</si>
  <si>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</si>
  <si>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</si>
  <si>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</si>
  <si>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</si>
  <si>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</si>
  <si>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</si>
  <si>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</si>
  <si>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</si>
  <si>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</si>
  <si>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</si>
  <si>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</si>
  <si>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</si>
  <si>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</si>
  <si>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</si>
  <si>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</si>
  <si>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</si>
  <si>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</si>
  <si>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</si>
  <si>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</si>
  <si>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</si>
  <si>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</si>
  <si>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</si>
  <si>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</si>
  <si>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</si>
  <si>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</si>
  <si>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</si>
  <si>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</si>
  <si>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</si>
  <si>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</si>
  <si>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</si>
  <si>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</si>
  <si>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</si>
  <si>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</si>
  <si>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</si>
  <si>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</si>
  <si>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</si>
  <si>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</si>
  <si>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</si>
  <si>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</si>
  <si>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</si>
  <si>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</si>
  <si>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</si>
  <si>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</si>
  <si>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</si>
  <si>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</si>
  <si>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</si>
  <si>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</si>
  <si>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</si>
  <si>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</si>
  <si>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</si>
  <si>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</si>
  <si>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</si>
  <si>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</si>
  <si>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</si>
  <si>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</si>
  <si>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</si>
  <si>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</si>
  <si>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</si>
  <si>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       PEEWEE'S </t>
  </si>
  <si>
    <t xml:space="preserve">Serratelli Brandt </t>
  </si>
  <si>
    <t xml:space="preserve">Allie </t>
  </si>
  <si>
    <t xml:space="preserve">Morgan Anderson </t>
  </si>
  <si>
    <t xml:space="preserve">Willey </t>
  </si>
  <si>
    <t xml:space="preserve">Dart </t>
  </si>
  <si>
    <t xml:space="preserve">Carrie Dieters </t>
  </si>
  <si>
    <t xml:space="preserve">A Guy with Fame </t>
  </si>
  <si>
    <t xml:space="preserve">Kristine DeBerg </t>
  </si>
  <si>
    <t xml:space="preserve">Jess Frost My Cake </t>
  </si>
  <si>
    <t>Streakinblondelegacy</t>
  </si>
  <si>
    <t xml:space="preserve">Chicks Share of Fame </t>
  </si>
  <si>
    <t xml:space="preserve">Jamie Zuidema </t>
  </si>
  <si>
    <t xml:space="preserve">Lucy </t>
  </si>
  <si>
    <t xml:space="preserve">Pam Vankekerix </t>
  </si>
  <si>
    <t xml:space="preserve">JPS Kas Im Stylish </t>
  </si>
  <si>
    <t xml:space="preserve">Cami Wolles </t>
  </si>
  <si>
    <t xml:space="preserve">Nellie </t>
  </si>
  <si>
    <t xml:space="preserve">Will Kennedy </t>
  </si>
  <si>
    <t xml:space="preserve">Cinderella's Gotta Gun </t>
  </si>
  <si>
    <t xml:space="preserve">Janice Roebuck </t>
  </si>
  <si>
    <t xml:space="preserve">Holly </t>
  </si>
  <si>
    <t xml:space="preserve">Raelin Jurgens </t>
  </si>
  <si>
    <t xml:space="preserve">Here To Rock N Streak </t>
  </si>
  <si>
    <t xml:space="preserve">Mr T </t>
  </si>
  <si>
    <t xml:space="preserve">Jacesblack Bart </t>
  </si>
  <si>
    <t xml:space="preserve">Mike Boomgarden </t>
  </si>
  <si>
    <t xml:space="preserve">Peanut </t>
  </si>
  <si>
    <t xml:space="preserve">Rook </t>
  </si>
  <si>
    <t xml:space="preserve">Sierra McGregor </t>
  </si>
  <si>
    <t xml:space="preserve">Martha's Fling </t>
  </si>
  <si>
    <t xml:space="preserve">FK Country Girl </t>
  </si>
  <si>
    <t xml:space="preserve">Haley McGregor </t>
  </si>
  <si>
    <t xml:space="preserve">BoBeFamous </t>
  </si>
  <si>
    <t xml:space="preserve">Brinlee McGregor </t>
  </si>
  <si>
    <t>Streakinbarnonejoe</t>
  </si>
  <si>
    <t xml:space="preserve">Sandy Highland </t>
  </si>
  <si>
    <t>Speck</t>
  </si>
  <si>
    <t xml:space="preserve">Jennifer Sasser </t>
  </si>
  <si>
    <t xml:space="preserve">Red </t>
  </si>
  <si>
    <t xml:space="preserve">Sara Steiner </t>
  </si>
  <si>
    <t xml:space="preserve">Slate </t>
  </si>
  <si>
    <t xml:space="preserve">Briggs </t>
  </si>
  <si>
    <t xml:space="preserve">Annette Audrey </t>
  </si>
  <si>
    <t xml:space="preserve">Banner </t>
  </si>
  <si>
    <t xml:space="preserve">Penny Schlagel </t>
  </si>
  <si>
    <t xml:space="preserve">BI Serendipity </t>
  </si>
  <si>
    <t xml:space="preserve">Kristi Cleland </t>
  </si>
  <si>
    <t xml:space="preserve">Fergie </t>
  </si>
  <si>
    <t xml:space="preserve">Kelli Shyrock </t>
  </si>
  <si>
    <t xml:space="preserve">Ry </t>
  </si>
  <si>
    <t xml:space="preserve">Jewel </t>
  </si>
  <si>
    <t xml:space="preserve">Cartel </t>
  </si>
  <si>
    <t xml:space="preserve">Stacy Albers </t>
  </si>
  <si>
    <t xml:space="preserve">Jett </t>
  </si>
  <si>
    <t xml:space="preserve">Denise Benney </t>
  </si>
  <si>
    <t xml:space="preserve">Margaret Miller </t>
  </si>
  <si>
    <t xml:space="preserve">Seven </t>
  </si>
  <si>
    <t xml:space="preserve">Joni Hoffman </t>
  </si>
  <si>
    <t xml:space="preserve">Bullys Lion Queen </t>
  </si>
  <si>
    <t xml:space="preserve">Running with the devil </t>
  </si>
  <si>
    <t xml:space="preserve">Chelsey Mielke </t>
  </si>
  <si>
    <t xml:space="preserve">Blue </t>
  </si>
  <si>
    <t xml:space="preserve">Casey VandenBosch </t>
  </si>
  <si>
    <t xml:space="preserve">Coronas Goldmine </t>
  </si>
  <si>
    <t xml:space="preserve">Lily Kenny </t>
  </si>
  <si>
    <t xml:space="preserve">Alive with Trouble (Soldier) </t>
  </si>
  <si>
    <t xml:space="preserve">Sarah Rose </t>
  </si>
  <si>
    <t xml:space="preserve">Roxy </t>
  </si>
  <si>
    <t xml:space="preserve">Dexter </t>
  </si>
  <si>
    <t xml:space="preserve">Livya Braskamp </t>
  </si>
  <si>
    <t xml:space="preserve">Cinch </t>
  </si>
  <si>
    <t xml:space="preserve">Lilly </t>
  </si>
  <si>
    <t xml:space="preserve">Brittany Dieters </t>
  </si>
  <si>
    <t xml:space="preserve">Anna </t>
  </si>
  <si>
    <t xml:space="preserve">Laynie Schuler </t>
  </si>
  <si>
    <t xml:space="preserve">Stolis Prissy Genes </t>
  </si>
  <si>
    <t xml:space="preserve">Flint N Ice </t>
  </si>
  <si>
    <t xml:space="preserve">Shana Lensing </t>
  </si>
  <si>
    <t xml:space="preserve">Dinky's LeRoy Cash </t>
  </si>
  <si>
    <t xml:space="preserve">Sages Lil Peppy Doc </t>
  </si>
  <si>
    <t xml:space="preserve">Ronna Pinney </t>
  </si>
  <si>
    <t xml:space="preserve">Streaknfreaknfast </t>
  </si>
  <si>
    <t xml:space="preserve">Taylor Jutz </t>
  </si>
  <si>
    <t xml:space="preserve">Gils Watch Peppy Go </t>
  </si>
  <si>
    <t xml:space="preserve">Linda Schlosser </t>
  </si>
  <si>
    <t xml:space="preserve">Ben </t>
  </si>
  <si>
    <t xml:space="preserve">Gracie </t>
  </si>
  <si>
    <t xml:space="preserve">Ali Zacharias </t>
  </si>
  <si>
    <t xml:space="preserve">Smooth Sante Fe </t>
  </si>
  <si>
    <t xml:space="preserve">Amie Brandt </t>
  </si>
  <si>
    <t xml:space="preserve">Spicy </t>
  </si>
  <si>
    <t xml:space="preserve">Alfie </t>
  </si>
  <si>
    <t xml:space="preserve">Hayden Seitz </t>
  </si>
  <si>
    <t xml:space="preserve">Jitter </t>
  </si>
  <si>
    <t xml:space="preserve">Cole Willmott </t>
  </si>
  <si>
    <t xml:space="preserve">Spit Fire Fame </t>
  </si>
  <si>
    <t>Buck</t>
  </si>
  <si>
    <t>Princeton</t>
  </si>
  <si>
    <t>Shelby Lang</t>
  </si>
  <si>
    <t>Jimmy</t>
  </si>
  <si>
    <t>Gem</t>
  </si>
  <si>
    <t>Serie Risty</t>
  </si>
  <si>
    <t>Peter Griffen</t>
  </si>
  <si>
    <t>Keisha Veldkamp</t>
  </si>
  <si>
    <t>Remington</t>
  </si>
  <si>
    <t>Kayleigh Maras</t>
  </si>
  <si>
    <t>Mayor Perks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</si>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</sst>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Pam Vankekerix </v>
      </c>
      <c r="C2" s="19" t="str">
        <f>IFERROR(Draw!H2,"")</f>
        <v xml:space="preserve">JPS Kas Im Stylish </v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/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Ali Zacharias </v>
      </c>
      <c r="C3" s="19" t="str">
        <f>IFERROR(Draw!H3,"")</f>
        <v xml:space="preserve">Smooth Sante Fe </v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8" t="s">
        <v>81</v>
      </c>
      <c r="I3" s="239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/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IF(B4="","",Draw!F4)</f>
        <v/>
      </c>
      <c r="B4" s="19" t="str">
        <f>IFERROR(Draw!G4,"")</f>
        <v/>
      </c>
      <c r="C4" s="19" t="str">
        <f>IFERROR(Draw!H4,"")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0" t="s">
        <v>3</v>
      </c>
      <c r="M4" s="39" t="str">
        <f>'Open 2'!AC10</f>
        <v>-</v>
      </c>
      <c r="N4" s="18" t="str">
        <f>'Open 2'!AD10</f>
        <v>-</v>
      </c>
      <c r="O4" s="18" t="str">
        <f>'Open 2'!AE10</f>
        <v>-</v>
      </c>
      <c r="P4" s="40" t="str">
        <f>'Open 2'!AF10</f>
        <v>-</v>
      </c>
      <c r="Q4" s="156">
        <f>AG10</f>
        <v>11.2</v>
      </c>
      <c r="U4" s="3" t="str">
        <f>IFERROR(VLOOKUP('Open 2'!F4,$AB$3:$AC$7,2,TRUE),"")</f>
        <v/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11.2</v>
      </c>
      <c r="AQ4" s="152">
        <f t="shared" si="1"/>
        <v>9.6</v>
      </c>
      <c r="AR4" s="152">
        <f t="shared" si="1"/>
        <v>6.4</v>
      </c>
      <c r="AS4" s="152">
        <f t="shared" si="1"/>
        <v>4.8</v>
      </c>
    </row>
    <row r="5" spans="1:46" ht="16.5" thickBot="1">
      <c r="A5" s="18" t="str">
        <f>IF(B5="","",Draw!F5)</f>
        <v/>
      </c>
      <c r="B5" s="19" t="str">
        <f>IFERROR(Draw!G5,"")</f>
        <v/>
      </c>
      <c r="C5" s="19" t="str">
        <f>IFERROR(Draw!H5,"")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0</v>
      </c>
      <c r="L5" s="241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/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 t="str">
        <f>IF(B6="","",Draw!F6)</f>
        <v/>
      </c>
      <c r="B6" s="19" t="str">
        <f>IFERROR(Draw!G6,"")</f>
        <v/>
      </c>
      <c r="C6" s="19" t="str">
        <f>IFERROR(Draw!H6,"")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0.5</v>
      </c>
      <c r="L6" s="241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/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</v>
      </c>
      <c r="L7" s="241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 t="str">
        <f>IF(B8="","",Draw!F8)</f>
        <v/>
      </c>
      <c r="B8" s="19" t="str">
        <f>IFERROR(Draw!G8,"")</f>
        <v/>
      </c>
      <c r="C8" s="19" t="str">
        <f>IFERROR(Draw!H8,"")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2</v>
      </c>
      <c r="L8" s="242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/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 t="str">
        <f>IF(B9="","",Draw!F9)</f>
        <v/>
      </c>
      <c r="B9" s="19" t="str">
        <f>IFERROR(Draw!G9,"")</f>
        <v/>
      </c>
      <c r="C9" s="19" t="str">
        <f>IFERROR(Draw!H9,"")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/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11.2</v>
      </c>
      <c r="AQ9" s="151">
        <f>AQ2*$AN$12</f>
        <v>9.6</v>
      </c>
      <c r="AR9" s="151">
        <f>AR2*$AN$12</f>
        <v>6.4</v>
      </c>
      <c r="AS9" s="151">
        <f>AS2*$AN$12</f>
        <v>4.8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3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>
        <f>AG16</f>
        <v>9.6</v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IFERROR(INDEX('Open 2'!B:F,MATCH(AF10,'Open 2'!$F:$F,0),1),"-")</f>
        <v>-</v>
      </c>
      <c r="AE10" s="64" t="str">
        <f>IFERROR(INDEX('Open 2'!$B:$F,MATCH(AF10,'Open 2'!$F:$F,0),2),"-")</f>
        <v>-</v>
      </c>
      <c r="AF10" s="7" t="str">
        <f>IFERROR(SMALL($V$2:$V$286,AH10),"-")</f>
        <v>-</v>
      </c>
      <c r="AG10" s="153">
        <f>IF(AP4&gt;0,AP4,"")</f>
        <v>11.2</v>
      </c>
      <c r="AH10">
        <v>1</v>
      </c>
      <c r="AI10"/>
      <c r="AJ10"/>
      <c r="AK10" s="231" t="s">
        <v>75</v>
      </c>
      <c r="AL10" s="231"/>
      <c r="AM10" s="231"/>
      <c r="AN10" s="17">
        <f>J11</f>
        <v>2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8" t="s">
        <v>77</v>
      </c>
      <c r="I11" s="239"/>
      <c r="J11" s="189">
        <f>COUNTIF('Open 2'!$A$2:$A$286,"&gt;0")+COUNTIF('Open 2'!$A$2:$A$286,"co")+COUNTIF('Open 2'!$A$2:$A$286,"yco")-COUNTIF(D2:D286,"scratch")</f>
        <v>2</v>
      </c>
      <c r="K11" s="50">
        <v>2</v>
      </c>
      <c r="L11" s="244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4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(AN10*AN11)+J3</f>
        <v>32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4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31.999999999999996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5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2" t="s">
        <v>5</v>
      </c>
      <c r="M16" s="39" t="str">
        <f>'Open 2'!AC22</f>
        <v>-</v>
      </c>
      <c r="N16" s="18" t="str">
        <f>'Open 2'!AD22</f>
        <v>-</v>
      </c>
      <c r="O16" s="18" t="str">
        <f>'Open 2'!AE22</f>
        <v>-</v>
      </c>
      <c r="P16" s="40" t="str">
        <f>'Open 2'!AF22</f>
        <v>-</v>
      </c>
      <c r="Q16" s="156">
        <f>AG22</f>
        <v>6.4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>
        <f>IF(AQ4&gt;0,AQ4,"")</f>
        <v>9.6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3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5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>
        <f>AG28</f>
        <v>4.8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IFERROR(INDEX('Open 2'!B:F,MATCH(AF22,'Open 2'!F:F,0),1),"-")</f>
        <v>-</v>
      </c>
      <c r="AE22" s="16" t="str">
        <f>IFERROR(INDEX('Open 2'!B:F,MATCH(AF22,'Open 2'!F:F,0),2),"-")</f>
        <v>-</v>
      </c>
      <c r="AF22" s="4" t="str">
        <f>IFERROR(SMALL($X$2:$X$286,AH22),"-")</f>
        <v>-</v>
      </c>
      <c r="AG22" s="154">
        <f>IF(AR4&gt;0,AR4,"")</f>
        <v>6.4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6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4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>
        <f>IF(AS4&gt;0,AS4,"")</f>
        <v>4.8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5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5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5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6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1</v>
      </c>
      <c r="B2" s="84" t="str">
        <f>IFERROR(IF(INDEX('Open 2'!$A:$F,MATCH('Open 2 Results'!$E2,'Open 2'!$F:$F,0),2)&gt;0,INDEX('Open 2'!$A:$F,MATCH('Open 2 Results'!$E2,'Open 2'!$F:$F,0),2),""),"")</f>
        <v xml:space="preserve">Pam Vankekerix </v>
      </c>
      <c r="C2" s="84" t="str">
        <f>IFERROR(IF(INDEX('Open 2'!$A:$F,MATCH('Open 2 Results'!$E2,'Open 2'!$F:$F,0),3)&gt;0,INDEX('Open 2'!$A:$F,MATCH('Open 2 Results'!$E2,'Open 2'!$F:$F,0),3),""),"")</f>
        <v xml:space="preserve">JPS Kas Im Stylish </v>
      </c>
      <c r="D2" s="85" t="str">
        <f>IFERROR(IF(AND(SMALL('Open 2'!F:F,L2)&gt;1000,SMALL('Open 2'!F:F,L2)&lt;3000),"nt",IF(SMALL('Open 2'!F:F,L2)&gt;3000,"",SMALL('Open 2'!F:F,L2))),"")</f>
        <v/>
      </c>
      <c r="E2" s="115" t="str">
        <f>IF(D2="nt",IFERROR(SMALL('Open 2'!F:F,L2),""),IF(D2&gt;3000,"",IFERROR(SMALL('Open 2'!F:F,L2),"")))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1</v>
      </c>
      <c r="B3" s="84" t="str">
        <f>IFERROR(IF(INDEX('Open 2'!$A:$F,MATCH('Open 2 Results'!$E3,'Open 2'!$F:$F,0),2)&gt;0,INDEX('Open 2'!$A:$F,MATCH('Open 2 Results'!$E3,'Open 2'!$F:$F,0),2),""),"")</f>
        <v xml:space="preserve">Pam Vankekerix </v>
      </c>
      <c r="C3" s="84" t="str">
        <f>IFERROR(IF(INDEX('Open 2'!$A:$F,MATCH('Open 2 Results'!$E3,'Open 2'!$F:$F,0),3)&gt;0,INDEX('Open 2'!$A:$F,MATCH('Open 2 Results'!$E3,'Open 2'!$F:$F,0),3),""),"")</f>
        <v xml:space="preserve">JPS Kas Im Stylish </v>
      </c>
      <c r="D3" s="85" t="str">
        <f>IFERROR(IF(AND(SMALL('Open 2'!F:F,L3)&gt;1000,SMALL('Open 2'!F:F,L3)&lt;3000),"nt",IF(SMALL('Open 2'!F:F,L3)&gt;3000,"",SMALL('Open 2'!F:F,L3))),"")</f>
        <v/>
      </c>
      <c r="E3" s="115" t="str">
        <f>IF(D3="nt",IFERROR(SMALL('Open 2'!F:F,L3),""),IF(D3&gt;3000,"",IFERROR(SMALL('Open 2'!F:F,L3),"")))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'Open 2'!P4</f>
        <v>-</v>
      </c>
      <c r="I3" s="24" t="s">
        <v>3</v>
      </c>
      <c r="J3" s="121"/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1</v>
      </c>
      <c r="B4" s="84" t="str">
        <f>IFERROR(IF(INDEX('Open 2'!$A:$F,MATCH('Open 2 Results'!$E4,'Open 2'!$F:$F,0),2)&gt;0,INDEX('Open 2'!$A:$F,MATCH('Open 2 Results'!$E4,'Open 2'!$F:$F,0),2),""),"")</f>
        <v xml:space="preserve">Pam Vankekerix </v>
      </c>
      <c r="C4" s="84" t="str">
        <f>IFERROR(IF(INDEX('Open 2'!$A:$F,MATCH('Open 2 Results'!$E4,'Open 2'!$F:$F,0),3)&gt;0,INDEX('Open 2'!$A:$F,MATCH('Open 2 Results'!$E4,'Open 2'!$F:$F,0),3),""),"")</f>
        <v xml:space="preserve">JPS Kas Im Stylish </v>
      </c>
      <c r="D4" s="85" t="str">
        <f>IFERROR(IF(AND(SMALL('Open 2'!F:F,L4)&gt;1000,SMALL('Open 2'!F:F,L4)&lt;3000),"nt",IF(SMALL('Open 2'!F:F,L4)&gt;3000,"",SMALL('Open 2'!F:F,L4))),"")</f>
        <v/>
      </c>
      <c r="E4" s="115" t="str">
        <f>IF(D4="nt",IFERROR(SMALL('Open 2'!F:F,L4),""),IF(D4&gt;3000,"",IFERROR(SMALL('Open 2'!F:F,L4),"")))</f>
        <v/>
      </c>
      <c r="F4" s="86" t="str">
        <f t="shared" si="0"/>
        <v/>
      </c>
      <c r="G4" s="91" t="str">
        <f t="shared" si="1"/>
        <v/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1</v>
      </c>
      <c r="B5" s="84" t="str">
        <f>IFERROR(IF(INDEX('Open 2'!$A:$F,MATCH('Open 2 Results'!$E5,'Open 2'!$F:$F,0),2)&gt;0,INDEX('Open 2'!$A:$F,MATCH('Open 2 Results'!$E5,'Open 2'!$F:$F,0),2),""),"")</f>
        <v xml:space="preserve">Pam Vankekerix </v>
      </c>
      <c r="C5" s="84" t="str">
        <f>IFERROR(IF(INDEX('Open 2'!$A:$F,MATCH('Open 2 Results'!$E5,'Open 2'!$F:$F,0),3)&gt;0,INDEX('Open 2'!$A:$F,MATCH('Open 2 Results'!$E5,'Open 2'!$F:$F,0),3),""),"")</f>
        <v xml:space="preserve">JPS Kas Im Stylish </v>
      </c>
      <c r="D5" s="85" t="str">
        <f>IFERROR(IF(AND(SMALL('Open 2'!F:F,L5)&gt;1000,SMALL('Open 2'!F:F,L5)&lt;3000),"nt",IF(SMALL('Open 2'!F:F,L5)&gt;3000,"",SMALL('Open 2'!F:F,L5))),"")</f>
        <v/>
      </c>
      <c r="E5" s="115" t="str">
        <f>IF(D5="nt",IFERROR(SMALL('Open 2'!F:F,L5),""),IF(D5&gt;3000,"",IFERROR(SMALL('Open 2'!F:F,L5),"")))</f>
        <v/>
      </c>
      <c r="F5" s="86" t="str">
        <f t="shared" si="0"/>
        <v/>
      </c>
      <c r="G5" s="91" t="str">
        <f t="shared" si="1"/>
        <v/>
      </c>
      <c r="H5" s="62" t="str">
        <f>'Open 2'!P16</f>
        <v>-</v>
      </c>
      <c r="I5" s="87" t="s">
        <v>5</v>
      </c>
      <c r="J5" s="163"/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1</v>
      </c>
      <c r="B6" s="84" t="str">
        <f>IFERROR(IF(INDEX('Open 2'!$A:$F,MATCH('Open 2 Results'!$E6,'Open 2'!$F:$F,0),2)&gt;0,INDEX('Open 2'!$A:$F,MATCH('Open 2 Results'!$E6,'Open 2'!$F:$F,0),2),""),"")</f>
        <v xml:space="preserve">Pam Vankekerix </v>
      </c>
      <c r="C6" s="84" t="str">
        <f>IFERROR(IF(INDEX('Open 2'!$A:$F,MATCH('Open 2 Results'!$E6,'Open 2'!$F:$F,0),3)&gt;0,INDEX('Open 2'!$A:$F,MATCH('Open 2 Results'!$E6,'Open 2'!$F:$F,0),3),""),"")</f>
        <v xml:space="preserve">JPS Kas Im Stylish </v>
      </c>
      <c r="D6" s="85" t="str">
        <f>IFERROR(IF(AND(SMALL('Open 2'!F:F,L6)&gt;1000,SMALL('Open 2'!F:F,L6)&lt;3000),"nt",IF(SMALL('Open 2'!F:F,L6)&gt;3000,"",SMALL('Open 2'!F:F,L6))),"")</f>
        <v/>
      </c>
      <c r="E6" s="115" t="str">
        <f>IF(D6="nt",IFERROR(SMALL('Open 2'!F:F,L6),""),IF(D6&gt;3000,"",IFERROR(SMALL('Open 2'!F:F,L6),"")))</f>
        <v/>
      </c>
      <c r="F6" s="86" t="str">
        <f t="shared" si="0"/>
        <v/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1</v>
      </c>
      <c r="B7" s="84" t="str">
        <f>IFERROR(IF(INDEX('Open 2'!$A:$F,MATCH('Open 2 Results'!$E7,'Open 2'!$F:$F,0),2)&gt;0,INDEX('Open 2'!$A:$F,MATCH('Open 2 Results'!$E7,'Open 2'!$F:$F,0),2),""),"")</f>
        <v xml:space="preserve">Pam Vankekerix </v>
      </c>
      <c r="C7" s="84" t="str">
        <f>IFERROR(IF(INDEX('Open 2'!$A:$F,MATCH('Open 2 Results'!$E7,'Open 2'!$F:$F,0),3)&gt;0,INDEX('Open 2'!$A:$F,MATCH('Open 2 Results'!$E7,'Open 2'!$F:$F,0),3),""),"")</f>
        <v xml:space="preserve">JPS Kas Im Stylish </v>
      </c>
      <c r="D7" s="85" t="str">
        <f>IFERROR(IF(AND(SMALL('Open 2'!F:F,L7)&gt;1000,SMALL('Open 2'!F:F,L7)&lt;3000),"nt",IF(SMALL('Open 2'!F:F,L7)&gt;3000,"",SMALL('Open 2'!F:F,L7))),"")</f>
        <v/>
      </c>
      <c r="E7" s="115" t="str">
        <f>IF(D7="nt",IFERROR(SMALL('Open 2'!F:F,L7),""),IF(D7&gt;3000,"",IFERROR(SMALL('Open 2'!F:F,L7),"")))</f>
        <v/>
      </c>
      <c r="F7" s="86" t="str">
        <f t="shared" si="0"/>
        <v/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1</v>
      </c>
      <c r="B8" s="84" t="str">
        <f>IFERROR(IF(INDEX('Open 2'!$A:$F,MATCH('Open 2 Results'!$E8,'Open 2'!$F:$F,0),2)&gt;0,INDEX('Open 2'!$A:$F,MATCH('Open 2 Results'!$E8,'Open 2'!$F:$F,0),2),""),"")</f>
        <v xml:space="preserve">Pam Vankekerix </v>
      </c>
      <c r="C8" s="84" t="str">
        <f>IFERROR(IF(INDEX('Open 2'!$A:$F,MATCH('Open 2 Results'!$E8,'Open 2'!$F:$F,0),3)&gt;0,INDEX('Open 2'!$A:$F,MATCH('Open 2 Results'!$E8,'Open 2'!$F:$F,0),3),""),"")</f>
        <v xml:space="preserve">JPS Kas Im Stylish </v>
      </c>
      <c r="D8" s="85" t="str">
        <f>IFERROR(IF(AND(SMALL('Open 2'!F:F,L8)&gt;1000,SMALL('Open 2'!F:F,L8)&lt;3000),"nt",IF(SMALL('Open 2'!F:F,L8)&gt;3000,"",SMALL('Open 2'!F:F,L8))),"")</f>
        <v/>
      </c>
      <c r="E8" s="115" t="str">
        <f>IF(D8="nt",IFERROR(SMALL('Open 2'!F:F,L8),""),IF(D8&gt;3000,"",IFERROR(SMALL('Open 2'!F:F,L8),"")))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1</v>
      </c>
      <c r="B9" s="84" t="str">
        <f>IFERROR(IF(INDEX('Open 2'!$A:$F,MATCH('Open 2 Results'!$E9,'Open 2'!$F:$F,0),2)&gt;0,INDEX('Open 2'!$A:$F,MATCH('Open 2 Results'!$E9,'Open 2'!$F:$F,0),2),""),"")</f>
        <v xml:space="preserve">Pam Vankekerix </v>
      </c>
      <c r="C9" s="84" t="str">
        <f>IFERROR(IF(INDEX('Open 2'!$A:$F,MATCH('Open 2 Results'!$E9,'Open 2'!$F:$F,0),3)&gt;0,INDEX('Open 2'!$A:$F,MATCH('Open 2 Results'!$E9,'Open 2'!$F:$F,0),3),""),"")</f>
        <v xml:space="preserve">JPS Kas Im Stylish </v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1</v>
      </c>
      <c r="B10" s="84" t="str">
        <f>IFERROR(IF(INDEX('Open 2'!$A:$F,MATCH('Open 2 Results'!$E10,'Open 2'!$F:$F,0),2)&gt;0,INDEX('Open 2'!$A:$F,MATCH('Open 2 Results'!$E10,'Open 2'!$F:$F,0),2),""),"")</f>
        <v xml:space="preserve">Pam Vankekerix </v>
      </c>
      <c r="C10" s="84" t="str">
        <f>IFERROR(IF(INDEX('Open 2'!$A:$F,MATCH('Open 2 Results'!$E10,'Open 2'!$F:$F,0),3)&gt;0,INDEX('Open 2'!$A:$F,MATCH('Open 2 Results'!$E10,'Open 2'!$F:$F,0),3),""),"")</f>
        <v xml:space="preserve">JPS Kas Im Stylish </v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1</v>
      </c>
      <c r="B11" s="84" t="str">
        <f>IFERROR(IF(INDEX('Open 2'!$A:$F,MATCH('Open 2 Results'!$E11,'Open 2'!$F:$F,0),2)&gt;0,INDEX('Open 2'!$A:$F,MATCH('Open 2 Results'!$E11,'Open 2'!$F:$F,0),2),""),"")</f>
        <v xml:space="preserve">Pam Vankekerix </v>
      </c>
      <c r="C11" s="84" t="str">
        <f>IFERROR(IF(INDEX('Open 2'!$A:$F,MATCH('Open 2 Results'!$E11,'Open 2'!$F:$F,0),3)&gt;0,INDEX('Open 2'!$A:$F,MATCH('Open 2 Results'!$E11,'Open 2'!$F:$F,0),3),""),"")</f>
        <v xml:space="preserve">JPS Kas Im Stylish </v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1</v>
      </c>
      <c r="B12" s="84" t="str">
        <f>IFERROR(IF(INDEX('Open 2'!$A:$F,MATCH('Open 2 Results'!$E12,'Open 2'!$F:$F,0),2)&gt;0,INDEX('Open 2'!$A:$F,MATCH('Open 2 Results'!$E12,'Open 2'!$F:$F,0),2),""),"")</f>
        <v xml:space="preserve">Pam Vankekerix </v>
      </c>
      <c r="C12" s="84" t="str">
        <f>IFERROR(IF(INDEX('Open 2'!$A:$F,MATCH('Open 2 Results'!$E12,'Open 2'!$F:$F,0),3)&gt;0,INDEX('Open 2'!$A:$F,MATCH('Open 2 Results'!$E12,'Open 2'!$F:$F,0),3),""),"")</f>
        <v xml:space="preserve">JPS Kas Im Stylish </v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1</v>
      </c>
      <c r="B13" s="84" t="str">
        <f>IFERROR(IF(INDEX('Open 2'!$A:$F,MATCH('Open 2 Results'!$E13,'Open 2'!$F:$F,0),2)&gt;0,INDEX('Open 2'!$A:$F,MATCH('Open 2 Results'!$E13,'Open 2'!$F:$F,0),2),""),"")</f>
        <v xml:space="preserve">Pam Vankekerix </v>
      </c>
      <c r="C13" s="84" t="str">
        <f>IFERROR(IF(INDEX('Open 2'!$A:$F,MATCH('Open 2 Results'!$E13,'Open 2'!$F:$F,0),3)&gt;0,INDEX('Open 2'!$A:$F,MATCH('Open 2 Results'!$E13,'Open 2'!$F:$F,0),3),""),"")</f>
        <v xml:space="preserve">JPS Kas Im Stylish </v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1</v>
      </c>
      <c r="B14" s="84" t="str">
        <f>IFERROR(IF(INDEX('Open 2'!$A:$F,MATCH('Open 2 Results'!$E14,'Open 2'!$F:$F,0),2)&gt;0,INDEX('Open 2'!$A:$F,MATCH('Open 2 Results'!$E14,'Open 2'!$F:$F,0),2),""),"")</f>
        <v xml:space="preserve">Pam Vankekerix </v>
      </c>
      <c r="C14" s="84" t="str">
        <f>IFERROR(IF(INDEX('Open 2'!$A:$F,MATCH('Open 2 Results'!$E14,'Open 2'!$F:$F,0),3)&gt;0,INDEX('Open 2'!$A:$F,MATCH('Open 2 Results'!$E14,'Open 2'!$F:$F,0),3),""),"")</f>
        <v xml:space="preserve">JPS Kas Im Stylish </v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2'!$A:$F,MATCH('Open 2 Results'!$E15,'Open 2'!$F:$F,0),1)&gt;0,INDEX('Open 2'!$A:$F,MATCH('Open 2 Results'!$E15,'Open 2'!$F:$F,0),1),""),"")</f>
        <v>1</v>
      </c>
      <c r="B15" s="84" t="str">
        <f>IFERROR(IF(INDEX('Open 2'!$A:$F,MATCH('Open 2 Results'!$E15,'Open 2'!$F:$F,0),2)&gt;0,INDEX('Open 2'!$A:$F,MATCH('Open 2 Results'!$E15,'Open 2'!$F:$F,0),2),""),"")</f>
        <v xml:space="preserve">Pam Vankekerix </v>
      </c>
      <c r="C15" s="84" t="str">
        <f>IFERROR(IF(INDEX('Open 2'!$A:$F,MATCH('Open 2 Results'!$E15,'Open 2'!$F:$F,0),3)&gt;0,INDEX('Open 2'!$A:$F,MATCH('Open 2 Results'!$E15,'Open 2'!$F:$F,0),3),""),"")</f>
        <v xml:space="preserve">JPS Kas Im Stylish </v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2'!$A:$F,MATCH('Open 2 Results'!$E16,'Open 2'!$F:$F,0),1)&gt;0,INDEX('Open 2'!$A:$F,MATCH('Open 2 Results'!$E16,'Open 2'!$F:$F,0),1),""),"")</f>
        <v>1</v>
      </c>
      <c r="B16" s="84" t="str">
        <f>IFERROR(IF(INDEX('Open 2'!$A:$F,MATCH('Open 2 Results'!$E16,'Open 2'!$F:$F,0),2)&gt;0,INDEX('Open 2'!$A:$F,MATCH('Open 2 Results'!$E16,'Open 2'!$F:$F,0),2),""),"")</f>
        <v xml:space="preserve">Pam Vankekerix </v>
      </c>
      <c r="C16" s="84" t="str">
        <f>IFERROR(IF(INDEX('Open 2'!$A:$F,MATCH('Open 2 Results'!$E16,'Open 2'!$F:$F,0),3)&gt;0,INDEX('Open 2'!$A:$F,MATCH('Open 2 Results'!$E16,'Open 2'!$F:$F,0),3),""),"")</f>
        <v xml:space="preserve">JPS Kas Im Stylish </v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2'!$A:$F,MATCH('Open 2 Results'!$E17,'Open 2'!$F:$F,0),1)&gt;0,INDEX('Open 2'!$A:$F,MATCH('Open 2 Results'!$E17,'Open 2'!$F:$F,0),1),""),"")</f>
        <v>1</v>
      </c>
      <c r="B17" s="84" t="str">
        <f>IFERROR(IF(INDEX('Open 2'!$A:$F,MATCH('Open 2 Results'!$E17,'Open 2'!$F:$F,0),2)&gt;0,INDEX('Open 2'!$A:$F,MATCH('Open 2 Results'!$E17,'Open 2'!$F:$F,0),2),""),"")</f>
        <v xml:space="preserve">Pam Vankekerix </v>
      </c>
      <c r="C17" s="84" t="str">
        <f>IFERROR(IF(INDEX('Open 2'!$A:$F,MATCH('Open 2 Results'!$E17,'Open 2'!$F:$F,0),3)&gt;0,INDEX('Open 2'!$A:$F,MATCH('Open 2 Results'!$E17,'Open 2'!$F:$F,0),3),""),"")</f>
        <v xml:space="preserve">JPS Kas Im Stylish </v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2'!$A:$F,MATCH('Open 2 Results'!$E18,'Open 2'!$F:$F,0),1)&gt;0,INDEX('Open 2'!$A:$F,MATCH('Open 2 Results'!$E18,'Open 2'!$F:$F,0),1),""),"")</f>
        <v>1</v>
      </c>
      <c r="B18" s="84" t="str">
        <f>IFERROR(IF(INDEX('Open 2'!$A:$F,MATCH('Open 2 Results'!$E18,'Open 2'!$F:$F,0),2)&gt;0,INDEX('Open 2'!$A:$F,MATCH('Open 2 Results'!$E18,'Open 2'!$F:$F,0),2),""),"")</f>
        <v xml:space="preserve">Pam Vankekerix </v>
      </c>
      <c r="C18" s="84" t="str">
        <f>IFERROR(IF(INDEX('Open 2'!$A:$F,MATCH('Open 2 Results'!$E18,'Open 2'!$F:$F,0),3)&gt;0,INDEX('Open 2'!$A:$F,MATCH('Open 2 Results'!$E18,'Open 2'!$F:$F,0),3),""),"")</f>
        <v xml:space="preserve">JPS Kas Im Stylish </v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2'!$A:$F,MATCH('Open 2 Results'!$E19,'Open 2'!$F:$F,0),1)&gt;0,INDEX('Open 2'!$A:$F,MATCH('Open 2 Results'!$E19,'Open 2'!$F:$F,0),1),""),"")</f>
        <v>1</v>
      </c>
      <c r="B19" s="84" t="str">
        <f>IFERROR(IF(INDEX('Open 2'!$A:$F,MATCH('Open 2 Results'!$E19,'Open 2'!$F:$F,0),2)&gt;0,INDEX('Open 2'!$A:$F,MATCH('Open 2 Results'!$E19,'Open 2'!$F:$F,0),2),""),"")</f>
        <v xml:space="preserve">Pam Vankekerix </v>
      </c>
      <c r="C19" s="84" t="str">
        <f>IFERROR(IF(INDEX('Open 2'!$A:$F,MATCH('Open 2 Results'!$E19,'Open 2'!$F:$F,0),3)&gt;0,INDEX('Open 2'!$A:$F,MATCH('Open 2 Results'!$E19,'Open 2'!$F:$F,0),3),""),"")</f>
        <v xml:space="preserve">JPS Kas Im Stylish </v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2'!$A:$F,MATCH('Open 2 Results'!$E20,'Open 2'!$F:$F,0),1)&gt;0,INDEX('Open 2'!$A:$F,MATCH('Open 2 Results'!$E20,'Open 2'!$F:$F,0),1),""),"")</f>
        <v>1</v>
      </c>
      <c r="B20" s="84" t="str">
        <f>IFERROR(IF(INDEX('Open 2'!$A:$F,MATCH('Open 2 Results'!$E20,'Open 2'!$F:$F,0),2)&gt;0,INDEX('Open 2'!$A:$F,MATCH('Open 2 Results'!$E20,'Open 2'!$F:$F,0),2),""),"")</f>
        <v xml:space="preserve">Pam Vankekerix </v>
      </c>
      <c r="C20" s="84" t="str">
        <f>IFERROR(IF(INDEX('Open 2'!$A:$F,MATCH('Open 2 Results'!$E20,'Open 2'!$F:$F,0),3)&gt;0,INDEX('Open 2'!$A:$F,MATCH('Open 2 Results'!$E20,'Open 2'!$F:$F,0),3),""),"")</f>
        <v xml:space="preserve">JPS Kas Im Stylish </v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2'!$A:$F,MATCH('Open 2 Results'!$E21,'Open 2'!$F:$F,0),1)&gt;0,INDEX('Open 2'!$A:$F,MATCH('Open 2 Results'!$E21,'Open 2'!$F:$F,0),1),""),"")</f>
        <v>1</v>
      </c>
      <c r="B21" s="84" t="str">
        <f>IFERROR(IF(INDEX('Open 2'!$A:$F,MATCH('Open 2 Results'!$E21,'Open 2'!$F:$F,0),2)&gt;0,INDEX('Open 2'!$A:$F,MATCH('Open 2 Results'!$E21,'Open 2'!$F:$F,0),2),""),"")</f>
        <v xml:space="preserve">Pam Vankekerix </v>
      </c>
      <c r="C21" s="84" t="str">
        <f>IFERROR(IF(INDEX('Open 2'!$A:$F,MATCH('Open 2 Results'!$E21,'Open 2'!$F:$F,0),3)&gt;0,INDEX('Open 2'!$A:$F,MATCH('Open 2 Results'!$E21,'Open 2'!$F:$F,0),3),""),"")</f>
        <v xml:space="preserve">JPS Kas Im Stylish </v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2'!$A:$F,MATCH('Open 2 Results'!$E22,'Open 2'!$F:$F,0),1)&gt;0,INDEX('Open 2'!$A:$F,MATCH('Open 2 Results'!$E22,'Open 2'!$F:$F,0),1),""),"")</f>
        <v>1</v>
      </c>
      <c r="B22" s="84" t="str">
        <f>IFERROR(IF(INDEX('Open 2'!$A:$F,MATCH('Open 2 Results'!$E22,'Open 2'!$F:$F,0),2)&gt;0,INDEX('Open 2'!$A:$F,MATCH('Open 2 Results'!$E22,'Open 2'!$F:$F,0),2),""),"")</f>
        <v xml:space="preserve">Pam Vankekerix </v>
      </c>
      <c r="C22" s="84" t="str">
        <f>IFERROR(IF(INDEX('Open 2'!$A:$F,MATCH('Open 2 Results'!$E22,'Open 2'!$F:$F,0),3)&gt;0,INDEX('Open 2'!$A:$F,MATCH('Open 2 Results'!$E22,'Open 2'!$F:$F,0),3),""),"")</f>
        <v xml:space="preserve">JPS Kas Im Stylish </v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2'!$A:$F,MATCH('Open 2 Results'!$E23,'Open 2'!$F:$F,0),1)&gt;0,INDEX('Open 2'!$A:$F,MATCH('Open 2 Results'!$E23,'Open 2'!$F:$F,0),1),""),"")</f>
        <v>1</v>
      </c>
      <c r="B23" s="84" t="str">
        <f>IFERROR(IF(INDEX('Open 2'!$A:$F,MATCH('Open 2 Results'!$E23,'Open 2'!$F:$F,0),2)&gt;0,INDEX('Open 2'!$A:$F,MATCH('Open 2 Results'!$E23,'Open 2'!$F:$F,0),2),""),"")</f>
        <v xml:space="preserve">Pam Vankekerix </v>
      </c>
      <c r="C23" s="84" t="str">
        <f>IFERROR(IF(INDEX('Open 2'!$A:$F,MATCH('Open 2 Results'!$E23,'Open 2'!$F:$F,0),3)&gt;0,INDEX('Open 2'!$A:$F,MATCH('Open 2 Results'!$E23,'Open 2'!$F:$F,0),3),""),"")</f>
        <v xml:space="preserve">JPS Kas Im Stylish </v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2'!$A:$F,MATCH('Open 2 Results'!$E24,'Open 2'!$F:$F,0),1)&gt;0,INDEX('Open 2'!$A:$F,MATCH('Open 2 Results'!$E24,'Open 2'!$F:$F,0),1),""),"")</f>
        <v>1</v>
      </c>
      <c r="B24" s="84" t="str">
        <f>IFERROR(IF(INDEX('Open 2'!$A:$F,MATCH('Open 2 Results'!$E24,'Open 2'!$F:$F,0),2)&gt;0,INDEX('Open 2'!$A:$F,MATCH('Open 2 Results'!$E24,'Open 2'!$F:$F,0),2),""),"")</f>
        <v xml:space="preserve">Pam Vankekerix </v>
      </c>
      <c r="C24" s="84" t="str">
        <f>IFERROR(IF(INDEX('Open 2'!$A:$F,MATCH('Open 2 Results'!$E24,'Open 2'!$F:$F,0),3)&gt;0,INDEX('Open 2'!$A:$F,MATCH('Open 2 Results'!$E24,'Open 2'!$F:$F,0),3),""),"")</f>
        <v xml:space="preserve">JPS Kas Im Stylish </v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>
        <f>IFERROR(IF(INDEX('Open 2'!$A:$F,MATCH('Open 2 Results'!$E25,'Open 2'!$F:$F,0),1)&gt;0,INDEX('Open 2'!$A:$F,MATCH('Open 2 Results'!$E25,'Open 2'!$F:$F,0),1),""),"")</f>
        <v>1</v>
      </c>
      <c r="B25" s="84" t="str">
        <f>IFERROR(IF(INDEX('Open 2'!$A:$F,MATCH('Open 2 Results'!$E25,'Open 2'!$F:$F,0),2)&gt;0,INDEX('Open 2'!$A:$F,MATCH('Open 2 Results'!$E25,'Open 2'!$F:$F,0),2),""),"")</f>
        <v xml:space="preserve">Pam Vankekerix </v>
      </c>
      <c r="C25" s="84" t="str">
        <f>IFERROR(IF(INDEX('Open 2'!$A:$F,MATCH('Open 2 Results'!$E25,'Open 2'!$F:$F,0),3)&gt;0,INDEX('Open 2'!$A:$F,MATCH('Open 2 Results'!$E25,'Open 2'!$F:$F,0),3),""),"")</f>
        <v xml:space="preserve">JPS Kas Im Stylish </v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>
        <f>IFERROR(IF(INDEX('Open 2'!$A:$F,MATCH('Open 2 Results'!$E26,'Open 2'!$F:$F,0),1)&gt;0,INDEX('Open 2'!$A:$F,MATCH('Open 2 Results'!$E26,'Open 2'!$F:$F,0),1),""),"")</f>
        <v>1</v>
      </c>
      <c r="B26" s="84" t="str">
        <f>IFERROR(IF(INDEX('Open 2'!$A:$F,MATCH('Open 2 Results'!$E26,'Open 2'!$F:$F,0),2)&gt;0,INDEX('Open 2'!$A:$F,MATCH('Open 2 Results'!$E26,'Open 2'!$F:$F,0),2),""),"")</f>
        <v xml:space="preserve">Pam Vankekerix </v>
      </c>
      <c r="C26" s="84" t="str">
        <f>IFERROR(IF(INDEX('Open 2'!$A:$F,MATCH('Open 2 Results'!$E26,'Open 2'!$F:$F,0),3)&gt;0,INDEX('Open 2'!$A:$F,MATCH('Open 2 Results'!$E26,'Open 2'!$F:$F,0),3),""),"")</f>
        <v xml:space="preserve">JPS Kas Im Stylish </v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2'!$A:$F,MATCH('Open 2 Results'!$E27,'Open 2'!$F:$F,0),1)&gt;0,INDEX('Open 2'!$A:$F,MATCH('Open 2 Results'!$E27,'Open 2'!$F:$F,0),1),""),"")</f>
        <v>1</v>
      </c>
      <c r="B27" s="84" t="str">
        <f>IFERROR(IF(INDEX('Open 2'!$A:$F,MATCH('Open 2 Results'!$E27,'Open 2'!$F:$F,0),2)&gt;0,INDEX('Open 2'!$A:$F,MATCH('Open 2 Results'!$E27,'Open 2'!$F:$F,0),2),""),"")</f>
        <v xml:space="preserve">Pam Vankekerix </v>
      </c>
      <c r="C27" s="84" t="str">
        <f>IFERROR(IF(INDEX('Open 2'!$A:$F,MATCH('Open 2 Results'!$E27,'Open 2'!$F:$F,0),3)&gt;0,INDEX('Open 2'!$A:$F,MATCH('Open 2 Results'!$E27,'Open 2'!$F:$F,0),3),""),"")</f>
        <v xml:space="preserve">JPS Kas Im Stylish </v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2'!$A:$F,MATCH('Open 2 Results'!$E28,'Open 2'!$F:$F,0),1)&gt;0,INDEX('Open 2'!$A:$F,MATCH('Open 2 Results'!$E28,'Open 2'!$F:$F,0),1),""),"")</f>
        <v>1</v>
      </c>
      <c r="B28" s="84" t="str">
        <f>IFERROR(IF(INDEX('Open 2'!$A:$F,MATCH('Open 2 Results'!$E28,'Open 2'!$F:$F,0),2)&gt;0,INDEX('Open 2'!$A:$F,MATCH('Open 2 Results'!$E28,'Open 2'!$F:$F,0),2),""),"")</f>
        <v xml:space="preserve">Pam Vankekerix </v>
      </c>
      <c r="C28" s="84" t="str">
        <f>IFERROR(IF(INDEX('Open 2'!$A:$F,MATCH('Open 2 Results'!$E28,'Open 2'!$F:$F,0),3)&gt;0,INDEX('Open 2'!$A:$F,MATCH('Open 2 Results'!$E28,'Open 2'!$F:$F,0),3),""),"")</f>
        <v xml:space="preserve">JPS Kas Im Stylish </v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2'!$A:$F,MATCH('Open 2 Results'!$E29,'Open 2'!$F:$F,0),1)&gt;0,INDEX('Open 2'!$A:$F,MATCH('Open 2 Results'!$E29,'Open 2'!$F:$F,0),1),""),"")</f>
        <v>1</v>
      </c>
      <c r="B29" s="84" t="str">
        <f>IFERROR(IF(INDEX('Open 2'!$A:$F,MATCH('Open 2 Results'!$E29,'Open 2'!$F:$F,0),2)&gt;0,INDEX('Open 2'!$A:$F,MATCH('Open 2 Results'!$E29,'Open 2'!$F:$F,0),2),""),"")</f>
        <v xml:space="preserve">Pam Vankekerix </v>
      </c>
      <c r="C29" s="84" t="str">
        <f>IFERROR(IF(INDEX('Open 2'!$A:$F,MATCH('Open 2 Results'!$E29,'Open 2'!$F:$F,0),3)&gt;0,INDEX('Open 2'!$A:$F,MATCH('Open 2 Results'!$E29,'Open 2'!$F:$F,0),3),""),"")</f>
        <v xml:space="preserve">JPS Kas Im Stylish </v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2'!$A:$F,MATCH('Open 2 Results'!$E30,'Open 2'!$F:$F,0),1)&gt;0,INDEX('Open 2'!$A:$F,MATCH('Open 2 Results'!$E30,'Open 2'!$F:$F,0),1),""),"")</f>
        <v>1</v>
      </c>
      <c r="B30" s="84" t="str">
        <f>IFERROR(IF(INDEX('Open 2'!$A:$F,MATCH('Open 2 Results'!$E30,'Open 2'!$F:$F,0),2)&gt;0,INDEX('Open 2'!$A:$F,MATCH('Open 2 Results'!$E30,'Open 2'!$F:$F,0),2),""),"")</f>
        <v xml:space="preserve">Pam Vankekerix </v>
      </c>
      <c r="C30" s="84" t="str">
        <f>IFERROR(IF(INDEX('Open 2'!$A:$F,MATCH('Open 2 Results'!$E30,'Open 2'!$F:$F,0),3)&gt;0,INDEX('Open 2'!$A:$F,MATCH('Open 2 Results'!$E30,'Open 2'!$F:$F,0),3),""),"")</f>
        <v xml:space="preserve">JPS Kas Im Stylish </v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2'!$A:$F,MATCH('Open 2 Results'!$E31,'Open 2'!$F:$F,0),1)&gt;0,INDEX('Open 2'!$A:$F,MATCH('Open 2 Results'!$E31,'Open 2'!$F:$F,0),1),""),"")</f>
        <v>1</v>
      </c>
      <c r="B31" s="84" t="str">
        <f>IFERROR(IF(INDEX('Open 2'!$A:$F,MATCH('Open 2 Results'!$E31,'Open 2'!$F:$F,0),2)&gt;0,INDEX('Open 2'!$A:$F,MATCH('Open 2 Results'!$E31,'Open 2'!$F:$F,0),2),""),"")</f>
        <v xml:space="preserve">Pam Vankekerix </v>
      </c>
      <c r="C31" s="84" t="str">
        <f>IFERROR(IF(INDEX('Open 2'!$A:$F,MATCH('Open 2 Results'!$E31,'Open 2'!$F:$F,0),3)&gt;0,INDEX('Open 2'!$A:$F,MATCH('Open 2 Results'!$E31,'Open 2'!$F:$F,0),3),""),"")</f>
        <v xml:space="preserve">JPS Kas Im Stylish </v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2'!$A:$F,MATCH('Open 2 Results'!$E32,'Open 2'!$F:$F,0),1)&gt;0,INDEX('Open 2'!$A:$F,MATCH('Open 2 Results'!$E32,'Open 2'!$F:$F,0),1),""),"")</f>
        <v>1</v>
      </c>
      <c r="B32" s="84" t="str">
        <f>IFERROR(IF(INDEX('Open 2'!$A:$F,MATCH('Open 2 Results'!$E32,'Open 2'!$F:$F,0),2)&gt;0,INDEX('Open 2'!$A:$F,MATCH('Open 2 Results'!$E32,'Open 2'!$F:$F,0),2),""),"")</f>
        <v xml:space="preserve">Pam Vankekerix </v>
      </c>
      <c r="C32" s="84" t="str">
        <f>IFERROR(IF(INDEX('Open 2'!$A:$F,MATCH('Open 2 Results'!$E32,'Open 2'!$F:$F,0),3)&gt;0,INDEX('Open 2'!$A:$F,MATCH('Open 2 Results'!$E32,'Open 2'!$F:$F,0),3),""),"")</f>
        <v xml:space="preserve">JPS Kas Im Stylish </v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2'!$A:$F,MATCH('Open 2 Results'!$E33,'Open 2'!$F:$F,0),1)&gt;0,INDEX('Open 2'!$A:$F,MATCH('Open 2 Results'!$E33,'Open 2'!$F:$F,0),1),""),"")</f>
        <v>1</v>
      </c>
      <c r="B33" s="84" t="str">
        <f>IFERROR(IF(INDEX('Open 2'!$A:$F,MATCH('Open 2 Results'!$E33,'Open 2'!$F:$F,0),2)&gt;0,INDEX('Open 2'!$A:$F,MATCH('Open 2 Results'!$E33,'Open 2'!$F:$F,0),2),""),"")</f>
        <v xml:space="preserve">Pam Vankekerix </v>
      </c>
      <c r="C33" s="84" t="str">
        <f>IFERROR(IF(INDEX('Open 2'!$A:$F,MATCH('Open 2 Results'!$E33,'Open 2'!$F:$F,0),3)&gt;0,INDEX('Open 2'!$A:$F,MATCH('Open 2 Results'!$E33,'Open 2'!$F:$F,0),3),""),"")</f>
        <v xml:space="preserve">JPS Kas Im Stylish </v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>
        <f>IFERROR(IF(INDEX('Open 2'!$A:$F,MATCH('Open 2 Results'!$E34,'Open 2'!$F:$F,0),1)&gt;0,INDEX('Open 2'!$A:$F,MATCH('Open 2 Results'!$E34,'Open 2'!$F:$F,0),1),""),"")</f>
        <v>1</v>
      </c>
      <c r="B34" s="84" t="str">
        <f>IFERROR(IF(INDEX('Open 2'!$A:$F,MATCH('Open 2 Results'!$E34,'Open 2'!$F:$F,0),2)&gt;0,INDEX('Open 2'!$A:$F,MATCH('Open 2 Results'!$E34,'Open 2'!$F:$F,0),2),""),"")</f>
        <v xml:space="preserve">Pam Vankekerix </v>
      </c>
      <c r="C34" s="84" t="str">
        <f>IFERROR(IF(INDEX('Open 2'!$A:$F,MATCH('Open 2 Results'!$E34,'Open 2'!$F:$F,0),3)&gt;0,INDEX('Open 2'!$A:$F,MATCH('Open 2 Results'!$E34,'Open 2'!$F:$F,0),3),""),"")</f>
        <v xml:space="preserve">JPS Kas Im Stylish </v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2'!$A:$F,MATCH('Open 2 Results'!$E35,'Open 2'!$F:$F,0),1)&gt;0,INDEX('Open 2'!$A:$F,MATCH('Open 2 Results'!$E35,'Open 2'!$F:$F,0),1),""),"")</f>
        <v>1</v>
      </c>
      <c r="B35" s="84" t="str">
        <f>IFERROR(IF(INDEX('Open 2'!$A:$F,MATCH('Open 2 Results'!$E35,'Open 2'!$F:$F,0),2)&gt;0,INDEX('Open 2'!$A:$F,MATCH('Open 2 Results'!$E35,'Open 2'!$F:$F,0),2),""),"")</f>
        <v xml:space="preserve">Pam Vankekerix </v>
      </c>
      <c r="C35" s="84" t="str">
        <f>IFERROR(IF(INDEX('Open 2'!$A:$F,MATCH('Open 2 Results'!$E35,'Open 2'!$F:$F,0),3)&gt;0,INDEX('Open 2'!$A:$F,MATCH('Open 2 Results'!$E35,'Open 2'!$F:$F,0),3),""),"")</f>
        <v xml:space="preserve">JPS Kas Im Stylish </v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2'!$A:$F,MATCH('Open 2 Results'!$E36,'Open 2'!$F:$F,0),1)&gt;0,INDEX('Open 2'!$A:$F,MATCH('Open 2 Results'!$E36,'Open 2'!$F:$F,0),1),""),"")</f>
        <v>1</v>
      </c>
      <c r="B36" s="84" t="str">
        <f>IFERROR(IF(INDEX('Open 2'!$A:$F,MATCH('Open 2 Results'!$E36,'Open 2'!$F:$F,0),2)&gt;0,INDEX('Open 2'!$A:$F,MATCH('Open 2 Results'!$E36,'Open 2'!$F:$F,0),2),""),"")</f>
        <v xml:space="preserve">Pam Vankekerix </v>
      </c>
      <c r="C36" s="84" t="str">
        <f>IFERROR(IF(INDEX('Open 2'!$A:$F,MATCH('Open 2 Results'!$E36,'Open 2'!$F:$F,0),3)&gt;0,INDEX('Open 2'!$A:$F,MATCH('Open 2 Results'!$E36,'Open 2'!$F:$F,0),3),""),"")</f>
        <v xml:space="preserve">JPS Kas Im Stylish </v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2'!$A:$F,MATCH('Open 2 Results'!$E37,'Open 2'!$F:$F,0),1)&gt;0,INDEX('Open 2'!$A:$F,MATCH('Open 2 Results'!$E37,'Open 2'!$F:$F,0),1),""),"")</f>
        <v>1</v>
      </c>
      <c r="B37" s="84" t="str">
        <f>IFERROR(IF(INDEX('Open 2'!$A:$F,MATCH('Open 2 Results'!$E37,'Open 2'!$F:$F,0),2)&gt;0,INDEX('Open 2'!$A:$F,MATCH('Open 2 Results'!$E37,'Open 2'!$F:$F,0),2),""),"")</f>
        <v xml:space="preserve">Pam Vankekerix </v>
      </c>
      <c r="C37" s="84" t="str">
        <f>IFERROR(IF(INDEX('Open 2'!$A:$F,MATCH('Open 2 Results'!$E37,'Open 2'!$F:$F,0),3)&gt;0,INDEX('Open 2'!$A:$F,MATCH('Open 2 Results'!$E37,'Open 2'!$F:$F,0),3),""),"")</f>
        <v xml:space="preserve">JPS Kas Im Stylish </v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2'!$A:$F,MATCH('Open 2 Results'!$E38,'Open 2'!$F:$F,0),1)&gt;0,INDEX('Open 2'!$A:$F,MATCH('Open 2 Results'!$E38,'Open 2'!$F:$F,0),1),""),"")</f>
        <v>1</v>
      </c>
      <c r="B38" s="84" t="str">
        <f>IFERROR(IF(INDEX('Open 2'!$A:$F,MATCH('Open 2 Results'!$E38,'Open 2'!$F:$F,0),2)&gt;0,INDEX('Open 2'!$A:$F,MATCH('Open 2 Results'!$E38,'Open 2'!$F:$F,0),2),""),"")</f>
        <v xml:space="preserve">Pam Vankekerix </v>
      </c>
      <c r="C38" s="84" t="str">
        <f>IFERROR(IF(INDEX('Open 2'!$A:$F,MATCH('Open 2 Results'!$E38,'Open 2'!$F:$F,0),3)&gt;0,INDEX('Open 2'!$A:$F,MATCH('Open 2 Results'!$E38,'Open 2'!$F:$F,0),3),""),"")</f>
        <v xml:space="preserve">JPS Kas Im Stylish </v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>
        <f>IFERROR(IF(INDEX('Open 2'!$A:$F,MATCH('Open 2 Results'!$E39,'Open 2'!$F:$F,0),1)&gt;0,INDEX('Open 2'!$A:$F,MATCH('Open 2 Results'!$E39,'Open 2'!$F:$F,0),1),""),"")</f>
        <v>1</v>
      </c>
      <c r="B39" s="84" t="str">
        <f>IFERROR(IF(INDEX('Open 2'!$A:$F,MATCH('Open 2 Results'!$E39,'Open 2'!$F:$F,0),2)&gt;0,INDEX('Open 2'!$A:$F,MATCH('Open 2 Results'!$E39,'Open 2'!$F:$F,0),2),""),"")</f>
        <v xml:space="preserve">Pam Vankekerix </v>
      </c>
      <c r="C39" s="84" t="str">
        <f>IFERROR(IF(INDEX('Open 2'!$A:$F,MATCH('Open 2 Results'!$E39,'Open 2'!$F:$F,0),3)&gt;0,INDEX('Open 2'!$A:$F,MATCH('Open 2 Results'!$E39,'Open 2'!$F:$F,0),3),""),"")</f>
        <v xml:space="preserve">JPS Kas Im Stylish </v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>
        <f>IFERROR(IF(INDEX('Open 2'!$A:$F,MATCH('Open 2 Results'!$E40,'Open 2'!$F:$F,0),1)&gt;0,INDEX('Open 2'!$A:$F,MATCH('Open 2 Results'!$E40,'Open 2'!$F:$F,0),1),""),"")</f>
        <v>1</v>
      </c>
      <c r="B40" s="84" t="str">
        <f>IFERROR(IF(INDEX('Open 2'!$A:$F,MATCH('Open 2 Results'!$E40,'Open 2'!$F:$F,0),2)&gt;0,INDEX('Open 2'!$A:$F,MATCH('Open 2 Results'!$E40,'Open 2'!$F:$F,0),2),""),"")</f>
        <v xml:space="preserve">Pam Vankekerix </v>
      </c>
      <c r="C40" s="84" t="str">
        <f>IFERROR(IF(INDEX('Open 2'!$A:$F,MATCH('Open 2 Results'!$E40,'Open 2'!$F:$F,0),3)&gt;0,INDEX('Open 2'!$A:$F,MATCH('Open 2 Results'!$E40,'Open 2'!$F:$F,0),3),""),"")</f>
        <v xml:space="preserve">JPS Kas Im Stylish </v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2'!$A:$F,MATCH('Open 2 Results'!$E41,'Open 2'!$F:$F,0),1)&gt;0,INDEX('Open 2'!$A:$F,MATCH('Open 2 Results'!$E41,'Open 2'!$F:$F,0),1),""),"")</f>
        <v>1</v>
      </c>
      <c r="B41" s="84" t="str">
        <f>IFERROR(IF(INDEX('Open 2'!$A:$F,MATCH('Open 2 Results'!$E41,'Open 2'!$F:$F,0),2)&gt;0,INDEX('Open 2'!$A:$F,MATCH('Open 2 Results'!$E41,'Open 2'!$F:$F,0),2),""),"")</f>
        <v xml:space="preserve">Pam Vankekerix </v>
      </c>
      <c r="C41" s="84" t="str">
        <f>IFERROR(IF(INDEX('Open 2'!$A:$F,MATCH('Open 2 Results'!$E41,'Open 2'!$F:$F,0),3)&gt;0,INDEX('Open 2'!$A:$F,MATCH('Open 2 Results'!$E41,'Open 2'!$F:$F,0),3),""),"")</f>
        <v xml:space="preserve">JPS Kas Im Stylish </v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>
        <f>IFERROR(IF(INDEX('Open 2'!$A:$F,MATCH('Open 2 Results'!$E42,'Open 2'!$F:$F,0),1)&gt;0,INDEX('Open 2'!$A:$F,MATCH('Open 2 Results'!$E42,'Open 2'!$F:$F,0),1),""),"")</f>
        <v>1</v>
      </c>
      <c r="B42" s="84" t="str">
        <f>IFERROR(IF(INDEX('Open 2'!$A:$F,MATCH('Open 2 Results'!$E42,'Open 2'!$F:$F,0),2)&gt;0,INDEX('Open 2'!$A:$F,MATCH('Open 2 Results'!$E42,'Open 2'!$F:$F,0),2),""),"")</f>
        <v xml:space="preserve">Pam Vankekerix </v>
      </c>
      <c r="C42" s="84" t="str">
        <f>IFERROR(IF(INDEX('Open 2'!$A:$F,MATCH('Open 2 Results'!$E42,'Open 2'!$F:$F,0),3)&gt;0,INDEX('Open 2'!$A:$F,MATCH('Open 2 Results'!$E42,'Open 2'!$F:$F,0),3),""),"")</f>
        <v xml:space="preserve">JPS Kas Im Stylish </v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>
        <f>IFERROR(IF(INDEX('Open 2'!$A:$F,MATCH('Open 2 Results'!$E43,'Open 2'!$F:$F,0),1)&gt;0,INDEX('Open 2'!$A:$F,MATCH('Open 2 Results'!$E43,'Open 2'!$F:$F,0),1),""),"")</f>
        <v>1</v>
      </c>
      <c r="B43" s="84" t="str">
        <f>IFERROR(IF(INDEX('Open 2'!$A:$F,MATCH('Open 2 Results'!$E43,'Open 2'!$F:$F,0),2)&gt;0,INDEX('Open 2'!$A:$F,MATCH('Open 2 Results'!$E43,'Open 2'!$F:$F,0),2),""),"")</f>
        <v xml:space="preserve">Pam Vankekerix </v>
      </c>
      <c r="C43" s="84" t="str">
        <f>IFERROR(IF(INDEX('Open 2'!$A:$F,MATCH('Open 2 Results'!$E43,'Open 2'!$F:$F,0),3)&gt;0,INDEX('Open 2'!$A:$F,MATCH('Open 2 Results'!$E43,'Open 2'!$F:$F,0),3),""),"")</f>
        <v xml:space="preserve">JPS Kas Im Stylish </v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>
        <f>IFERROR(IF(INDEX('Open 2'!$A:$F,MATCH('Open 2 Results'!$E44,'Open 2'!$F:$F,0),1)&gt;0,INDEX('Open 2'!$A:$F,MATCH('Open 2 Results'!$E44,'Open 2'!$F:$F,0),1),""),"")</f>
        <v>1</v>
      </c>
      <c r="B44" s="84" t="str">
        <f>IFERROR(IF(INDEX('Open 2'!$A:$F,MATCH('Open 2 Results'!$E44,'Open 2'!$F:$F,0),2)&gt;0,INDEX('Open 2'!$A:$F,MATCH('Open 2 Results'!$E44,'Open 2'!$F:$F,0),2),""),"")</f>
        <v xml:space="preserve">Pam Vankekerix </v>
      </c>
      <c r="C44" s="84" t="str">
        <f>IFERROR(IF(INDEX('Open 2'!$A:$F,MATCH('Open 2 Results'!$E44,'Open 2'!$F:$F,0),3)&gt;0,INDEX('Open 2'!$A:$F,MATCH('Open 2 Results'!$E44,'Open 2'!$F:$F,0),3),""),"")</f>
        <v xml:space="preserve">JPS Kas Im Stylish </v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>
        <f>IFERROR(IF(INDEX('Open 2'!$A:$F,MATCH('Open 2 Results'!$E45,'Open 2'!$F:$F,0),1)&gt;0,INDEX('Open 2'!$A:$F,MATCH('Open 2 Results'!$E45,'Open 2'!$F:$F,0),1),""),"")</f>
        <v>1</v>
      </c>
      <c r="B45" s="84" t="str">
        <f>IFERROR(IF(INDEX('Open 2'!$A:$F,MATCH('Open 2 Results'!$E45,'Open 2'!$F:$F,0),2)&gt;0,INDEX('Open 2'!$A:$F,MATCH('Open 2 Results'!$E45,'Open 2'!$F:$F,0),2),""),"")</f>
        <v xml:space="preserve">Pam Vankekerix </v>
      </c>
      <c r="C45" s="84" t="str">
        <f>IFERROR(IF(INDEX('Open 2'!$A:$F,MATCH('Open 2 Results'!$E45,'Open 2'!$F:$F,0),3)&gt;0,INDEX('Open 2'!$A:$F,MATCH('Open 2 Results'!$E45,'Open 2'!$F:$F,0),3),""),"")</f>
        <v xml:space="preserve">JPS Kas Im Stylish </v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>
        <f>IFERROR(IF(INDEX('Open 2'!$A:$F,MATCH('Open 2 Results'!$E46,'Open 2'!$F:$F,0),1)&gt;0,INDEX('Open 2'!$A:$F,MATCH('Open 2 Results'!$E46,'Open 2'!$F:$F,0),1),""),"")</f>
        <v>1</v>
      </c>
      <c r="B46" s="84" t="str">
        <f>IFERROR(IF(INDEX('Open 2'!$A:$F,MATCH('Open 2 Results'!$E46,'Open 2'!$F:$F,0),2)&gt;0,INDEX('Open 2'!$A:$F,MATCH('Open 2 Results'!$E46,'Open 2'!$F:$F,0),2),""),"")</f>
        <v xml:space="preserve">Pam Vankekerix </v>
      </c>
      <c r="C46" s="84" t="str">
        <f>IFERROR(IF(INDEX('Open 2'!$A:$F,MATCH('Open 2 Results'!$E46,'Open 2'!$F:$F,0),3)&gt;0,INDEX('Open 2'!$A:$F,MATCH('Open 2 Results'!$E46,'Open 2'!$F:$F,0),3),""),"")</f>
        <v xml:space="preserve">JPS Kas Im Stylish </v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>
        <f>IFERROR(IF(INDEX('Open 2'!$A:$F,MATCH('Open 2 Results'!$E47,'Open 2'!$F:$F,0),1)&gt;0,INDEX('Open 2'!$A:$F,MATCH('Open 2 Results'!$E47,'Open 2'!$F:$F,0),1),""),"")</f>
        <v>1</v>
      </c>
      <c r="B47" s="84" t="str">
        <f>IFERROR(IF(INDEX('Open 2'!$A:$F,MATCH('Open 2 Results'!$E47,'Open 2'!$F:$F,0),2)&gt;0,INDEX('Open 2'!$A:$F,MATCH('Open 2 Results'!$E47,'Open 2'!$F:$F,0),2),""),"")</f>
        <v xml:space="preserve">Pam Vankekerix </v>
      </c>
      <c r="C47" s="84" t="str">
        <f>IFERROR(IF(INDEX('Open 2'!$A:$F,MATCH('Open 2 Results'!$E47,'Open 2'!$F:$F,0),3)&gt;0,INDEX('Open 2'!$A:$F,MATCH('Open 2 Results'!$E47,'Open 2'!$F:$F,0),3),""),"")</f>
        <v xml:space="preserve">JPS Kas Im Stylish </v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>
        <f>IFERROR(IF(INDEX('Open 2'!$A:$F,MATCH('Open 2 Results'!$E48,'Open 2'!$F:$F,0),1)&gt;0,INDEX('Open 2'!$A:$F,MATCH('Open 2 Results'!$E48,'Open 2'!$F:$F,0),1),""),"")</f>
        <v>1</v>
      </c>
      <c r="B48" s="84" t="str">
        <f>IFERROR(IF(INDEX('Open 2'!$A:$F,MATCH('Open 2 Results'!$E48,'Open 2'!$F:$F,0),2)&gt;0,INDEX('Open 2'!$A:$F,MATCH('Open 2 Results'!$E48,'Open 2'!$F:$F,0),2),""),"")</f>
        <v xml:space="preserve">Pam Vankekerix </v>
      </c>
      <c r="C48" s="84" t="str">
        <f>IFERROR(IF(INDEX('Open 2'!$A:$F,MATCH('Open 2 Results'!$E48,'Open 2'!$F:$F,0),3)&gt;0,INDEX('Open 2'!$A:$F,MATCH('Open 2 Results'!$E48,'Open 2'!$F:$F,0),3),""),"")</f>
        <v xml:space="preserve">JPS Kas Im Stylish </v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>
        <f>IFERROR(IF(INDEX('Open 2'!$A:$F,MATCH('Open 2 Results'!$E49,'Open 2'!$F:$F,0),1)&gt;0,INDEX('Open 2'!$A:$F,MATCH('Open 2 Results'!$E49,'Open 2'!$F:$F,0),1),""),"")</f>
        <v>1</v>
      </c>
      <c r="B49" s="84" t="str">
        <f>IFERROR(IF(INDEX('Open 2'!$A:$F,MATCH('Open 2 Results'!$E49,'Open 2'!$F:$F,0),2)&gt;0,INDEX('Open 2'!$A:$F,MATCH('Open 2 Results'!$E49,'Open 2'!$F:$F,0),2),""),"")</f>
        <v xml:space="preserve">Pam Vankekerix </v>
      </c>
      <c r="C49" s="84" t="str">
        <f>IFERROR(IF(INDEX('Open 2'!$A:$F,MATCH('Open 2 Results'!$E49,'Open 2'!$F:$F,0),3)&gt;0,INDEX('Open 2'!$A:$F,MATCH('Open 2 Results'!$E49,'Open 2'!$F:$F,0),3),""),"")</f>
        <v xml:space="preserve">JPS Kas Im Stylish </v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2'!$A:$F,MATCH('Open 2 Results'!$E50,'Open 2'!$F:$F,0),1)&gt;0,INDEX('Open 2'!$A:$F,MATCH('Open 2 Results'!$E50,'Open 2'!$F:$F,0),1),""),"")</f>
        <v>1</v>
      </c>
      <c r="B50" s="84" t="str">
        <f>IFERROR(IF(INDEX('Open 2'!$A:$F,MATCH('Open 2 Results'!$E50,'Open 2'!$F:$F,0),2)&gt;0,INDEX('Open 2'!$A:$F,MATCH('Open 2 Results'!$E50,'Open 2'!$F:$F,0),2),""),"")</f>
        <v xml:space="preserve">Pam Vankekerix </v>
      </c>
      <c r="C50" s="84" t="str">
        <f>IFERROR(IF(INDEX('Open 2'!$A:$F,MATCH('Open 2 Results'!$E50,'Open 2'!$F:$F,0),3)&gt;0,INDEX('Open 2'!$A:$F,MATCH('Open 2 Results'!$E50,'Open 2'!$F:$F,0),3),""),"")</f>
        <v xml:space="preserve">JPS Kas Im Stylish </v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2'!$A:$F,MATCH('Open 2 Results'!$E51,'Open 2'!$F:$F,0),1)&gt;0,INDEX('Open 2'!$A:$F,MATCH('Open 2 Results'!$E51,'Open 2'!$F:$F,0),1),""),"")</f>
        <v>1</v>
      </c>
      <c r="B51" s="84" t="str">
        <f>IFERROR(IF(INDEX('Open 2'!$A:$F,MATCH('Open 2 Results'!$E51,'Open 2'!$F:$F,0),2)&gt;0,INDEX('Open 2'!$A:$F,MATCH('Open 2 Results'!$E51,'Open 2'!$F:$F,0),2),""),"")</f>
        <v xml:space="preserve">Pam Vankekerix </v>
      </c>
      <c r="C51" s="84" t="str">
        <f>IFERROR(IF(INDEX('Open 2'!$A:$F,MATCH('Open 2 Results'!$E51,'Open 2'!$F:$F,0),3)&gt;0,INDEX('Open 2'!$A:$F,MATCH('Open 2 Results'!$E51,'Open 2'!$F:$F,0),3),""),"")</f>
        <v xml:space="preserve">JPS Kas Im Stylish </v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>
        <f>IFERROR(IF(INDEX('Open 2'!$A:$F,MATCH('Open 2 Results'!$E52,'Open 2'!$F:$F,0),1)&gt;0,INDEX('Open 2'!$A:$F,MATCH('Open 2 Results'!$E52,'Open 2'!$F:$F,0),1),""),"")</f>
        <v>1</v>
      </c>
      <c r="B52" s="84" t="str">
        <f>IFERROR(IF(INDEX('Open 2'!$A:$F,MATCH('Open 2 Results'!$E52,'Open 2'!$F:$F,0),2)&gt;0,INDEX('Open 2'!$A:$F,MATCH('Open 2 Results'!$E52,'Open 2'!$F:$F,0),2),""),"")</f>
        <v xml:space="preserve">Pam Vankekerix </v>
      </c>
      <c r="C52" s="84" t="str">
        <f>IFERROR(IF(INDEX('Open 2'!$A:$F,MATCH('Open 2 Results'!$E52,'Open 2'!$F:$F,0),3)&gt;0,INDEX('Open 2'!$A:$F,MATCH('Open 2 Results'!$E52,'Open 2'!$F:$F,0),3),""),"")</f>
        <v xml:space="preserve">JPS Kas Im Stylish </v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>
        <f>IFERROR(IF(INDEX('Open 2'!$A:$F,MATCH('Open 2 Results'!$E53,'Open 2'!$F:$F,0),1)&gt;0,INDEX('Open 2'!$A:$F,MATCH('Open 2 Results'!$E53,'Open 2'!$F:$F,0),1),""),"")</f>
        <v>1</v>
      </c>
      <c r="B53" s="84" t="str">
        <f>IFERROR(IF(INDEX('Open 2'!$A:$F,MATCH('Open 2 Results'!$E53,'Open 2'!$F:$F,0),2)&gt;0,INDEX('Open 2'!$A:$F,MATCH('Open 2 Results'!$E53,'Open 2'!$F:$F,0),2),""),"")</f>
        <v xml:space="preserve">Pam Vankekerix </v>
      </c>
      <c r="C53" s="84" t="str">
        <f>IFERROR(IF(INDEX('Open 2'!$A:$F,MATCH('Open 2 Results'!$E53,'Open 2'!$F:$F,0),3)&gt;0,INDEX('Open 2'!$A:$F,MATCH('Open 2 Results'!$E53,'Open 2'!$F:$F,0),3),""),"")</f>
        <v xml:space="preserve">JPS Kas Im Stylish </v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>
        <f>IFERROR(IF(INDEX('Open 2'!$A:$F,MATCH('Open 2 Results'!$E54,'Open 2'!$F:$F,0),1)&gt;0,INDEX('Open 2'!$A:$F,MATCH('Open 2 Results'!$E54,'Open 2'!$F:$F,0),1),""),"")</f>
        <v>1</v>
      </c>
      <c r="B54" s="84" t="str">
        <f>IFERROR(IF(INDEX('Open 2'!$A:$F,MATCH('Open 2 Results'!$E54,'Open 2'!$F:$F,0),2)&gt;0,INDEX('Open 2'!$A:$F,MATCH('Open 2 Results'!$E54,'Open 2'!$F:$F,0),2),""),"")</f>
        <v xml:space="preserve">Pam Vankekerix </v>
      </c>
      <c r="C54" s="84" t="str">
        <f>IFERROR(IF(INDEX('Open 2'!$A:$F,MATCH('Open 2 Results'!$E54,'Open 2'!$F:$F,0),3)&gt;0,INDEX('Open 2'!$A:$F,MATCH('Open 2 Results'!$E54,'Open 2'!$F:$F,0),3),""),"")</f>
        <v xml:space="preserve">JPS Kas Im Stylish </v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>
        <f>IFERROR(IF(INDEX('Open 2'!$A:$F,MATCH('Open 2 Results'!$E55,'Open 2'!$F:$F,0),1)&gt;0,INDEX('Open 2'!$A:$F,MATCH('Open 2 Results'!$E55,'Open 2'!$F:$F,0),1),""),"")</f>
        <v>1</v>
      </c>
      <c r="B55" s="84" t="str">
        <f>IFERROR(IF(INDEX('Open 2'!$A:$F,MATCH('Open 2 Results'!$E55,'Open 2'!$F:$F,0),2)&gt;0,INDEX('Open 2'!$A:$F,MATCH('Open 2 Results'!$E55,'Open 2'!$F:$F,0),2),""),"")</f>
        <v xml:space="preserve">Pam Vankekerix </v>
      </c>
      <c r="C55" s="84" t="str">
        <f>IFERROR(IF(INDEX('Open 2'!$A:$F,MATCH('Open 2 Results'!$E55,'Open 2'!$F:$F,0),3)&gt;0,INDEX('Open 2'!$A:$F,MATCH('Open 2 Results'!$E55,'Open 2'!$F:$F,0),3),""),"")</f>
        <v xml:space="preserve">JPS Kas Im Stylish </v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>
        <f>IFERROR(IF(INDEX('Open 2'!$A:$F,MATCH('Open 2 Results'!$E56,'Open 2'!$F:$F,0),1)&gt;0,INDEX('Open 2'!$A:$F,MATCH('Open 2 Results'!$E56,'Open 2'!$F:$F,0),1),""),"")</f>
        <v>1</v>
      </c>
      <c r="B56" s="84" t="str">
        <f>IFERROR(IF(INDEX('Open 2'!$A:$F,MATCH('Open 2 Results'!$E56,'Open 2'!$F:$F,0),2)&gt;0,INDEX('Open 2'!$A:$F,MATCH('Open 2 Results'!$E56,'Open 2'!$F:$F,0),2),""),"")</f>
        <v xml:space="preserve">Pam Vankekerix </v>
      </c>
      <c r="C56" s="84" t="str">
        <f>IFERROR(IF(INDEX('Open 2'!$A:$F,MATCH('Open 2 Results'!$E56,'Open 2'!$F:$F,0),3)&gt;0,INDEX('Open 2'!$A:$F,MATCH('Open 2 Results'!$E56,'Open 2'!$F:$F,0),3),""),"")</f>
        <v xml:space="preserve">JPS Kas Im Stylish </v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>
        <f>IFERROR(IF(INDEX('Open 2'!$A:$F,MATCH('Open 2 Results'!$E57,'Open 2'!$F:$F,0),1)&gt;0,INDEX('Open 2'!$A:$F,MATCH('Open 2 Results'!$E57,'Open 2'!$F:$F,0),1),""),"")</f>
        <v>1</v>
      </c>
      <c r="B57" s="84" t="str">
        <f>IFERROR(IF(INDEX('Open 2'!$A:$F,MATCH('Open 2 Results'!$E57,'Open 2'!$F:$F,0),2)&gt;0,INDEX('Open 2'!$A:$F,MATCH('Open 2 Results'!$E57,'Open 2'!$F:$F,0),2),""),"")</f>
        <v xml:space="preserve">Pam Vankekerix </v>
      </c>
      <c r="C57" s="84" t="str">
        <f>IFERROR(IF(INDEX('Open 2'!$A:$F,MATCH('Open 2 Results'!$E57,'Open 2'!$F:$F,0),3)&gt;0,INDEX('Open 2'!$A:$F,MATCH('Open 2 Results'!$E57,'Open 2'!$F:$F,0),3),""),"")</f>
        <v xml:space="preserve">JPS Kas Im Stylish </v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>
        <f>IFERROR(IF(INDEX('Open 2'!$A:$F,MATCH('Open 2 Results'!$E58,'Open 2'!$F:$F,0),1)&gt;0,INDEX('Open 2'!$A:$F,MATCH('Open 2 Results'!$E58,'Open 2'!$F:$F,0),1),""),"")</f>
        <v>1</v>
      </c>
      <c r="B58" s="84" t="str">
        <f>IFERROR(IF(INDEX('Open 2'!$A:$F,MATCH('Open 2 Results'!$E58,'Open 2'!$F:$F,0),2)&gt;0,INDEX('Open 2'!$A:$F,MATCH('Open 2 Results'!$E58,'Open 2'!$F:$F,0),2),""),"")</f>
        <v xml:space="preserve">Pam Vankekerix </v>
      </c>
      <c r="C58" s="84" t="str">
        <f>IFERROR(IF(INDEX('Open 2'!$A:$F,MATCH('Open 2 Results'!$E58,'Open 2'!$F:$F,0),3)&gt;0,INDEX('Open 2'!$A:$F,MATCH('Open 2 Results'!$E58,'Open 2'!$F:$F,0),3),""),"")</f>
        <v xml:space="preserve">JPS Kas Im Stylish </v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>
        <f>IFERROR(IF(INDEX('Open 2'!$A:$F,MATCH('Open 2 Results'!$E59,'Open 2'!$F:$F,0),1)&gt;0,INDEX('Open 2'!$A:$F,MATCH('Open 2 Results'!$E59,'Open 2'!$F:$F,0),1),""),"")</f>
        <v>1</v>
      </c>
      <c r="B59" s="84" t="str">
        <f>IFERROR(IF(INDEX('Open 2'!$A:$F,MATCH('Open 2 Results'!$E59,'Open 2'!$F:$F,0),2)&gt;0,INDEX('Open 2'!$A:$F,MATCH('Open 2 Results'!$E59,'Open 2'!$F:$F,0),2),""),"")</f>
        <v xml:space="preserve">Pam Vankekerix </v>
      </c>
      <c r="C59" s="84" t="str">
        <f>IFERROR(IF(INDEX('Open 2'!$A:$F,MATCH('Open 2 Results'!$E59,'Open 2'!$F:$F,0),3)&gt;0,INDEX('Open 2'!$A:$F,MATCH('Open 2 Results'!$E59,'Open 2'!$F:$F,0),3),""),"")</f>
        <v xml:space="preserve">JPS Kas Im Stylish </v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>
        <f>IFERROR(IF(INDEX('Open 2'!$A:$F,MATCH('Open 2 Results'!$E60,'Open 2'!$F:$F,0),1)&gt;0,INDEX('Open 2'!$A:$F,MATCH('Open 2 Results'!$E60,'Open 2'!$F:$F,0),1),""),"")</f>
        <v>1</v>
      </c>
      <c r="B60" s="84" t="str">
        <f>IFERROR(IF(INDEX('Open 2'!$A:$F,MATCH('Open 2 Results'!$E60,'Open 2'!$F:$F,0),2)&gt;0,INDEX('Open 2'!$A:$F,MATCH('Open 2 Results'!$E60,'Open 2'!$F:$F,0),2),""),"")</f>
        <v xml:space="preserve">Pam Vankekerix </v>
      </c>
      <c r="C60" s="84" t="str">
        <f>IFERROR(IF(INDEX('Open 2'!$A:$F,MATCH('Open 2 Results'!$E60,'Open 2'!$F:$F,0),3)&gt;0,INDEX('Open 2'!$A:$F,MATCH('Open 2 Results'!$E60,'Open 2'!$F:$F,0),3),""),"")</f>
        <v xml:space="preserve">JPS Kas Im Stylish </v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>
        <f>IFERROR(IF(INDEX('Open 2'!$A:$F,MATCH('Open 2 Results'!$E61,'Open 2'!$F:$F,0),1)&gt;0,INDEX('Open 2'!$A:$F,MATCH('Open 2 Results'!$E61,'Open 2'!$F:$F,0),1),""),"")</f>
        <v>1</v>
      </c>
      <c r="B61" s="84" t="str">
        <f>IFERROR(IF(INDEX('Open 2'!$A:$F,MATCH('Open 2 Results'!$E61,'Open 2'!$F:$F,0),2)&gt;0,INDEX('Open 2'!$A:$F,MATCH('Open 2 Results'!$E61,'Open 2'!$F:$F,0),2),""),"")</f>
        <v xml:space="preserve">Pam Vankekerix </v>
      </c>
      <c r="C61" s="84" t="str">
        <f>IFERROR(IF(INDEX('Open 2'!$A:$F,MATCH('Open 2 Results'!$E61,'Open 2'!$F:$F,0),3)&gt;0,INDEX('Open 2'!$A:$F,MATCH('Open 2 Results'!$E61,'Open 2'!$F:$F,0),3),""),"")</f>
        <v xml:space="preserve">JPS Kas Im Stylish </v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>
        <f>IFERROR(IF(INDEX('Open 2'!$A:$F,MATCH('Open 2 Results'!$E62,'Open 2'!$F:$F,0),1)&gt;0,INDEX('Open 2'!$A:$F,MATCH('Open 2 Results'!$E62,'Open 2'!$F:$F,0),1),""),"")</f>
        <v>1</v>
      </c>
      <c r="B62" s="84" t="str">
        <f>IFERROR(IF(INDEX('Open 2'!$A:$F,MATCH('Open 2 Results'!$E62,'Open 2'!$F:$F,0),2)&gt;0,INDEX('Open 2'!$A:$F,MATCH('Open 2 Results'!$E62,'Open 2'!$F:$F,0),2),""),"")</f>
        <v xml:space="preserve">Pam Vankekerix </v>
      </c>
      <c r="C62" s="84" t="str">
        <f>IFERROR(IF(INDEX('Open 2'!$A:$F,MATCH('Open 2 Results'!$E62,'Open 2'!$F:$F,0),3)&gt;0,INDEX('Open 2'!$A:$F,MATCH('Open 2 Results'!$E62,'Open 2'!$F:$F,0),3),""),"")</f>
        <v xml:space="preserve">JPS Kas Im Stylish </v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>
        <f>IFERROR(IF(INDEX('Open 2'!$A:$F,MATCH('Open 2 Results'!$E63,'Open 2'!$F:$F,0),1)&gt;0,INDEX('Open 2'!$A:$F,MATCH('Open 2 Results'!$E63,'Open 2'!$F:$F,0),1),""),"")</f>
        <v>1</v>
      </c>
      <c r="B63" s="84" t="str">
        <f>IFERROR(IF(INDEX('Open 2'!$A:$F,MATCH('Open 2 Results'!$E63,'Open 2'!$F:$F,0),2)&gt;0,INDEX('Open 2'!$A:$F,MATCH('Open 2 Results'!$E63,'Open 2'!$F:$F,0),2),""),"")</f>
        <v xml:space="preserve">Pam Vankekerix </v>
      </c>
      <c r="C63" s="84" t="str">
        <f>IFERROR(IF(INDEX('Open 2'!$A:$F,MATCH('Open 2 Results'!$E63,'Open 2'!$F:$F,0),3)&gt;0,INDEX('Open 2'!$A:$F,MATCH('Open 2 Results'!$E63,'Open 2'!$F:$F,0),3),""),"")</f>
        <v xml:space="preserve">JPS Kas Im Stylish </v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>
        <f>IFERROR(IF(INDEX('Open 2'!$A:$F,MATCH('Open 2 Results'!$E64,'Open 2'!$F:$F,0),1)&gt;0,INDEX('Open 2'!$A:$F,MATCH('Open 2 Results'!$E64,'Open 2'!$F:$F,0),1),""),"")</f>
        <v>1</v>
      </c>
      <c r="B64" s="84" t="str">
        <f>IFERROR(IF(INDEX('Open 2'!$A:$F,MATCH('Open 2 Results'!$E64,'Open 2'!$F:$F,0),2)&gt;0,INDEX('Open 2'!$A:$F,MATCH('Open 2 Results'!$E64,'Open 2'!$F:$F,0),2),""),"")</f>
        <v xml:space="preserve">Pam Vankekerix </v>
      </c>
      <c r="C64" s="84" t="str">
        <f>IFERROR(IF(INDEX('Open 2'!$A:$F,MATCH('Open 2 Results'!$E64,'Open 2'!$F:$F,0),3)&gt;0,INDEX('Open 2'!$A:$F,MATCH('Open 2 Results'!$E64,'Open 2'!$F:$F,0),3),""),"")</f>
        <v xml:space="preserve">JPS Kas Im Stylish </v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>
        <f>IFERROR(IF(INDEX('Open 2'!$A:$F,MATCH('Open 2 Results'!$E65,'Open 2'!$F:$F,0),1)&gt;0,INDEX('Open 2'!$A:$F,MATCH('Open 2 Results'!$E65,'Open 2'!$F:$F,0),1),""),"")</f>
        <v>1</v>
      </c>
      <c r="B65" s="84" t="str">
        <f>IFERROR(IF(INDEX('Open 2'!$A:$F,MATCH('Open 2 Results'!$E65,'Open 2'!$F:$F,0),2)&gt;0,INDEX('Open 2'!$A:$F,MATCH('Open 2 Results'!$E65,'Open 2'!$F:$F,0),2),""),"")</f>
        <v xml:space="preserve">Pam Vankekerix </v>
      </c>
      <c r="C65" s="84" t="str">
        <f>IFERROR(IF(INDEX('Open 2'!$A:$F,MATCH('Open 2 Results'!$E65,'Open 2'!$F:$F,0),3)&gt;0,INDEX('Open 2'!$A:$F,MATCH('Open 2 Results'!$E65,'Open 2'!$F:$F,0),3),""),"")</f>
        <v xml:space="preserve">JPS Kas Im Stylish </v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>
        <f>IFERROR(IF(INDEX('Open 2'!$A:$F,MATCH('Open 2 Results'!$E66,'Open 2'!$F:$F,0),1)&gt;0,INDEX('Open 2'!$A:$F,MATCH('Open 2 Results'!$E66,'Open 2'!$F:$F,0),1),""),"")</f>
        <v>1</v>
      </c>
      <c r="B66" s="84" t="str">
        <f>IFERROR(IF(INDEX('Open 2'!$A:$F,MATCH('Open 2 Results'!$E66,'Open 2'!$F:$F,0),2)&gt;0,INDEX('Open 2'!$A:$F,MATCH('Open 2 Results'!$E66,'Open 2'!$F:$F,0),2),""),"")</f>
        <v xml:space="preserve">Pam Vankekerix </v>
      </c>
      <c r="C66" s="84" t="str">
        <f>IFERROR(IF(INDEX('Open 2'!$A:$F,MATCH('Open 2 Results'!$E66,'Open 2'!$F:$F,0),3)&gt;0,INDEX('Open 2'!$A:$F,MATCH('Open 2 Results'!$E66,'Open 2'!$F:$F,0),3),""),"")</f>
        <v xml:space="preserve">JPS Kas Im Stylish </v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>
        <f>IFERROR(IF(INDEX('Open 2'!$A:$F,MATCH('Open 2 Results'!$E67,'Open 2'!$F:$F,0),1)&gt;0,INDEX('Open 2'!$A:$F,MATCH('Open 2 Results'!$E67,'Open 2'!$F:$F,0),1),""),"")</f>
        <v>1</v>
      </c>
      <c r="B67" s="84" t="str">
        <f>IFERROR(IF(INDEX('Open 2'!$A:$F,MATCH('Open 2 Results'!$E67,'Open 2'!$F:$F,0),2)&gt;0,INDEX('Open 2'!$A:$F,MATCH('Open 2 Results'!$E67,'Open 2'!$F:$F,0),2),""),"")</f>
        <v xml:space="preserve">Pam Vankekerix </v>
      </c>
      <c r="C67" s="84" t="str">
        <f>IFERROR(IF(INDEX('Open 2'!$A:$F,MATCH('Open 2 Results'!$E67,'Open 2'!$F:$F,0),3)&gt;0,INDEX('Open 2'!$A:$F,MATCH('Open 2 Results'!$E67,'Open 2'!$F:$F,0),3),""),"")</f>
        <v xml:space="preserve">JPS Kas Im Stylish </v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>
        <f>IFERROR(IF(INDEX('Open 2'!$A:$F,MATCH('Open 2 Results'!$E68,'Open 2'!$F:$F,0),1)&gt;0,INDEX('Open 2'!$A:$F,MATCH('Open 2 Results'!$E68,'Open 2'!$F:$F,0),1),""),"")</f>
        <v>1</v>
      </c>
      <c r="B68" s="84" t="str">
        <f>IFERROR(IF(INDEX('Open 2'!$A:$F,MATCH('Open 2 Results'!$E68,'Open 2'!$F:$F,0),2)&gt;0,INDEX('Open 2'!$A:$F,MATCH('Open 2 Results'!$E68,'Open 2'!$F:$F,0),2),""),"")</f>
        <v xml:space="preserve">Pam Vankekerix </v>
      </c>
      <c r="C68" s="84" t="str">
        <f>IFERROR(IF(INDEX('Open 2'!$A:$F,MATCH('Open 2 Results'!$E68,'Open 2'!$F:$F,0),3)&gt;0,INDEX('Open 2'!$A:$F,MATCH('Open 2 Results'!$E68,'Open 2'!$F:$F,0),3),""),"")</f>
        <v xml:space="preserve">JPS Kas Im Stylish </v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>
        <f>IFERROR(IF(INDEX('Open 2'!$A:$F,MATCH('Open 2 Results'!$E69,'Open 2'!$F:$F,0),1)&gt;0,INDEX('Open 2'!$A:$F,MATCH('Open 2 Results'!$E69,'Open 2'!$F:$F,0),1),""),"")</f>
        <v>1</v>
      </c>
      <c r="B69" s="84" t="str">
        <f>IFERROR(IF(INDEX('Open 2'!$A:$F,MATCH('Open 2 Results'!$E69,'Open 2'!$F:$F,0),2)&gt;0,INDEX('Open 2'!$A:$F,MATCH('Open 2 Results'!$E69,'Open 2'!$F:$F,0),2),""),"")</f>
        <v xml:space="preserve">Pam Vankekerix </v>
      </c>
      <c r="C69" s="84" t="str">
        <f>IFERROR(IF(INDEX('Open 2'!$A:$F,MATCH('Open 2 Results'!$E69,'Open 2'!$F:$F,0),3)&gt;0,INDEX('Open 2'!$A:$F,MATCH('Open 2 Results'!$E69,'Open 2'!$F:$F,0),3),""),"")</f>
        <v xml:space="preserve">JPS Kas Im Stylish </v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>
        <f>IFERROR(IF(INDEX('Open 2'!$A:$F,MATCH('Open 2 Results'!$E70,'Open 2'!$F:$F,0),1)&gt;0,INDEX('Open 2'!$A:$F,MATCH('Open 2 Results'!$E70,'Open 2'!$F:$F,0),1),""),"")</f>
        <v>1</v>
      </c>
      <c r="B70" s="84" t="str">
        <f>IFERROR(IF(INDEX('Open 2'!$A:$F,MATCH('Open 2 Results'!$E70,'Open 2'!$F:$F,0),2)&gt;0,INDEX('Open 2'!$A:$F,MATCH('Open 2 Results'!$E70,'Open 2'!$F:$F,0),2),""),"")</f>
        <v xml:space="preserve">Pam Vankekerix </v>
      </c>
      <c r="C70" s="84" t="str">
        <f>IFERROR(IF(INDEX('Open 2'!$A:$F,MATCH('Open 2 Results'!$E70,'Open 2'!$F:$F,0),3)&gt;0,INDEX('Open 2'!$A:$F,MATCH('Open 2 Results'!$E70,'Open 2'!$F:$F,0),3),""),"")</f>
        <v xml:space="preserve">JPS Kas Im Stylish </v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>
        <f>IFERROR(IF(INDEX('Open 2'!$A:$F,MATCH('Open 2 Results'!$E71,'Open 2'!$F:$F,0),1)&gt;0,INDEX('Open 2'!$A:$F,MATCH('Open 2 Results'!$E71,'Open 2'!$F:$F,0),1),""),"")</f>
        <v>1</v>
      </c>
      <c r="B71" s="84" t="str">
        <f>IFERROR(IF(INDEX('Open 2'!$A:$F,MATCH('Open 2 Results'!$E71,'Open 2'!$F:$F,0),2)&gt;0,INDEX('Open 2'!$A:$F,MATCH('Open 2 Results'!$E71,'Open 2'!$F:$F,0),2),""),"")</f>
        <v xml:space="preserve">Pam Vankekerix </v>
      </c>
      <c r="C71" s="84" t="str">
        <f>IFERROR(IF(INDEX('Open 2'!$A:$F,MATCH('Open 2 Results'!$E71,'Open 2'!$F:$F,0),3)&gt;0,INDEX('Open 2'!$A:$F,MATCH('Open 2 Results'!$E71,'Open 2'!$F:$F,0),3),""),"")</f>
        <v xml:space="preserve">JPS Kas Im Stylish </v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>
        <f>IFERROR(IF(INDEX('Open 2'!$A:$F,MATCH('Open 2 Results'!$E72,'Open 2'!$F:$F,0),1)&gt;0,INDEX('Open 2'!$A:$F,MATCH('Open 2 Results'!$E72,'Open 2'!$F:$F,0),1),""),"")</f>
        <v>1</v>
      </c>
      <c r="B72" s="84" t="str">
        <f>IFERROR(IF(INDEX('Open 2'!$A:$F,MATCH('Open 2 Results'!$E72,'Open 2'!$F:$F,0),2)&gt;0,INDEX('Open 2'!$A:$F,MATCH('Open 2 Results'!$E72,'Open 2'!$F:$F,0),2),""),"")</f>
        <v xml:space="preserve">Pam Vankekerix </v>
      </c>
      <c r="C72" s="84" t="str">
        <f>IFERROR(IF(INDEX('Open 2'!$A:$F,MATCH('Open 2 Results'!$E72,'Open 2'!$F:$F,0),3)&gt;0,INDEX('Open 2'!$A:$F,MATCH('Open 2 Results'!$E72,'Open 2'!$F:$F,0),3),""),"")</f>
        <v xml:space="preserve">JPS Kas Im Stylish </v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>
        <f>IFERROR(IF(INDEX('Open 2'!$A:$F,MATCH('Open 2 Results'!$E73,'Open 2'!$F:$F,0),1)&gt;0,INDEX('Open 2'!$A:$F,MATCH('Open 2 Results'!$E73,'Open 2'!$F:$F,0),1),""),"")</f>
        <v>1</v>
      </c>
      <c r="B73" s="84" t="str">
        <f>IFERROR(IF(INDEX('Open 2'!$A:$F,MATCH('Open 2 Results'!$E73,'Open 2'!$F:$F,0),2)&gt;0,INDEX('Open 2'!$A:$F,MATCH('Open 2 Results'!$E73,'Open 2'!$F:$F,0),2),""),"")</f>
        <v xml:space="preserve">Pam Vankekerix </v>
      </c>
      <c r="C73" s="84" t="str">
        <f>IFERROR(IF(INDEX('Open 2'!$A:$F,MATCH('Open 2 Results'!$E73,'Open 2'!$F:$F,0),3)&gt;0,INDEX('Open 2'!$A:$F,MATCH('Open 2 Results'!$E73,'Open 2'!$F:$F,0),3),""),"")</f>
        <v xml:space="preserve">JPS Kas Im Stylish </v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>
        <f>IFERROR(IF(INDEX('Open 2'!$A:$F,MATCH('Open 2 Results'!$E74,'Open 2'!$F:$F,0),1)&gt;0,INDEX('Open 2'!$A:$F,MATCH('Open 2 Results'!$E74,'Open 2'!$F:$F,0),1),""),"")</f>
        <v>1</v>
      </c>
      <c r="B74" s="84" t="str">
        <f>IFERROR(IF(INDEX('Open 2'!$A:$F,MATCH('Open 2 Results'!$E74,'Open 2'!$F:$F,0),2)&gt;0,INDEX('Open 2'!$A:$F,MATCH('Open 2 Results'!$E74,'Open 2'!$F:$F,0),2),""),"")</f>
        <v xml:space="preserve">Pam Vankekerix </v>
      </c>
      <c r="C74" s="84" t="str">
        <f>IFERROR(IF(INDEX('Open 2'!$A:$F,MATCH('Open 2 Results'!$E74,'Open 2'!$F:$F,0),3)&gt;0,INDEX('Open 2'!$A:$F,MATCH('Open 2 Results'!$E74,'Open 2'!$F:$F,0),3),""),"")</f>
        <v xml:space="preserve">JPS Kas Im Stylish </v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>
        <f>IFERROR(IF(INDEX('Open 2'!$A:$F,MATCH('Open 2 Results'!$E75,'Open 2'!$F:$F,0),1)&gt;0,INDEX('Open 2'!$A:$F,MATCH('Open 2 Results'!$E75,'Open 2'!$F:$F,0),1),""),"")</f>
        <v>1</v>
      </c>
      <c r="B75" s="84" t="str">
        <f>IFERROR(IF(INDEX('Open 2'!$A:$F,MATCH('Open 2 Results'!$E75,'Open 2'!$F:$F,0),2)&gt;0,INDEX('Open 2'!$A:$F,MATCH('Open 2 Results'!$E75,'Open 2'!$F:$F,0),2),""),"")</f>
        <v xml:space="preserve">Pam Vankekerix </v>
      </c>
      <c r="C75" s="84" t="str">
        <f>IFERROR(IF(INDEX('Open 2'!$A:$F,MATCH('Open 2 Results'!$E75,'Open 2'!$F:$F,0),3)&gt;0,INDEX('Open 2'!$A:$F,MATCH('Open 2 Results'!$E75,'Open 2'!$F:$F,0),3),""),"")</f>
        <v xml:space="preserve">JPS Kas Im Stylish </v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>
        <f>IFERROR(IF(INDEX('Open 2'!$A:$F,MATCH('Open 2 Results'!$E76,'Open 2'!$F:$F,0),1)&gt;0,INDEX('Open 2'!$A:$F,MATCH('Open 2 Results'!$E76,'Open 2'!$F:$F,0),1),""),"")</f>
        <v>1</v>
      </c>
      <c r="B76" s="84" t="str">
        <f>IFERROR(IF(INDEX('Open 2'!$A:$F,MATCH('Open 2 Results'!$E76,'Open 2'!$F:$F,0),2)&gt;0,INDEX('Open 2'!$A:$F,MATCH('Open 2 Results'!$E76,'Open 2'!$F:$F,0),2),""),"")</f>
        <v xml:space="preserve">Pam Vankekerix </v>
      </c>
      <c r="C76" s="84" t="str">
        <f>IFERROR(IF(INDEX('Open 2'!$A:$F,MATCH('Open 2 Results'!$E76,'Open 2'!$F:$F,0),3)&gt;0,INDEX('Open 2'!$A:$F,MATCH('Open 2 Results'!$E76,'Open 2'!$F:$F,0),3),""),"")</f>
        <v xml:space="preserve">JPS Kas Im Stylish </v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>
        <f>IFERROR(IF(INDEX('Open 2'!$A:$F,MATCH('Open 2 Results'!$E77,'Open 2'!$F:$F,0),1)&gt;0,INDEX('Open 2'!$A:$F,MATCH('Open 2 Results'!$E77,'Open 2'!$F:$F,0),1),""),"")</f>
        <v>1</v>
      </c>
      <c r="B77" s="84" t="str">
        <f>IFERROR(IF(INDEX('Open 2'!$A:$F,MATCH('Open 2 Results'!$E77,'Open 2'!$F:$F,0),2)&gt;0,INDEX('Open 2'!$A:$F,MATCH('Open 2 Results'!$E77,'Open 2'!$F:$F,0),2),""),"")</f>
        <v xml:space="preserve">Pam Vankekerix </v>
      </c>
      <c r="C77" s="84" t="str">
        <f>IFERROR(IF(INDEX('Open 2'!$A:$F,MATCH('Open 2 Results'!$E77,'Open 2'!$F:$F,0),3)&gt;0,INDEX('Open 2'!$A:$F,MATCH('Open 2 Results'!$E77,'Open 2'!$F:$F,0),3),""),"")</f>
        <v xml:space="preserve">JPS Kas Im Stylish </v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>
        <f>IFERROR(IF(INDEX('Open 2'!$A:$F,MATCH('Open 2 Results'!$E78,'Open 2'!$F:$F,0),1)&gt;0,INDEX('Open 2'!$A:$F,MATCH('Open 2 Results'!$E78,'Open 2'!$F:$F,0),1),""),"")</f>
        <v>1</v>
      </c>
      <c r="B78" s="84" t="str">
        <f>IFERROR(IF(INDEX('Open 2'!$A:$F,MATCH('Open 2 Results'!$E78,'Open 2'!$F:$F,0),2)&gt;0,INDEX('Open 2'!$A:$F,MATCH('Open 2 Results'!$E78,'Open 2'!$F:$F,0),2),""),"")</f>
        <v xml:space="preserve">Pam Vankekerix </v>
      </c>
      <c r="C78" s="84" t="str">
        <f>IFERROR(IF(INDEX('Open 2'!$A:$F,MATCH('Open 2 Results'!$E78,'Open 2'!$F:$F,0),3)&gt;0,INDEX('Open 2'!$A:$F,MATCH('Open 2 Results'!$E78,'Open 2'!$F:$F,0),3),""),"")</f>
        <v xml:space="preserve">JPS Kas Im Stylish </v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>
        <f>IFERROR(IF(INDEX('Open 2'!$A:$F,MATCH('Open 2 Results'!$E79,'Open 2'!$F:$F,0),1)&gt;0,INDEX('Open 2'!$A:$F,MATCH('Open 2 Results'!$E79,'Open 2'!$F:$F,0),1),""),"")</f>
        <v>1</v>
      </c>
      <c r="B79" s="84" t="str">
        <f>IFERROR(IF(INDEX('Open 2'!$A:$F,MATCH('Open 2 Results'!$E79,'Open 2'!$F:$F,0),2)&gt;0,INDEX('Open 2'!$A:$F,MATCH('Open 2 Results'!$E79,'Open 2'!$F:$F,0),2),""),"")</f>
        <v xml:space="preserve">Pam Vankekerix </v>
      </c>
      <c r="C79" s="84" t="str">
        <f>IFERROR(IF(INDEX('Open 2'!$A:$F,MATCH('Open 2 Results'!$E79,'Open 2'!$F:$F,0),3)&gt;0,INDEX('Open 2'!$A:$F,MATCH('Open 2 Results'!$E79,'Open 2'!$F:$F,0),3),""),"")</f>
        <v xml:space="preserve">JPS Kas Im Stylish </v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>
        <f>IFERROR(IF(INDEX('Open 2'!$A:$F,MATCH('Open 2 Results'!$E80,'Open 2'!$F:$F,0),1)&gt;0,INDEX('Open 2'!$A:$F,MATCH('Open 2 Results'!$E80,'Open 2'!$F:$F,0),1),""),"")</f>
        <v>1</v>
      </c>
      <c r="B80" s="84" t="str">
        <f>IFERROR(IF(INDEX('Open 2'!$A:$F,MATCH('Open 2 Results'!$E80,'Open 2'!$F:$F,0),2)&gt;0,INDEX('Open 2'!$A:$F,MATCH('Open 2 Results'!$E80,'Open 2'!$F:$F,0),2),""),"")</f>
        <v xml:space="preserve">Pam Vankekerix </v>
      </c>
      <c r="C80" s="84" t="str">
        <f>IFERROR(IF(INDEX('Open 2'!$A:$F,MATCH('Open 2 Results'!$E80,'Open 2'!$F:$F,0),3)&gt;0,INDEX('Open 2'!$A:$F,MATCH('Open 2 Results'!$E80,'Open 2'!$F:$F,0),3),""),"")</f>
        <v xml:space="preserve">JPS Kas Im Stylish </v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>
        <f>IFERROR(IF(INDEX('Open 2'!$A:$F,MATCH('Open 2 Results'!$E81,'Open 2'!$F:$F,0),1)&gt;0,INDEX('Open 2'!$A:$F,MATCH('Open 2 Results'!$E81,'Open 2'!$F:$F,0),1),""),"")</f>
        <v>1</v>
      </c>
      <c r="B81" s="84" t="str">
        <f>IFERROR(IF(INDEX('Open 2'!$A:$F,MATCH('Open 2 Results'!$E81,'Open 2'!$F:$F,0),2)&gt;0,INDEX('Open 2'!$A:$F,MATCH('Open 2 Results'!$E81,'Open 2'!$F:$F,0),2),""),"")</f>
        <v xml:space="preserve">Pam Vankekerix </v>
      </c>
      <c r="C81" s="84" t="str">
        <f>IFERROR(IF(INDEX('Open 2'!$A:$F,MATCH('Open 2 Results'!$E81,'Open 2'!$F:$F,0),3)&gt;0,INDEX('Open 2'!$A:$F,MATCH('Open 2 Results'!$E81,'Open 2'!$F:$F,0),3),""),"")</f>
        <v xml:space="preserve">JPS Kas Im Stylish </v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>
        <f>IFERROR(IF(INDEX('Open 2'!$A:$F,MATCH('Open 2 Results'!$E82,'Open 2'!$F:$F,0),1)&gt;0,INDEX('Open 2'!$A:$F,MATCH('Open 2 Results'!$E82,'Open 2'!$F:$F,0),1),""),"")</f>
        <v>1</v>
      </c>
      <c r="B82" s="84" t="str">
        <f>IFERROR(IF(INDEX('Open 2'!$A:$F,MATCH('Open 2 Results'!$E82,'Open 2'!$F:$F,0),2)&gt;0,INDEX('Open 2'!$A:$F,MATCH('Open 2 Results'!$E82,'Open 2'!$F:$F,0),2),""),"")</f>
        <v xml:space="preserve">Pam Vankekerix </v>
      </c>
      <c r="C82" s="84" t="str">
        <f>IFERROR(IF(INDEX('Open 2'!$A:$F,MATCH('Open 2 Results'!$E82,'Open 2'!$F:$F,0),3)&gt;0,INDEX('Open 2'!$A:$F,MATCH('Open 2 Results'!$E82,'Open 2'!$F:$F,0),3),""),"")</f>
        <v xml:space="preserve">JPS Kas Im Stylish </v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>
        <f>IFERROR(IF(INDEX('Open 2'!$A:$F,MATCH('Open 2 Results'!$E83,'Open 2'!$F:$F,0),1)&gt;0,INDEX('Open 2'!$A:$F,MATCH('Open 2 Results'!$E83,'Open 2'!$F:$F,0),1),""),"")</f>
        <v>1</v>
      </c>
      <c r="B83" s="84" t="str">
        <f>IFERROR(IF(INDEX('Open 2'!$A:$F,MATCH('Open 2 Results'!$E83,'Open 2'!$F:$F,0),2)&gt;0,INDEX('Open 2'!$A:$F,MATCH('Open 2 Results'!$E83,'Open 2'!$F:$F,0),2),""),"")</f>
        <v xml:space="preserve">Pam Vankekerix </v>
      </c>
      <c r="C83" s="84" t="str">
        <f>IFERROR(IF(INDEX('Open 2'!$A:$F,MATCH('Open 2 Results'!$E83,'Open 2'!$F:$F,0),3)&gt;0,INDEX('Open 2'!$A:$F,MATCH('Open 2 Results'!$E83,'Open 2'!$F:$F,0),3),""),"")</f>
        <v xml:space="preserve">JPS Kas Im Stylish </v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>
        <f>IFERROR(IF(INDEX('Open 2'!$A:$F,MATCH('Open 2 Results'!$E84,'Open 2'!$F:$F,0),1)&gt;0,INDEX('Open 2'!$A:$F,MATCH('Open 2 Results'!$E84,'Open 2'!$F:$F,0),1),""),"")</f>
        <v>1</v>
      </c>
      <c r="B84" s="84" t="str">
        <f>IFERROR(IF(INDEX('Open 2'!$A:$F,MATCH('Open 2 Results'!$E84,'Open 2'!$F:$F,0),2)&gt;0,INDEX('Open 2'!$A:$F,MATCH('Open 2 Results'!$E84,'Open 2'!$F:$F,0),2),""),"")</f>
        <v xml:space="preserve">Pam Vankekerix </v>
      </c>
      <c r="C84" s="84" t="str">
        <f>IFERROR(IF(INDEX('Open 2'!$A:$F,MATCH('Open 2 Results'!$E84,'Open 2'!$F:$F,0),3)&gt;0,INDEX('Open 2'!$A:$F,MATCH('Open 2 Results'!$E84,'Open 2'!$F:$F,0),3),""),"")</f>
        <v xml:space="preserve">JPS Kas Im Stylish </v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>
        <f>IFERROR(IF(INDEX('Open 2'!$A:$F,MATCH('Open 2 Results'!$E85,'Open 2'!$F:$F,0),1)&gt;0,INDEX('Open 2'!$A:$F,MATCH('Open 2 Results'!$E85,'Open 2'!$F:$F,0),1),""),"")</f>
        <v>1</v>
      </c>
      <c r="B85" s="84" t="str">
        <f>IFERROR(IF(INDEX('Open 2'!$A:$F,MATCH('Open 2 Results'!$E85,'Open 2'!$F:$F,0),2)&gt;0,INDEX('Open 2'!$A:$F,MATCH('Open 2 Results'!$E85,'Open 2'!$F:$F,0),2),""),"")</f>
        <v xml:space="preserve">Pam Vankekerix </v>
      </c>
      <c r="C85" s="84" t="str">
        <f>IFERROR(IF(INDEX('Open 2'!$A:$F,MATCH('Open 2 Results'!$E85,'Open 2'!$F:$F,0),3)&gt;0,INDEX('Open 2'!$A:$F,MATCH('Open 2 Results'!$E85,'Open 2'!$F:$F,0),3),""),"")</f>
        <v xml:space="preserve">JPS Kas Im Stylish </v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>
        <f>IFERROR(IF(INDEX('Open 2'!$A:$F,MATCH('Open 2 Results'!$E86,'Open 2'!$F:$F,0),1)&gt;0,INDEX('Open 2'!$A:$F,MATCH('Open 2 Results'!$E86,'Open 2'!$F:$F,0),1),""),"")</f>
        <v>1</v>
      </c>
      <c r="B86" s="84" t="str">
        <f>IFERROR(IF(INDEX('Open 2'!$A:$F,MATCH('Open 2 Results'!$E86,'Open 2'!$F:$F,0),2)&gt;0,INDEX('Open 2'!$A:$F,MATCH('Open 2 Results'!$E86,'Open 2'!$F:$F,0),2),""),"")</f>
        <v xml:space="preserve">Pam Vankekerix </v>
      </c>
      <c r="C86" s="84" t="str">
        <f>IFERROR(IF(INDEX('Open 2'!$A:$F,MATCH('Open 2 Results'!$E86,'Open 2'!$F:$F,0),3)&gt;0,INDEX('Open 2'!$A:$F,MATCH('Open 2 Results'!$E86,'Open 2'!$F:$F,0),3),""),"")</f>
        <v xml:space="preserve">JPS Kas Im Stylish </v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>
        <f>IFERROR(IF(INDEX('Open 2'!$A:$F,MATCH('Open 2 Results'!$E87,'Open 2'!$F:$F,0),1)&gt;0,INDEX('Open 2'!$A:$F,MATCH('Open 2 Results'!$E87,'Open 2'!$F:$F,0),1),""),"")</f>
        <v>1</v>
      </c>
      <c r="B87" s="84" t="str">
        <f>IFERROR(IF(INDEX('Open 2'!$A:$F,MATCH('Open 2 Results'!$E87,'Open 2'!$F:$F,0),2)&gt;0,INDEX('Open 2'!$A:$F,MATCH('Open 2 Results'!$E87,'Open 2'!$F:$F,0),2),""),"")</f>
        <v xml:space="preserve">Pam Vankekerix </v>
      </c>
      <c r="C87" s="84" t="str">
        <f>IFERROR(IF(INDEX('Open 2'!$A:$F,MATCH('Open 2 Results'!$E87,'Open 2'!$F:$F,0),3)&gt;0,INDEX('Open 2'!$A:$F,MATCH('Open 2 Results'!$E87,'Open 2'!$F:$F,0),3),""),"")</f>
        <v xml:space="preserve">JPS Kas Im Stylish </v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>
        <f>IFERROR(IF(INDEX('Open 2'!$A:$F,MATCH('Open 2 Results'!$E88,'Open 2'!$F:$F,0),1)&gt;0,INDEX('Open 2'!$A:$F,MATCH('Open 2 Results'!$E88,'Open 2'!$F:$F,0),1),""),"")</f>
        <v>1</v>
      </c>
      <c r="B88" s="84" t="str">
        <f>IFERROR(IF(INDEX('Open 2'!$A:$F,MATCH('Open 2 Results'!$E88,'Open 2'!$F:$F,0),2)&gt;0,INDEX('Open 2'!$A:$F,MATCH('Open 2 Results'!$E88,'Open 2'!$F:$F,0),2),""),"")</f>
        <v xml:space="preserve">Pam Vankekerix </v>
      </c>
      <c r="C88" s="84" t="str">
        <f>IFERROR(IF(INDEX('Open 2'!$A:$F,MATCH('Open 2 Results'!$E88,'Open 2'!$F:$F,0),3)&gt;0,INDEX('Open 2'!$A:$F,MATCH('Open 2 Results'!$E88,'Open 2'!$F:$F,0),3),""),"")</f>
        <v xml:space="preserve">JPS Kas Im Stylish </v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>
        <f>IFERROR(IF(INDEX('Open 2'!$A:$F,MATCH('Open 2 Results'!$E89,'Open 2'!$F:$F,0),1)&gt;0,INDEX('Open 2'!$A:$F,MATCH('Open 2 Results'!$E89,'Open 2'!$F:$F,0),1),""),"")</f>
        <v>1</v>
      </c>
      <c r="B89" s="84" t="str">
        <f>IFERROR(IF(INDEX('Open 2'!$A:$F,MATCH('Open 2 Results'!$E89,'Open 2'!$F:$F,0),2)&gt;0,INDEX('Open 2'!$A:$F,MATCH('Open 2 Results'!$E89,'Open 2'!$F:$F,0),2),""),"")</f>
        <v xml:space="preserve">Pam Vankekerix </v>
      </c>
      <c r="C89" s="84" t="str">
        <f>IFERROR(IF(INDEX('Open 2'!$A:$F,MATCH('Open 2 Results'!$E89,'Open 2'!$F:$F,0),3)&gt;0,INDEX('Open 2'!$A:$F,MATCH('Open 2 Results'!$E89,'Open 2'!$F:$F,0),3),""),"")</f>
        <v xml:space="preserve">JPS Kas Im Stylish </v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>
        <f>IFERROR(IF(INDEX('Open 2'!$A:$F,MATCH('Open 2 Results'!$E90,'Open 2'!$F:$F,0),1)&gt;0,INDEX('Open 2'!$A:$F,MATCH('Open 2 Results'!$E90,'Open 2'!$F:$F,0),1),""),"")</f>
        <v>1</v>
      </c>
      <c r="B90" s="84" t="str">
        <f>IFERROR(IF(INDEX('Open 2'!$A:$F,MATCH('Open 2 Results'!$E90,'Open 2'!$F:$F,0),2)&gt;0,INDEX('Open 2'!$A:$F,MATCH('Open 2 Results'!$E90,'Open 2'!$F:$F,0),2),""),"")</f>
        <v xml:space="preserve">Pam Vankekerix </v>
      </c>
      <c r="C90" s="84" t="str">
        <f>IFERROR(IF(INDEX('Open 2'!$A:$F,MATCH('Open 2 Results'!$E90,'Open 2'!$F:$F,0),3)&gt;0,INDEX('Open 2'!$A:$F,MATCH('Open 2 Results'!$E90,'Open 2'!$F:$F,0),3),""),"")</f>
        <v xml:space="preserve">JPS Kas Im Stylish </v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>
        <f>IFERROR(IF(INDEX('Open 2'!$A:$F,MATCH('Open 2 Results'!$E91,'Open 2'!$F:$F,0),1)&gt;0,INDEX('Open 2'!$A:$F,MATCH('Open 2 Results'!$E91,'Open 2'!$F:$F,0),1),""),"")</f>
        <v>1</v>
      </c>
      <c r="B91" s="84" t="str">
        <f>IFERROR(IF(INDEX('Open 2'!$A:$F,MATCH('Open 2 Results'!$E91,'Open 2'!$F:$F,0),2)&gt;0,INDEX('Open 2'!$A:$F,MATCH('Open 2 Results'!$E91,'Open 2'!$F:$F,0),2),""),"")</f>
        <v xml:space="preserve">Pam Vankekerix </v>
      </c>
      <c r="C91" s="84" t="str">
        <f>IFERROR(IF(INDEX('Open 2'!$A:$F,MATCH('Open 2 Results'!$E91,'Open 2'!$F:$F,0),3)&gt;0,INDEX('Open 2'!$A:$F,MATCH('Open 2 Results'!$E91,'Open 2'!$F:$F,0),3),""),"")</f>
        <v xml:space="preserve">JPS Kas Im Stylish </v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>
        <f>IFERROR(IF(INDEX('Open 2'!$A:$F,MATCH('Open 2 Results'!$E92,'Open 2'!$F:$F,0),1)&gt;0,INDEX('Open 2'!$A:$F,MATCH('Open 2 Results'!$E92,'Open 2'!$F:$F,0),1),""),"")</f>
        <v>1</v>
      </c>
      <c r="B92" s="84" t="str">
        <f>IFERROR(IF(INDEX('Open 2'!$A:$F,MATCH('Open 2 Results'!$E92,'Open 2'!$F:$F,0),2)&gt;0,INDEX('Open 2'!$A:$F,MATCH('Open 2 Results'!$E92,'Open 2'!$F:$F,0),2),""),"")</f>
        <v xml:space="preserve">Pam Vankekerix </v>
      </c>
      <c r="C92" s="84" t="str">
        <f>IFERROR(IF(INDEX('Open 2'!$A:$F,MATCH('Open 2 Results'!$E92,'Open 2'!$F:$F,0),3)&gt;0,INDEX('Open 2'!$A:$F,MATCH('Open 2 Results'!$E92,'Open 2'!$F:$F,0),3),""),"")</f>
        <v xml:space="preserve">JPS Kas Im Stylish </v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>
        <f>IFERROR(IF(INDEX('Open 2'!$A:$F,MATCH('Open 2 Results'!$E93,'Open 2'!$F:$F,0),1)&gt;0,INDEX('Open 2'!$A:$F,MATCH('Open 2 Results'!$E93,'Open 2'!$F:$F,0),1),""),"")</f>
        <v>1</v>
      </c>
      <c r="B93" s="84" t="str">
        <f>IFERROR(IF(INDEX('Open 2'!$A:$F,MATCH('Open 2 Results'!$E93,'Open 2'!$F:$F,0),2)&gt;0,INDEX('Open 2'!$A:$F,MATCH('Open 2 Results'!$E93,'Open 2'!$F:$F,0),2),""),"")</f>
        <v xml:space="preserve">Pam Vankekerix </v>
      </c>
      <c r="C93" s="84" t="str">
        <f>IFERROR(IF(INDEX('Open 2'!$A:$F,MATCH('Open 2 Results'!$E93,'Open 2'!$F:$F,0),3)&gt;0,INDEX('Open 2'!$A:$F,MATCH('Open 2 Results'!$E93,'Open 2'!$F:$F,0),3),""),"")</f>
        <v xml:space="preserve">JPS Kas Im Stylish </v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>
        <f>IFERROR(IF(INDEX('Open 2'!$A:$F,MATCH('Open 2 Results'!$E94,'Open 2'!$F:$F,0),1)&gt;0,INDEX('Open 2'!$A:$F,MATCH('Open 2 Results'!$E94,'Open 2'!$F:$F,0),1),""),"")</f>
        <v>1</v>
      </c>
      <c r="B94" s="84" t="str">
        <f>IFERROR(IF(INDEX('Open 2'!$A:$F,MATCH('Open 2 Results'!$E94,'Open 2'!$F:$F,0),2)&gt;0,INDEX('Open 2'!$A:$F,MATCH('Open 2 Results'!$E94,'Open 2'!$F:$F,0),2),""),"")</f>
        <v xml:space="preserve">Pam Vankekerix </v>
      </c>
      <c r="C94" s="84" t="str">
        <f>IFERROR(IF(INDEX('Open 2'!$A:$F,MATCH('Open 2 Results'!$E94,'Open 2'!$F:$F,0),3)&gt;0,INDEX('Open 2'!$A:$F,MATCH('Open 2 Results'!$E94,'Open 2'!$F:$F,0),3),""),"")</f>
        <v xml:space="preserve">JPS Kas Im Stylish </v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>
        <f>IFERROR(IF(INDEX('Open 2'!$A:$F,MATCH('Open 2 Results'!$E95,'Open 2'!$F:$F,0),1)&gt;0,INDEX('Open 2'!$A:$F,MATCH('Open 2 Results'!$E95,'Open 2'!$F:$F,0),1),""),"")</f>
        <v>1</v>
      </c>
      <c r="B95" s="84" t="str">
        <f>IFERROR(IF(INDEX('Open 2'!$A:$F,MATCH('Open 2 Results'!$E95,'Open 2'!$F:$F,0),2)&gt;0,INDEX('Open 2'!$A:$F,MATCH('Open 2 Results'!$E95,'Open 2'!$F:$F,0),2),""),"")</f>
        <v xml:space="preserve">Pam Vankekerix </v>
      </c>
      <c r="C95" s="84" t="str">
        <f>IFERROR(IF(INDEX('Open 2'!$A:$F,MATCH('Open 2 Results'!$E95,'Open 2'!$F:$F,0),3)&gt;0,INDEX('Open 2'!$A:$F,MATCH('Open 2 Results'!$E95,'Open 2'!$F:$F,0),3),""),"")</f>
        <v xml:space="preserve">JPS Kas Im Stylish </v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>
        <f>IFERROR(IF(INDEX('Open 2'!$A:$F,MATCH('Open 2 Results'!$E96,'Open 2'!$F:$F,0),1)&gt;0,INDEX('Open 2'!$A:$F,MATCH('Open 2 Results'!$E96,'Open 2'!$F:$F,0),1),""),"")</f>
        <v>1</v>
      </c>
      <c r="B96" s="84" t="str">
        <f>IFERROR(IF(INDEX('Open 2'!$A:$F,MATCH('Open 2 Results'!$E96,'Open 2'!$F:$F,0),2)&gt;0,INDEX('Open 2'!$A:$F,MATCH('Open 2 Results'!$E96,'Open 2'!$F:$F,0),2),""),"")</f>
        <v xml:space="preserve">Pam Vankekerix </v>
      </c>
      <c r="C96" s="84" t="str">
        <f>IFERROR(IF(INDEX('Open 2'!$A:$F,MATCH('Open 2 Results'!$E96,'Open 2'!$F:$F,0),3)&gt;0,INDEX('Open 2'!$A:$F,MATCH('Open 2 Results'!$E96,'Open 2'!$F:$F,0),3),""),"")</f>
        <v xml:space="preserve">JPS Kas Im Stylish </v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>
        <f>IFERROR(IF(INDEX('Open 2'!$A:$F,MATCH('Open 2 Results'!$E97,'Open 2'!$F:$F,0),1)&gt;0,INDEX('Open 2'!$A:$F,MATCH('Open 2 Results'!$E97,'Open 2'!$F:$F,0),1),""),"")</f>
        <v>1</v>
      </c>
      <c r="B97" s="84" t="str">
        <f>IFERROR(IF(INDEX('Open 2'!$A:$F,MATCH('Open 2 Results'!$E97,'Open 2'!$F:$F,0),2)&gt;0,INDEX('Open 2'!$A:$F,MATCH('Open 2 Results'!$E97,'Open 2'!$F:$F,0),2),""),"")</f>
        <v xml:space="preserve">Pam Vankekerix </v>
      </c>
      <c r="C97" s="84" t="str">
        <f>IFERROR(IF(INDEX('Open 2'!$A:$F,MATCH('Open 2 Results'!$E97,'Open 2'!$F:$F,0),3)&gt;0,INDEX('Open 2'!$A:$F,MATCH('Open 2 Results'!$E97,'Open 2'!$F:$F,0),3),""),"")</f>
        <v xml:space="preserve">JPS Kas Im Stylish </v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>
        <f>IFERROR(IF(INDEX('Open 2'!$A:$F,MATCH('Open 2 Results'!$E98,'Open 2'!$F:$F,0),1)&gt;0,INDEX('Open 2'!$A:$F,MATCH('Open 2 Results'!$E98,'Open 2'!$F:$F,0),1),""),"")</f>
        <v>1</v>
      </c>
      <c r="B98" s="84" t="str">
        <f>IFERROR(IF(INDEX('Open 2'!$A:$F,MATCH('Open 2 Results'!$E98,'Open 2'!$F:$F,0),2)&gt;0,INDEX('Open 2'!$A:$F,MATCH('Open 2 Results'!$E98,'Open 2'!$F:$F,0),2),""),"")</f>
        <v xml:space="preserve">Pam Vankekerix </v>
      </c>
      <c r="C98" s="84" t="str">
        <f>IFERROR(IF(INDEX('Open 2'!$A:$F,MATCH('Open 2 Results'!$E98,'Open 2'!$F:$F,0),3)&gt;0,INDEX('Open 2'!$A:$F,MATCH('Open 2 Results'!$E98,'Open 2'!$F:$F,0),3),""),"")</f>
        <v xml:space="preserve">JPS Kas Im Stylish </v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>
        <f>IFERROR(IF(INDEX('Open 2'!$A:$F,MATCH('Open 2 Results'!$E99,'Open 2'!$F:$F,0),1)&gt;0,INDEX('Open 2'!$A:$F,MATCH('Open 2 Results'!$E99,'Open 2'!$F:$F,0),1),""),"")</f>
        <v>1</v>
      </c>
      <c r="B99" s="84" t="str">
        <f>IFERROR(IF(INDEX('Open 2'!$A:$F,MATCH('Open 2 Results'!$E99,'Open 2'!$F:$F,0),2)&gt;0,INDEX('Open 2'!$A:$F,MATCH('Open 2 Results'!$E99,'Open 2'!$F:$F,0),2),""),"")</f>
        <v xml:space="preserve">Pam Vankekerix </v>
      </c>
      <c r="C99" s="84" t="str">
        <f>IFERROR(IF(INDEX('Open 2'!$A:$F,MATCH('Open 2 Results'!$E99,'Open 2'!$F:$F,0),3)&gt;0,INDEX('Open 2'!$A:$F,MATCH('Open 2 Results'!$E99,'Open 2'!$F:$F,0),3),""),"")</f>
        <v xml:space="preserve">JPS Kas Im Stylish </v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>
        <f>IFERROR(IF(INDEX('Open 2'!$A:$F,MATCH('Open 2 Results'!$E100,'Open 2'!$F:$F,0),1)&gt;0,INDEX('Open 2'!$A:$F,MATCH('Open 2 Results'!$E100,'Open 2'!$F:$F,0),1),""),"")</f>
        <v>1</v>
      </c>
      <c r="B100" s="84" t="str">
        <f>IFERROR(IF(INDEX('Open 2'!$A:$F,MATCH('Open 2 Results'!$E100,'Open 2'!$F:$F,0),2)&gt;0,INDEX('Open 2'!$A:$F,MATCH('Open 2 Results'!$E100,'Open 2'!$F:$F,0),2),""),"")</f>
        <v xml:space="preserve">Pam Vankekerix </v>
      </c>
      <c r="C100" s="84" t="str">
        <f>IFERROR(IF(INDEX('Open 2'!$A:$F,MATCH('Open 2 Results'!$E100,'Open 2'!$F:$F,0),3)&gt;0,INDEX('Open 2'!$A:$F,MATCH('Open 2 Results'!$E100,'Open 2'!$F:$F,0),3),""),"")</f>
        <v xml:space="preserve">JPS Kas Im Stylish </v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>
        <f>IFERROR(IF(INDEX('Open 2'!$A:$F,MATCH('Open 2 Results'!$E101,'Open 2'!$F:$F,0),1)&gt;0,INDEX('Open 2'!$A:$F,MATCH('Open 2 Results'!$E101,'Open 2'!$F:$F,0),1),""),"")</f>
        <v>1</v>
      </c>
      <c r="B101" s="84" t="str">
        <f>IFERROR(IF(INDEX('Open 2'!$A:$F,MATCH('Open 2 Results'!$E101,'Open 2'!$F:$F,0),2)&gt;0,INDEX('Open 2'!$A:$F,MATCH('Open 2 Results'!$E101,'Open 2'!$F:$F,0),2),""),"")</f>
        <v xml:space="preserve">Pam Vankekerix </v>
      </c>
      <c r="C101" s="84" t="str">
        <f>IFERROR(IF(INDEX('Open 2'!$A:$F,MATCH('Open 2 Results'!$E101,'Open 2'!$F:$F,0),3)&gt;0,INDEX('Open 2'!$A:$F,MATCH('Open 2 Results'!$E101,'Open 2'!$F:$F,0),3),""),"")</f>
        <v xml:space="preserve">JPS Kas Im Stylish </v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>
        <f>IFERROR(IF(INDEX('Open 2'!$A:$F,MATCH('Open 2 Results'!$E102,'Open 2'!$F:$F,0),1)&gt;0,INDEX('Open 2'!$A:$F,MATCH('Open 2 Results'!$E102,'Open 2'!$F:$F,0),1),""),"")</f>
        <v>1</v>
      </c>
      <c r="B102" s="84" t="str">
        <f>IFERROR(IF(INDEX('Open 2'!$A:$F,MATCH('Open 2 Results'!$E102,'Open 2'!$F:$F,0),2)&gt;0,INDEX('Open 2'!$A:$F,MATCH('Open 2 Results'!$E102,'Open 2'!$F:$F,0),2),""),"")</f>
        <v xml:space="preserve">Pam Vankekerix </v>
      </c>
      <c r="C102" s="84" t="str">
        <f>IFERROR(IF(INDEX('Open 2'!$A:$F,MATCH('Open 2 Results'!$E102,'Open 2'!$F:$F,0),3)&gt;0,INDEX('Open 2'!$A:$F,MATCH('Open 2 Results'!$E102,'Open 2'!$F:$F,0),3),""),"")</f>
        <v xml:space="preserve">JPS Kas Im Stylish </v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>
        <f>IFERROR(IF(INDEX('Open 2'!$A:$F,MATCH('Open 2 Results'!$E103,'Open 2'!$F:$F,0),1)&gt;0,INDEX('Open 2'!$A:$F,MATCH('Open 2 Results'!$E103,'Open 2'!$F:$F,0),1),""),"")</f>
        <v>1</v>
      </c>
      <c r="B103" s="84" t="str">
        <f>IFERROR(IF(INDEX('Open 2'!$A:$F,MATCH('Open 2 Results'!$E103,'Open 2'!$F:$F,0),2)&gt;0,INDEX('Open 2'!$A:$F,MATCH('Open 2 Results'!$E103,'Open 2'!$F:$F,0),2),""),"")</f>
        <v xml:space="preserve">Pam Vankekerix </v>
      </c>
      <c r="C103" s="84" t="str">
        <f>IFERROR(IF(INDEX('Open 2'!$A:$F,MATCH('Open 2 Results'!$E103,'Open 2'!$F:$F,0),3)&gt;0,INDEX('Open 2'!$A:$F,MATCH('Open 2 Results'!$E103,'Open 2'!$F:$F,0),3),""),"")</f>
        <v xml:space="preserve">JPS Kas Im Stylish </v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>
        <f>IFERROR(IF(INDEX('Open 2'!$A:$F,MATCH('Open 2 Results'!$E104,'Open 2'!$F:$F,0),1)&gt;0,INDEX('Open 2'!$A:$F,MATCH('Open 2 Results'!$E104,'Open 2'!$F:$F,0),1),""),"")</f>
        <v>1</v>
      </c>
      <c r="B104" s="84" t="str">
        <f>IFERROR(IF(INDEX('Open 2'!$A:$F,MATCH('Open 2 Results'!$E104,'Open 2'!$F:$F,0),2)&gt;0,INDEX('Open 2'!$A:$F,MATCH('Open 2 Results'!$E104,'Open 2'!$F:$F,0),2),""),"")</f>
        <v xml:space="preserve">Pam Vankekerix </v>
      </c>
      <c r="C104" s="84" t="str">
        <f>IFERROR(IF(INDEX('Open 2'!$A:$F,MATCH('Open 2 Results'!$E104,'Open 2'!$F:$F,0),3)&gt;0,INDEX('Open 2'!$A:$F,MATCH('Open 2 Results'!$E104,'Open 2'!$F:$F,0),3),""),"")</f>
        <v xml:space="preserve">JPS Kas Im Stylish </v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>
        <f>IFERROR(IF(INDEX('Open 2'!$A:$F,MATCH('Open 2 Results'!$E105,'Open 2'!$F:$F,0),1)&gt;0,INDEX('Open 2'!$A:$F,MATCH('Open 2 Results'!$E105,'Open 2'!$F:$F,0),1),""),"")</f>
        <v>1</v>
      </c>
      <c r="B105" s="84" t="str">
        <f>IFERROR(IF(INDEX('Open 2'!$A:$F,MATCH('Open 2 Results'!$E105,'Open 2'!$F:$F,0),2)&gt;0,INDEX('Open 2'!$A:$F,MATCH('Open 2 Results'!$E105,'Open 2'!$F:$F,0),2),""),"")</f>
        <v xml:space="preserve">Pam Vankekerix </v>
      </c>
      <c r="C105" s="84" t="str">
        <f>IFERROR(IF(INDEX('Open 2'!$A:$F,MATCH('Open 2 Results'!$E105,'Open 2'!$F:$F,0),3)&gt;0,INDEX('Open 2'!$A:$F,MATCH('Open 2 Results'!$E105,'Open 2'!$F:$F,0),3),""),"")</f>
        <v xml:space="preserve">JPS Kas Im Stylish </v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>
        <f>IFERROR(IF(INDEX('Open 2'!$A:$F,MATCH('Open 2 Results'!$E106,'Open 2'!$F:$F,0),1)&gt;0,INDEX('Open 2'!$A:$F,MATCH('Open 2 Results'!$E106,'Open 2'!$F:$F,0),1),""),"")</f>
        <v>1</v>
      </c>
      <c r="B106" s="84" t="str">
        <f>IFERROR(IF(INDEX('Open 2'!$A:$F,MATCH('Open 2 Results'!$E106,'Open 2'!$F:$F,0),2)&gt;0,INDEX('Open 2'!$A:$F,MATCH('Open 2 Results'!$E106,'Open 2'!$F:$F,0),2),""),"")</f>
        <v xml:space="preserve">Pam Vankekerix </v>
      </c>
      <c r="C106" s="84" t="str">
        <f>IFERROR(IF(INDEX('Open 2'!$A:$F,MATCH('Open 2 Results'!$E106,'Open 2'!$F:$F,0),3)&gt;0,INDEX('Open 2'!$A:$F,MATCH('Open 2 Results'!$E106,'Open 2'!$F:$F,0),3),""),"")</f>
        <v xml:space="preserve">JPS Kas Im Stylish </v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>
        <f>IFERROR(IF(INDEX('Open 2'!$A:$F,MATCH('Open 2 Results'!$E107,'Open 2'!$F:$F,0),1)&gt;0,INDEX('Open 2'!$A:$F,MATCH('Open 2 Results'!$E107,'Open 2'!$F:$F,0),1),""),"")</f>
        <v>1</v>
      </c>
      <c r="B107" s="84" t="str">
        <f>IFERROR(IF(INDEX('Open 2'!$A:$F,MATCH('Open 2 Results'!$E107,'Open 2'!$F:$F,0),2)&gt;0,INDEX('Open 2'!$A:$F,MATCH('Open 2 Results'!$E107,'Open 2'!$F:$F,0),2),""),"")</f>
        <v xml:space="preserve">Pam Vankekerix </v>
      </c>
      <c r="C107" s="84" t="str">
        <f>IFERROR(IF(INDEX('Open 2'!$A:$F,MATCH('Open 2 Results'!$E107,'Open 2'!$F:$F,0),3)&gt;0,INDEX('Open 2'!$A:$F,MATCH('Open 2 Results'!$E107,'Open 2'!$F:$F,0),3),""),"")</f>
        <v xml:space="preserve">JPS Kas Im Stylish </v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>
        <f>IFERROR(IF(INDEX('Open 2'!$A:$F,MATCH('Open 2 Results'!$E108,'Open 2'!$F:$F,0),1)&gt;0,INDEX('Open 2'!$A:$F,MATCH('Open 2 Results'!$E108,'Open 2'!$F:$F,0),1),""),"")</f>
        <v>1</v>
      </c>
      <c r="B108" s="84" t="str">
        <f>IFERROR(IF(INDEX('Open 2'!$A:$F,MATCH('Open 2 Results'!$E108,'Open 2'!$F:$F,0),2)&gt;0,INDEX('Open 2'!$A:$F,MATCH('Open 2 Results'!$E108,'Open 2'!$F:$F,0),2),""),"")</f>
        <v xml:space="preserve">Pam Vankekerix </v>
      </c>
      <c r="C108" s="84" t="str">
        <f>IFERROR(IF(INDEX('Open 2'!$A:$F,MATCH('Open 2 Results'!$E108,'Open 2'!$F:$F,0),3)&gt;0,INDEX('Open 2'!$A:$F,MATCH('Open 2 Results'!$E108,'Open 2'!$F:$F,0),3),""),"")</f>
        <v xml:space="preserve">JPS Kas Im Stylish </v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>
        <f>IFERROR(IF(INDEX('Open 2'!$A:$F,MATCH('Open 2 Results'!$E109,'Open 2'!$F:$F,0),1)&gt;0,INDEX('Open 2'!$A:$F,MATCH('Open 2 Results'!$E109,'Open 2'!$F:$F,0),1),""),"")</f>
        <v>1</v>
      </c>
      <c r="B109" s="84" t="str">
        <f>IFERROR(IF(INDEX('Open 2'!$A:$F,MATCH('Open 2 Results'!$E109,'Open 2'!$F:$F,0),2)&gt;0,INDEX('Open 2'!$A:$F,MATCH('Open 2 Results'!$E109,'Open 2'!$F:$F,0),2),""),"")</f>
        <v xml:space="preserve">Pam Vankekerix </v>
      </c>
      <c r="C109" s="84" t="str">
        <f>IFERROR(IF(INDEX('Open 2'!$A:$F,MATCH('Open 2 Results'!$E109,'Open 2'!$F:$F,0),3)&gt;0,INDEX('Open 2'!$A:$F,MATCH('Open 2 Results'!$E109,'Open 2'!$F:$F,0),3),""),"")</f>
        <v xml:space="preserve">JPS Kas Im Stylish </v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>
        <f>IFERROR(IF(INDEX('Open 2'!$A:$F,MATCH('Open 2 Results'!$E110,'Open 2'!$F:$F,0),1)&gt;0,INDEX('Open 2'!$A:$F,MATCH('Open 2 Results'!$E110,'Open 2'!$F:$F,0),1),""),"")</f>
        <v>1</v>
      </c>
      <c r="B110" s="84" t="str">
        <f>IFERROR(IF(INDEX('Open 2'!$A:$F,MATCH('Open 2 Results'!$E110,'Open 2'!$F:$F,0),2)&gt;0,INDEX('Open 2'!$A:$F,MATCH('Open 2 Results'!$E110,'Open 2'!$F:$F,0),2),""),"")</f>
        <v xml:space="preserve">Pam Vankekerix </v>
      </c>
      <c r="C110" s="84" t="str">
        <f>IFERROR(IF(INDEX('Open 2'!$A:$F,MATCH('Open 2 Results'!$E110,'Open 2'!$F:$F,0),3)&gt;0,INDEX('Open 2'!$A:$F,MATCH('Open 2 Results'!$E110,'Open 2'!$F:$F,0),3),""),"")</f>
        <v xml:space="preserve">JPS Kas Im Stylish </v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>
        <f>IFERROR(IF(INDEX('Open 2'!$A:$F,MATCH('Open 2 Results'!$E111,'Open 2'!$F:$F,0),1)&gt;0,INDEX('Open 2'!$A:$F,MATCH('Open 2 Results'!$E111,'Open 2'!$F:$F,0),1),""),"")</f>
        <v>1</v>
      </c>
      <c r="B111" s="84" t="str">
        <f>IFERROR(IF(INDEX('Open 2'!$A:$F,MATCH('Open 2 Results'!$E111,'Open 2'!$F:$F,0),2)&gt;0,INDEX('Open 2'!$A:$F,MATCH('Open 2 Results'!$E111,'Open 2'!$F:$F,0),2),""),"")</f>
        <v xml:space="preserve">Pam Vankekerix </v>
      </c>
      <c r="C111" s="84" t="str">
        <f>IFERROR(IF(INDEX('Open 2'!$A:$F,MATCH('Open 2 Results'!$E111,'Open 2'!$F:$F,0),3)&gt;0,INDEX('Open 2'!$A:$F,MATCH('Open 2 Results'!$E111,'Open 2'!$F:$F,0),3),""),"")</f>
        <v xml:space="preserve">JPS Kas Im Stylish </v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>
        <f>IFERROR(IF(INDEX('Open 2'!$A:$F,MATCH('Open 2 Results'!$E112,'Open 2'!$F:$F,0),1)&gt;0,INDEX('Open 2'!$A:$F,MATCH('Open 2 Results'!$E112,'Open 2'!$F:$F,0),1),""),"")</f>
        <v>1</v>
      </c>
      <c r="B112" s="84" t="str">
        <f>IFERROR(IF(INDEX('Open 2'!$A:$F,MATCH('Open 2 Results'!$E112,'Open 2'!$F:$F,0),2)&gt;0,INDEX('Open 2'!$A:$F,MATCH('Open 2 Results'!$E112,'Open 2'!$F:$F,0),2),""),"")</f>
        <v xml:space="preserve">Pam Vankekerix </v>
      </c>
      <c r="C112" s="84" t="str">
        <f>IFERROR(IF(INDEX('Open 2'!$A:$F,MATCH('Open 2 Results'!$E112,'Open 2'!$F:$F,0),3)&gt;0,INDEX('Open 2'!$A:$F,MATCH('Open 2 Results'!$E112,'Open 2'!$F:$F,0),3),""),"")</f>
        <v xml:space="preserve">JPS Kas Im Stylish </v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>
        <f>IFERROR(IF(INDEX('Open 2'!$A:$F,MATCH('Open 2 Results'!$E113,'Open 2'!$F:$F,0),1)&gt;0,INDEX('Open 2'!$A:$F,MATCH('Open 2 Results'!$E113,'Open 2'!$F:$F,0),1),""),"")</f>
        <v>1</v>
      </c>
      <c r="B113" s="84" t="str">
        <f>IFERROR(IF(INDEX('Open 2'!$A:$F,MATCH('Open 2 Results'!$E113,'Open 2'!$F:$F,0),2)&gt;0,INDEX('Open 2'!$A:$F,MATCH('Open 2 Results'!$E113,'Open 2'!$F:$F,0),2),""),"")</f>
        <v xml:space="preserve">Pam Vankekerix </v>
      </c>
      <c r="C113" s="84" t="str">
        <f>IFERROR(IF(INDEX('Open 2'!$A:$F,MATCH('Open 2 Results'!$E113,'Open 2'!$F:$F,0),3)&gt;0,INDEX('Open 2'!$A:$F,MATCH('Open 2 Results'!$E113,'Open 2'!$F:$F,0),3),""),"")</f>
        <v xml:space="preserve">JPS Kas Im Stylish </v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>
        <f>IFERROR(IF(INDEX('Open 2'!$A:$F,MATCH('Open 2 Results'!$E114,'Open 2'!$F:$F,0),1)&gt;0,INDEX('Open 2'!$A:$F,MATCH('Open 2 Results'!$E114,'Open 2'!$F:$F,0),1),""),"")</f>
        <v>1</v>
      </c>
      <c r="B114" s="84" t="str">
        <f>IFERROR(IF(INDEX('Open 2'!$A:$F,MATCH('Open 2 Results'!$E114,'Open 2'!$F:$F,0),2)&gt;0,INDEX('Open 2'!$A:$F,MATCH('Open 2 Results'!$E114,'Open 2'!$F:$F,0),2),""),"")</f>
        <v xml:space="preserve">Pam Vankekerix </v>
      </c>
      <c r="C114" s="84" t="str">
        <f>IFERROR(IF(INDEX('Open 2'!$A:$F,MATCH('Open 2 Results'!$E114,'Open 2'!$F:$F,0),3)&gt;0,INDEX('Open 2'!$A:$F,MATCH('Open 2 Results'!$E114,'Open 2'!$F:$F,0),3),""),"")</f>
        <v xml:space="preserve">JPS Kas Im Stylish </v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>
        <f>IFERROR(IF(INDEX('Open 2'!$A:$F,MATCH('Open 2 Results'!$E115,'Open 2'!$F:$F,0),1)&gt;0,INDEX('Open 2'!$A:$F,MATCH('Open 2 Results'!$E115,'Open 2'!$F:$F,0),1),""),"")</f>
        <v>1</v>
      </c>
      <c r="B115" s="84" t="str">
        <f>IFERROR(IF(INDEX('Open 2'!$A:$F,MATCH('Open 2 Results'!$E115,'Open 2'!$F:$F,0),2)&gt;0,INDEX('Open 2'!$A:$F,MATCH('Open 2 Results'!$E115,'Open 2'!$F:$F,0),2),""),"")</f>
        <v xml:space="preserve">Pam Vankekerix </v>
      </c>
      <c r="C115" s="84" t="str">
        <f>IFERROR(IF(INDEX('Open 2'!$A:$F,MATCH('Open 2 Results'!$E115,'Open 2'!$F:$F,0),3)&gt;0,INDEX('Open 2'!$A:$F,MATCH('Open 2 Results'!$E115,'Open 2'!$F:$F,0),3),""),"")</f>
        <v xml:space="preserve">JPS Kas Im Stylish </v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>
        <f>IFERROR(IF(INDEX('Open 2'!$A:$F,MATCH('Open 2 Results'!$E116,'Open 2'!$F:$F,0),1)&gt;0,INDEX('Open 2'!$A:$F,MATCH('Open 2 Results'!$E116,'Open 2'!$F:$F,0),1),""),"")</f>
        <v>1</v>
      </c>
      <c r="B116" s="84" t="str">
        <f>IFERROR(IF(INDEX('Open 2'!$A:$F,MATCH('Open 2 Results'!$E116,'Open 2'!$F:$F,0),2)&gt;0,INDEX('Open 2'!$A:$F,MATCH('Open 2 Results'!$E116,'Open 2'!$F:$F,0),2),""),"")</f>
        <v xml:space="preserve">Pam Vankekerix </v>
      </c>
      <c r="C116" s="84" t="str">
        <f>IFERROR(IF(INDEX('Open 2'!$A:$F,MATCH('Open 2 Results'!$E116,'Open 2'!$F:$F,0),3)&gt;0,INDEX('Open 2'!$A:$F,MATCH('Open 2 Results'!$E116,'Open 2'!$F:$F,0),3),""),"")</f>
        <v xml:space="preserve">JPS Kas Im Stylish </v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>
        <f>IFERROR(IF(INDEX('Open 2'!$A:$F,MATCH('Open 2 Results'!$E117,'Open 2'!$F:$F,0),1)&gt;0,INDEX('Open 2'!$A:$F,MATCH('Open 2 Results'!$E117,'Open 2'!$F:$F,0),1),""),"")</f>
        <v>1</v>
      </c>
      <c r="B117" s="84" t="str">
        <f>IFERROR(IF(INDEX('Open 2'!$A:$F,MATCH('Open 2 Results'!$E117,'Open 2'!$F:$F,0),2)&gt;0,INDEX('Open 2'!$A:$F,MATCH('Open 2 Results'!$E117,'Open 2'!$F:$F,0),2),""),"")</f>
        <v xml:space="preserve">Pam Vankekerix </v>
      </c>
      <c r="C117" s="84" t="str">
        <f>IFERROR(IF(INDEX('Open 2'!$A:$F,MATCH('Open 2 Results'!$E117,'Open 2'!$F:$F,0),3)&gt;0,INDEX('Open 2'!$A:$F,MATCH('Open 2 Results'!$E117,'Open 2'!$F:$F,0),3),""),"")</f>
        <v xml:space="preserve">JPS Kas Im Stylish </v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>
        <f>IFERROR(IF(INDEX('Open 2'!$A:$F,MATCH('Open 2 Results'!$E118,'Open 2'!$F:$F,0),1)&gt;0,INDEX('Open 2'!$A:$F,MATCH('Open 2 Results'!$E118,'Open 2'!$F:$F,0),1),""),"")</f>
        <v>1</v>
      </c>
      <c r="B118" s="84" t="str">
        <f>IFERROR(IF(INDEX('Open 2'!$A:$F,MATCH('Open 2 Results'!$E118,'Open 2'!$F:$F,0),2)&gt;0,INDEX('Open 2'!$A:$F,MATCH('Open 2 Results'!$E118,'Open 2'!$F:$F,0),2),""),"")</f>
        <v xml:space="preserve">Pam Vankekerix </v>
      </c>
      <c r="C118" s="84" t="str">
        <f>IFERROR(IF(INDEX('Open 2'!$A:$F,MATCH('Open 2 Results'!$E118,'Open 2'!$F:$F,0),3)&gt;0,INDEX('Open 2'!$A:$F,MATCH('Open 2 Results'!$E118,'Open 2'!$F:$F,0),3),""),"")</f>
        <v xml:space="preserve">JPS Kas Im Stylish </v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>
        <f>IFERROR(IF(INDEX('Open 2'!$A:$F,MATCH('Open 2 Results'!$E119,'Open 2'!$F:$F,0),1)&gt;0,INDEX('Open 2'!$A:$F,MATCH('Open 2 Results'!$E119,'Open 2'!$F:$F,0),1),""),"")</f>
        <v>1</v>
      </c>
      <c r="B119" s="84" t="str">
        <f>IFERROR(IF(INDEX('Open 2'!$A:$F,MATCH('Open 2 Results'!$E119,'Open 2'!$F:$F,0),2)&gt;0,INDEX('Open 2'!$A:$F,MATCH('Open 2 Results'!$E119,'Open 2'!$F:$F,0),2),""),"")</f>
        <v xml:space="preserve">Pam Vankekerix </v>
      </c>
      <c r="C119" s="84" t="str">
        <f>IFERROR(IF(INDEX('Open 2'!$A:$F,MATCH('Open 2 Results'!$E119,'Open 2'!$F:$F,0),3)&gt;0,INDEX('Open 2'!$A:$F,MATCH('Open 2 Results'!$E119,'Open 2'!$F:$F,0),3),""),"")</f>
        <v xml:space="preserve">JPS Kas Im Stylish </v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>
        <f>IFERROR(IF(INDEX('Open 2'!$A:$F,MATCH('Open 2 Results'!$E120,'Open 2'!$F:$F,0),1)&gt;0,INDEX('Open 2'!$A:$F,MATCH('Open 2 Results'!$E120,'Open 2'!$F:$F,0),1),""),"")</f>
        <v>1</v>
      </c>
      <c r="B120" s="84" t="str">
        <f>IFERROR(IF(INDEX('Open 2'!$A:$F,MATCH('Open 2 Results'!$E120,'Open 2'!$F:$F,0),2)&gt;0,INDEX('Open 2'!$A:$F,MATCH('Open 2 Results'!$E120,'Open 2'!$F:$F,0),2),""),"")</f>
        <v xml:space="preserve">Pam Vankekerix </v>
      </c>
      <c r="C120" s="84" t="str">
        <f>IFERROR(IF(INDEX('Open 2'!$A:$F,MATCH('Open 2 Results'!$E120,'Open 2'!$F:$F,0),3)&gt;0,INDEX('Open 2'!$A:$F,MATCH('Open 2 Results'!$E120,'Open 2'!$F:$F,0),3),""),"")</f>
        <v xml:space="preserve">JPS Kas Im Stylish </v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>
        <f>IFERROR(IF(INDEX('Open 2'!$A:$F,MATCH('Open 2 Results'!$E121,'Open 2'!$F:$F,0),1)&gt;0,INDEX('Open 2'!$A:$F,MATCH('Open 2 Results'!$E121,'Open 2'!$F:$F,0),1),""),"")</f>
        <v>1</v>
      </c>
      <c r="B121" s="84" t="str">
        <f>IFERROR(IF(INDEX('Open 2'!$A:$F,MATCH('Open 2 Results'!$E121,'Open 2'!$F:$F,0),2)&gt;0,INDEX('Open 2'!$A:$F,MATCH('Open 2 Results'!$E121,'Open 2'!$F:$F,0),2),""),"")</f>
        <v xml:space="preserve">Pam Vankekerix </v>
      </c>
      <c r="C121" s="84" t="str">
        <f>IFERROR(IF(INDEX('Open 2'!$A:$F,MATCH('Open 2 Results'!$E121,'Open 2'!$F:$F,0),3)&gt;0,INDEX('Open 2'!$A:$F,MATCH('Open 2 Results'!$E121,'Open 2'!$F:$F,0),3),""),"")</f>
        <v xml:space="preserve">JPS Kas Im Stylish </v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>
        <f>IFERROR(IF(INDEX('Open 2'!$A:$F,MATCH('Open 2 Results'!$E122,'Open 2'!$F:$F,0),1)&gt;0,INDEX('Open 2'!$A:$F,MATCH('Open 2 Results'!$E122,'Open 2'!$F:$F,0),1),""),"")</f>
        <v>1</v>
      </c>
      <c r="B122" s="84" t="str">
        <f>IFERROR(IF(INDEX('Open 2'!$A:$F,MATCH('Open 2 Results'!$E122,'Open 2'!$F:$F,0),2)&gt;0,INDEX('Open 2'!$A:$F,MATCH('Open 2 Results'!$E122,'Open 2'!$F:$F,0),2),""),"")</f>
        <v xml:space="preserve">Pam Vankekerix </v>
      </c>
      <c r="C122" s="84" t="str">
        <f>IFERROR(IF(INDEX('Open 2'!$A:$F,MATCH('Open 2 Results'!$E122,'Open 2'!$F:$F,0),3)&gt;0,INDEX('Open 2'!$A:$F,MATCH('Open 2 Results'!$E122,'Open 2'!$F:$F,0),3),""),"")</f>
        <v xml:space="preserve">JPS Kas Im Stylish </v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>
        <f>IFERROR(IF(INDEX('Open 2'!$A:$F,MATCH('Open 2 Results'!$E123,'Open 2'!$F:$F,0),1)&gt;0,INDEX('Open 2'!$A:$F,MATCH('Open 2 Results'!$E123,'Open 2'!$F:$F,0),1),""),"")</f>
        <v>1</v>
      </c>
      <c r="B123" s="84" t="str">
        <f>IFERROR(IF(INDEX('Open 2'!$A:$F,MATCH('Open 2 Results'!$E123,'Open 2'!$F:$F,0),2)&gt;0,INDEX('Open 2'!$A:$F,MATCH('Open 2 Results'!$E123,'Open 2'!$F:$F,0),2),""),"")</f>
        <v xml:space="preserve">Pam Vankekerix </v>
      </c>
      <c r="C123" s="84" t="str">
        <f>IFERROR(IF(INDEX('Open 2'!$A:$F,MATCH('Open 2 Results'!$E123,'Open 2'!$F:$F,0),3)&gt;0,INDEX('Open 2'!$A:$F,MATCH('Open 2 Results'!$E123,'Open 2'!$F:$F,0),3),""),"")</f>
        <v xml:space="preserve">JPS Kas Im Stylish </v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>
        <f>IFERROR(IF(INDEX('Open 2'!$A:$F,MATCH('Open 2 Results'!$E124,'Open 2'!$F:$F,0),1)&gt;0,INDEX('Open 2'!$A:$F,MATCH('Open 2 Results'!$E124,'Open 2'!$F:$F,0),1),""),"")</f>
        <v>1</v>
      </c>
      <c r="B124" s="84" t="str">
        <f>IFERROR(IF(INDEX('Open 2'!$A:$F,MATCH('Open 2 Results'!$E124,'Open 2'!$F:$F,0),2)&gt;0,INDEX('Open 2'!$A:$F,MATCH('Open 2 Results'!$E124,'Open 2'!$F:$F,0),2),""),"")</f>
        <v xml:space="preserve">Pam Vankekerix </v>
      </c>
      <c r="C124" s="84" t="str">
        <f>IFERROR(IF(INDEX('Open 2'!$A:$F,MATCH('Open 2 Results'!$E124,'Open 2'!$F:$F,0),3)&gt;0,INDEX('Open 2'!$A:$F,MATCH('Open 2 Results'!$E124,'Open 2'!$F:$F,0),3),""),"")</f>
        <v xml:space="preserve">JPS Kas Im Stylish </v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>
        <f>IFERROR(IF(INDEX('Open 2'!$A:$F,MATCH('Open 2 Results'!$E125,'Open 2'!$F:$F,0),1)&gt;0,INDEX('Open 2'!$A:$F,MATCH('Open 2 Results'!$E125,'Open 2'!$F:$F,0),1),""),"")</f>
        <v>1</v>
      </c>
      <c r="B125" s="84" t="str">
        <f>IFERROR(IF(INDEX('Open 2'!$A:$F,MATCH('Open 2 Results'!$E125,'Open 2'!$F:$F,0),2)&gt;0,INDEX('Open 2'!$A:$F,MATCH('Open 2 Results'!$E125,'Open 2'!$F:$F,0),2),""),"")</f>
        <v xml:space="preserve">Pam Vankekerix </v>
      </c>
      <c r="C125" s="84" t="str">
        <f>IFERROR(IF(INDEX('Open 2'!$A:$F,MATCH('Open 2 Results'!$E125,'Open 2'!$F:$F,0),3)&gt;0,INDEX('Open 2'!$A:$F,MATCH('Open 2 Results'!$E125,'Open 2'!$F:$F,0),3),""),"")</f>
        <v xml:space="preserve">JPS Kas Im Stylish </v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>
        <f>IFERROR(IF(INDEX('Open 2'!$A:$F,MATCH('Open 2 Results'!$E126,'Open 2'!$F:$F,0),1)&gt;0,INDEX('Open 2'!$A:$F,MATCH('Open 2 Results'!$E126,'Open 2'!$F:$F,0),1),""),"")</f>
        <v>1</v>
      </c>
      <c r="B126" s="84" t="str">
        <f>IFERROR(IF(INDEX('Open 2'!$A:$F,MATCH('Open 2 Results'!$E126,'Open 2'!$F:$F,0),2)&gt;0,INDEX('Open 2'!$A:$F,MATCH('Open 2 Results'!$E126,'Open 2'!$F:$F,0),2),""),"")</f>
        <v xml:space="preserve">Pam Vankekerix </v>
      </c>
      <c r="C126" s="84" t="str">
        <f>IFERROR(IF(INDEX('Open 2'!$A:$F,MATCH('Open 2 Results'!$E126,'Open 2'!$F:$F,0),3)&gt;0,INDEX('Open 2'!$A:$F,MATCH('Open 2 Results'!$E126,'Open 2'!$F:$F,0),3),""),"")</f>
        <v xml:space="preserve">JPS Kas Im Stylish </v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>
        <f>IFERROR(IF(INDEX('Open 2'!$A:$F,MATCH('Open 2 Results'!$E127,'Open 2'!$F:$F,0),1)&gt;0,INDEX('Open 2'!$A:$F,MATCH('Open 2 Results'!$E127,'Open 2'!$F:$F,0),1),""),"")</f>
        <v>1</v>
      </c>
      <c r="B127" s="84" t="str">
        <f>IFERROR(IF(INDEX('Open 2'!$A:$F,MATCH('Open 2 Results'!$E127,'Open 2'!$F:$F,0),2)&gt;0,INDEX('Open 2'!$A:$F,MATCH('Open 2 Results'!$E127,'Open 2'!$F:$F,0),2),""),"")</f>
        <v xml:space="preserve">Pam Vankekerix </v>
      </c>
      <c r="C127" s="84" t="str">
        <f>IFERROR(IF(INDEX('Open 2'!$A:$F,MATCH('Open 2 Results'!$E127,'Open 2'!$F:$F,0),3)&gt;0,INDEX('Open 2'!$A:$F,MATCH('Open 2 Results'!$E127,'Open 2'!$F:$F,0),3),""),"")</f>
        <v xml:space="preserve">JPS Kas Im Stylish </v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>
        <f>IFERROR(IF(INDEX('Open 2'!$A:$F,MATCH('Open 2 Results'!$E128,'Open 2'!$F:$F,0),1)&gt;0,INDEX('Open 2'!$A:$F,MATCH('Open 2 Results'!$E128,'Open 2'!$F:$F,0),1),""),"")</f>
        <v>1</v>
      </c>
      <c r="B128" s="84" t="str">
        <f>IFERROR(IF(INDEX('Open 2'!$A:$F,MATCH('Open 2 Results'!$E128,'Open 2'!$F:$F,0),2)&gt;0,INDEX('Open 2'!$A:$F,MATCH('Open 2 Results'!$E128,'Open 2'!$F:$F,0),2),""),"")</f>
        <v xml:space="preserve">Pam Vankekerix </v>
      </c>
      <c r="C128" s="84" t="str">
        <f>IFERROR(IF(INDEX('Open 2'!$A:$F,MATCH('Open 2 Results'!$E128,'Open 2'!$F:$F,0),3)&gt;0,INDEX('Open 2'!$A:$F,MATCH('Open 2 Results'!$E128,'Open 2'!$F:$F,0),3),""),"")</f>
        <v xml:space="preserve">JPS Kas Im Stylish </v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>
        <f>IFERROR(IF(INDEX('Open 2'!$A:$F,MATCH('Open 2 Results'!$E129,'Open 2'!$F:$F,0),1)&gt;0,INDEX('Open 2'!$A:$F,MATCH('Open 2 Results'!$E129,'Open 2'!$F:$F,0),1),""),"")</f>
        <v>1</v>
      </c>
      <c r="B129" s="84" t="str">
        <f>IFERROR(IF(INDEX('Open 2'!$A:$F,MATCH('Open 2 Results'!$E129,'Open 2'!$F:$F,0),2)&gt;0,INDEX('Open 2'!$A:$F,MATCH('Open 2 Results'!$E129,'Open 2'!$F:$F,0),2),""),"")</f>
        <v xml:space="preserve">Pam Vankekerix </v>
      </c>
      <c r="C129" s="84" t="str">
        <f>IFERROR(IF(INDEX('Open 2'!$A:$F,MATCH('Open 2 Results'!$E129,'Open 2'!$F:$F,0),3)&gt;0,INDEX('Open 2'!$A:$F,MATCH('Open 2 Results'!$E129,'Open 2'!$F:$F,0),3),""),"")</f>
        <v xml:space="preserve">JPS Kas Im Stylish </v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>
        <f>IFERROR(IF(INDEX('Open 2'!$A:$F,MATCH('Open 2 Results'!$E130,'Open 2'!$F:$F,0),1)&gt;0,INDEX('Open 2'!$A:$F,MATCH('Open 2 Results'!$E130,'Open 2'!$F:$F,0),1),""),"")</f>
        <v>1</v>
      </c>
      <c r="B130" s="84" t="str">
        <f>IFERROR(IF(INDEX('Open 2'!$A:$F,MATCH('Open 2 Results'!$E130,'Open 2'!$F:$F,0),2)&gt;0,INDEX('Open 2'!$A:$F,MATCH('Open 2 Results'!$E130,'Open 2'!$F:$F,0),2),""),"")</f>
        <v xml:space="preserve">Pam Vankekerix </v>
      </c>
      <c r="C130" s="84" t="str">
        <f>IFERROR(IF(INDEX('Open 2'!$A:$F,MATCH('Open 2 Results'!$E130,'Open 2'!$F:$F,0),3)&gt;0,INDEX('Open 2'!$A:$F,MATCH('Open 2 Results'!$E130,'Open 2'!$F:$F,0),3),""),"")</f>
        <v xml:space="preserve">JPS Kas Im Stylish </v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>
        <f>IFERROR(IF(INDEX('Open 2'!$A:$F,MATCH('Open 2 Results'!$E131,'Open 2'!$F:$F,0),1)&gt;0,INDEX('Open 2'!$A:$F,MATCH('Open 2 Results'!$E131,'Open 2'!$F:$F,0),1),""),"")</f>
        <v>1</v>
      </c>
      <c r="B131" s="84" t="str">
        <f>IFERROR(IF(INDEX('Open 2'!$A:$F,MATCH('Open 2 Results'!$E131,'Open 2'!$F:$F,0),2)&gt;0,INDEX('Open 2'!$A:$F,MATCH('Open 2 Results'!$E131,'Open 2'!$F:$F,0),2),""),"")</f>
        <v xml:space="preserve">Pam Vankekerix </v>
      </c>
      <c r="C131" s="84" t="str">
        <f>IFERROR(IF(INDEX('Open 2'!$A:$F,MATCH('Open 2 Results'!$E131,'Open 2'!$F:$F,0),3)&gt;0,INDEX('Open 2'!$A:$F,MATCH('Open 2 Results'!$E131,'Open 2'!$F:$F,0),3),""),"")</f>
        <v xml:space="preserve">JPS Kas Im Stylish </v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>
        <f>IFERROR(IF(INDEX('Open 2'!$A:$F,MATCH('Open 2 Results'!$E132,'Open 2'!$F:$F,0),1)&gt;0,INDEX('Open 2'!$A:$F,MATCH('Open 2 Results'!$E132,'Open 2'!$F:$F,0),1),""),"")</f>
        <v>1</v>
      </c>
      <c r="B132" s="84" t="str">
        <f>IFERROR(IF(INDEX('Open 2'!$A:$F,MATCH('Open 2 Results'!$E132,'Open 2'!$F:$F,0),2)&gt;0,INDEX('Open 2'!$A:$F,MATCH('Open 2 Results'!$E132,'Open 2'!$F:$F,0),2),""),"")</f>
        <v xml:space="preserve">Pam Vankekerix </v>
      </c>
      <c r="C132" s="84" t="str">
        <f>IFERROR(IF(INDEX('Open 2'!$A:$F,MATCH('Open 2 Results'!$E132,'Open 2'!$F:$F,0),3)&gt;0,INDEX('Open 2'!$A:$F,MATCH('Open 2 Results'!$E132,'Open 2'!$F:$F,0),3),""),"")</f>
        <v xml:space="preserve">JPS Kas Im Stylish </v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>
        <f>IFERROR(IF(INDEX('Open 2'!$A:$F,MATCH('Open 2 Results'!$E133,'Open 2'!$F:$F,0),1)&gt;0,INDEX('Open 2'!$A:$F,MATCH('Open 2 Results'!$E133,'Open 2'!$F:$F,0),1),""),"")</f>
        <v>1</v>
      </c>
      <c r="B133" s="84" t="str">
        <f>IFERROR(IF(INDEX('Open 2'!$A:$F,MATCH('Open 2 Results'!$E133,'Open 2'!$F:$F,0),2)&gt;0,INDEX('Open 2'!$A:$F,MATCH('Open 2 Results'!$E133,'Open 2'!$F:$F,0),2),""),"")</f>
        <v xml:space="preserve">Pam Vankekerix </v>
      </c>
      <c r="C133" s="84" t="str">
        <f>IFERROR(IF(INDEX('Open 2'!$A:$F,MATCH('Open 2 Results'!$E133,'Open 2'!$F:$F,0),3)&gt;0,INDEX('Open 2'!$A:$F,MATCH('Open 2 Results'!$E133,'Open 2'!$F:$F,0),3),""),"")</f>
        <v xml:space="preserve">JPS Kas Im Stylish </v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>
        <f>IFERROR(IF(INDEX('Open 2'!$A:$F,MATCH('Open 2 Results'!$E134,'Open 2'!$F:$F,0),1)&gt;0,INDEX('Open 2'!$A:$F,MATCH('Open 2 Results'!$E134,'Open 2'!$F:$F,0),1),""),"")</f>
        <v>1</v>
      </c>
      <c r="B134" s="84" t="str">
        <f>IFERROR(IF(INDEX('Open 2'!$A:$F,MATCH('Open 2 Results'!$E134,'Open 2'!$F:$F,0),2)&gt;0,INDEX('Open 2'!$A:$F,MATCH('Open 2 Results'!$E134,'Open 2'!$F:$F,0),2),""),"")</f>
        <v xml:space="preserve">Pam Vankekerix </v>
      </c>
      <c r="C134" s="84" t="str">
        <f>IFERROR(IF(INDEX('Open 2'!$A:$F,MATCH('Open 2 Results'!$E134,'Open 2'!$F:$F,0),3)&gt;0,INDEX('Open 2'!$A:$F,MATCH('Open 2 Results'!$E134,'Open 2'!$F:$F,0),3),""),"")</f>
        <v xml:space="preserve">JPS Kas Im Stylish </v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>
        <f>IFERROR(IF(INDEX('Open 2'!$A:$F,MATCH('Open 2 Results'!$E135,'Open 2'!$F:$F,0),1)&gt;0,INDEX('Open 2'!$A:$F,MATCH('Open 2 Results'!$E135,'Open 2'!$F:$F,0),1),""),"")</f>
        <v>1</v>
      </c>
      <c r="B135" s="84" t="str">
        <f>IFERROR(IF(INDEX('Open 2'!$A:$F,MATCH('Open 2 Results'!$E135,'Open 2'!$F:$F,0),2)&gt;0,INDEX('Open 2'!$A:$F,MATCH('Open 2 Results'!$E135,'Open 2'!$F:$F,0),2),""),"")</f>
        <v xml:space="preserve">Pam Vankekerix </v>
      </c>
      <c r="C135" s="84" t="str">
        <f>IFERROR(IF(INDEX('Open 2'!$A:$F,MATCH('Open 2 Results'!$E135,'Open 2'!$F:$F,0),3)&gt;0,INDEX('Open 2'!$A:$F,MATCH('Open 2 Results'!$E135,'Open 2'!$F:$F,0),3),""),"")</f>
        <v xml:space="preserve">JPS Kas Im Stylish </v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>
        <f>IFERROR(IF(INDEX('Open 2'!$A:$F,MATCH('Open 2 Results'!$E136,'Open 2'!$F:$F,0),1)&gt;0,INDEX('Open 2'!$A:$F,MATCH('Open 2 Results'!$E136,'Open 2'!$F:$F,0),1),""),"")</f>
        <v>1</v>
      </c>
      <c r="B136" s="84" t="str">
        <f>IFERROR(IF(INDEX('Open 2'!$A:$F,MATCH('Open 2 Results'!$E136,'Open 2'!$F:$F,0),2)&gt;0,INDEX('Open 2'!$A:$F,MATCH('Open 2 Results'!$E136,'Open 2'!$F:$F,0),2),""),"")</f>
        <v xml:space="preserve">Pam Vankekerix </v>
      </c>
      <c r="C136" s="84" t="str">
        <f>IFERROR(IF(INDEX('Open 2'!$A:$F,MATCH('Open 2 Results'!$E136,'Open 2'!$F:$F,0),3)&gt;0,INDEX('Open 2'!$A:$F,MATCH('Open 2 Results'!$E136,'Open 2'!$F:$F,0),3),""),"")</f>
        <v xml:space="preserve">JPS Kas Im Stylish </v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>
        <f>IFERROR(IF(INDEX('Open 2'!$A:$F,MATCH('Open 2 Results'!$E137,'Open 2'!$F:$F,0),1)&gt;0,INDEX('Open 2'!$A:$F,MATCH('Open 2 Results'!$E137,'Open 2'!$F:$F,0),1),""),"")</f>
        <v>1</v>
      </c>
      <c r="B137" s="84" t="str">
        <f>IFERROR(IF(INDEX('Open 2'!$A:$F,MATCH('Open 2 Results'!$E137,'Open 2'!$F:$F,0),2)&gt;0,INDEX('Open 2'!$A:$F,MATCH('Open 2 Results'!$E137,'Open 2'!$F:$F,0),2),""),"")</f>
        <v xml:space="preserve">Pam Vankekerix </v>
      </c>
      <c r="C137" s="84" t="str">
        <f>IFERROR(IF(INDEX('Open 2'!$A:$F,MATCH('Open 2 Results'!$E137,'Open 2'!$F:$F,0),3)&gt;0,INDEX('Open 2'!$A:$F,MATCH('Open 2 Results'!$E137,'Open 2'!$F:$F,0),3),""),"")</f>
        <v xml:space="preserve">JPS Kas Im Stylish </v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>
        <f>IFERROR(IF(INDEX('Open 2'!$A:$F,MATCH('Open 2 Results'!$E138,'Open 2'!$F:$F,0),1)&gt;0,INDEX('Open 2'!$A:$F,MATCH('Open 2 Results'!$E138,'Open 2'!$F:$F,0),1),""),"")</f>
        <v>1</v>
      </c>
      <c r="B138" s="84" t="str">
        <f>IFERROR(IF(INDEX('Open 2'!$A:$F,MATCH('Open 2 Results'!$E138,'Open 2'!$F:$F,0),2)&gt;0,INDEX('Open 2'!$A:$F,MATCH('Open 2 Results'!$E138,'Open 2'!$F:$F,0),2),""),"")</f>
        <v xml:space="preserve">Pam Vankekerix </v>
      </c>
      <c r="C138" s="84" t="str">
        <f>IFERROR(IF(INDEX('Open 2'!$A:$F,MATCH('Open 2 Results'!$E138,'Open 2'!$F:$F,0),3)&gt;0,INDEX('Open 2'!$A:$F,MATCH('Open 2 Results'!$E138,'Open 2'!$F:$F,0),3),""),"")</f>
        <v xml:space="preserve">JPS Kas Im Stylish </v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>
        <f>IFERROR(IF(INDEX('Open 2'!$A:$F,MATCH('Open 2 Results'!$E139,'Open 2'!$F:$F,0),1)&gt;0,INDEX('Open 2'!$A:$F,MATCH('Open 2 Results'!$E139,'Open 2'!$F:$F,0),1),""),"")</f>
        <v>1</v>
      </c>
      <c r="B139" s="84" t="str">
        <f>IFERROR(IF(INDEX('Open 2'!$A:$F,MATCH('Open 2 Results'!$E139,'Open 2'!$F:$F,0),2)&gt;0,INDEX('Open 2'!$A:$F,MATCH('Open 2 Results'!$E139,'Open 2'!$F:$F,0),2),""),"")</f>
        <v xml:space="preserve">Pam Vankekerix </v>
      </c>
      <c r="C139" s="84" t="str">
        <f>IFERROR(IF(INDEX('Open 2'!$A:$F,MATCH('Open 2 Results'!$E139,'Open 2'!$F:$F,0),3)&gt;0,INDEX('Open 2'!$A:$F,MATCH('Open 2 Results'!$E139,'Open 2'!$F:$F,0),3),""),"")</f>
        <v xml:space="preserve">JPS Kas Im Stylish </v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>
        <f>IFERROR(IF(INDEX('Open 2'!$A:$F,MATCH('Open 2 Results'!$E140,'Open 2'!$F:$F,0),1)&gt;0,INDEX('Open 2'!$A:$F,MATCH('Open 2 Results'!$E140,'Open 2'!$F:$F,0),1),""),"")</f>
        <v>1</v>
      </c>
      <c r="B140" s="84" t="str">
        <f>IFERROR(IF(INDEX('Open 2'!$A:$F,MATCH('Open 2 Results'!$E140,'Open 2'!$F:$F,0),2)&gt;0,INDEX('Open 2'!$A:$F,MATCH('Open 2 Results'!$E140,'Open 2'!$F:$F,0),2),""),"")</f>
        <v xml:space="preserve">Pam Vankekerix </v>
      </c>
      <c r="C140" s="84" t="str">
        <f>IFERROR(IF(INDEX('Open 2'!$A:$F,MATCH('Open 2 Results'!$E140,'Open 2'!$F:$F,0),3)&gt;0,INDEX('Open 2'!$A:$F,MATCH('Open 2 Results'!$E140,'Open 2'!$F:$F,0),3),""),"")</f>
        <v xml:space="preserve">JPS Kas Im Stylish </v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>
        <f>IFERROR(IF(INDEX('Open 2'!$A:$F,MATCH('Open 2 Results'!$E141,'Open 2'!$F:$F,0),1)&gt;0,INDEX('Open 2'!$A:$F,MATCH('Open 2 Results'!$E141,'Open 2'!$F:$F,0),1),""),"")</f>
        <v>1</v>
      </c>
      <c r="B141" s="84" t="str">
        <f>IFERROR(IF(INDEX('Open 2'!$A:$F,MATCH('Open 2 Results'!$E141,'Open 2'!$F:$F,0),2)&gt;0,INDEX('Open 2'!$A:$F,MATCH('Open 2 Results'!$E141,'Open 2'!$F:$F,0),2),""),"")</f>
        <v xml:space="preserve">Pam Vankekerix </v>
      </c>
      <c r="C141" s="84" t="str">
        <f>IFERROR(IF(INDEX('Open 2'!$A:$F,MATCH('Open 2 Results'!$E141,'Open 2'!$F:$F,0),3)&gt;0,INDEX('Open 2'!$A:$F,MATCH('Open 2 Results'!$E141,'Open 2'!$F:$F,0),3),""),"")</f>
        <v xml:space="preserve">JPS Kas Im Stylish </v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>
        <f>IFERROR(IF(INDEX('Open 2'!$A:$F,MATCH('Open 2 Results'!$E142,'Open 2'!$F:$F,0),1)&gt;0,INDEX('Open 2'!$A:$F,MATCH('Open 2 Results'!$E142,'Open 2'!$F:$F,0),1),""),"")</f>
        <v>1</v>
      </c>
      <c r="B142" s="84" t="str">
        <f>IFERROR(IF(INDEX('Open 2'!$A:$F,MATCH('Open 2 Results'!$E142,'Open 2'!$F:$F,0),2)&gt;0,INDEX('Open 2'!$A:$F,MATCH('Open 2 Results'!$E142,'Open 2'!$F:$F,0),2),""),"")</f>
        <v xml:space="preserve">Pam Vankekerix </v>
      </c>
      <c r="C142" s="84" t="str">
        <f>IFERROR(IF(INDEX('Open 2'!$A:$F,MATCH('Open 2 Results'!$E142,'Open 2'!$F:$F,0),3)&gt;0,INDEX('Open 2'!$A:$F,MATCH('Open 2 Results'!$E142,'Open 2'!$F:$F,0),3),""),"")</f>
        <v xml:space="preserve">JPS Kas Im Stylish </v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>
        <f>IFERROR(IF(INDEX('Open 2'!$A:$F,MATCH('Open 2 Results'!$E143,'Open 2'!$F:$F,0),1)&gt;0,INDEX('Open 2'!$A:$F,MATCH('Open 2 Results'!$E143,'Open 2'!$F:$F,0),1),""),"")</f>
        <v>1</v>
      </c>
      <c r="B143" s="84" t="str">
        <f>IFERROR(IF(INDEX('Open 2'!$A:$F,MATCH('Open 2 Results'!$E143,'Open 2'!$F:$F,0),2)&gt;0,INDEX('Open 2'!$A:$F,MATCH('Open 2 Results'!$E143,'Open 2'!$F:$F,0),2),""),"")</f>
        <v xml:space="preserve">Pam Vankekerix </v>
      </c>
      <c r="C143" s="84" t="str">
        <f>IFERROR(IF(INDEX('Open 2'!$A:$F,MATCH('Open 2 Results'!$E143,'Open 2'!$F:$F,0),3)&gt;0,INDEX('Open 2'!$A:$F,MATCH('Open 2 Results'!$E143,'Open 2'!$F:$F,0),3),""),"")</f>
        <v xml:space="preserve">JPS Kas Im Stylish </v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>
        <f>IFERROR(IF(INDEX('Open 2'!$A:$F,MATCH('Open 2 Results'!$E144,'Open 2'!$F:$F,0),1)&gt;0,INDEX('Open 2'!$A:$F,MATCH('Open 2 Results'!$E144,'Open 2'!$F:$F,0),1),""),"")</f>
        <v>1</v>
      </c>
      <c r="B144" s="84" t="str">
        <f>IFERROR(IF(INDEX('Open 2'!$A:$F,MATCH('Open 2 Results'!$E144,'Open 2'!$F:$F,0),2)&gt;0,INDEX('Open 2'!$A:$F,MATCH('Open 2 Results'!$E144,'Open 2'!$F:$F,0),2),""),"")</f>
        <v xml:space="preserve">Pam Vankekerix </v>
      </c>
      <c r="C144" s="84" t="str">
        <f>IFERROR(IF(INDEX('Open 2'!$A:$F,MATCH('Open 2 Results'!$E144,'Open 2'!$F:$F,0),3)&gt;0,INDEX('Open 2'!$A:$F,MATCH('Open 2 Results'!$E144,'Open 2'!$F:$F,0),3),""),"")</f>
        <v xml:space="preserve">JPS Kas Im Stylish </v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>
        <f>IFERROR(IF(INDEX('Open 2'!$A:$F,MATCH('Open 2 Results'!$E145,'Open 2'!$F:$F,0),1)&gt;0,INDEX('Open 2'!$A:$F,MATCH('Open 2 Results'!$E145,'Open 2'!$F:$F,0),1),""),"")</f>
        <v>1</v>
      </c>
      <c r="B145" s="84" t="str">
        <f>IFERROR(IF(INDEX('Open 2'!$A:$F,MATCH('Open 2 Results'!$E145,'Open 2'!$F:$F,0),2)&gt;0,INDEX('Open 2'!$A:$F,MATCH('Open 2 Results'!$E145,'Open 2'!$F:$F,0),2),""),"")</f>
        <v xml:space="preserve">Pam Vankekerix </v>
      </c>
      <c r="C145" s="84" t="str">
        <f>IFERROR(IF(INDEX('Open 2'!$A:$F,MATCH('Open 2 Results'!$E145,'Open 2'!$F:$F,0),3)&gt;0,INDEX('Open 2'!$A:$F,MATCH('Open 2 Results'!$E145,'Open 2'!$F:$F,0),3),""),"")</f>
        <v xml:space="preserve">JPS Kas Im Stylish </v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>
        <f>IFERROR(IF(INDEX('Open 2'!$A:$F,MATCH('Open 2 Results'!$E146,'Open 2'!$F:$F,0),1)&gt;0,INDEX('Open 2'!$A:$F,MATCH('Open 2 Results'!$E146,'Open 2'!$F:$F,0),1),""),"")</f>
        <v>1</v>
      </c>
      <c r="B146" s="84" t="str">
        <f>IFERROR(IF(INDEX('Open 2'!$A:$F,MATCH('Open 2 Results'!$E146,'Open 2'!$F:$F,0),2)&gt;0,INDEX('Open 2'!$A:$F,MATCH('Open 2 Results'!$E146,'Open 2'!$F:$F,0),2),""),"")</f>
        <v xml:space="preserve">Pam Vankekerix </v>
      </c>
      <c r="C146" s="84" t="str">
        <f>IFERROR(IF(INDEX('Open 2'!$A:$F,MATCH('Open 2 Results'!$E146,'Open 2'!$F:$F,0),3)&gt;0,INDEX('Open 2'!$A:$F,MATCH('Open 2 Results'!$E146,'Open 2'!$F:$F,0),3),""),"")</f>
        <v xml:space="preserve">JPS Kas Im Stylish </v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>
        <f>IFERROR(IF(INDEX('Open 2'!$A:$F,MATCH('Open 2 Results'!$E147,'Open 2'!$F:$F,0),1)&gt;0,INDEX('Open 2'!$A:$F,MATCH('Open 2 Results'!$E147,'Open 2'!$F:$F,0),1),""),"")</f>
        <v>1</v>
      </c>
      <c r="B147" s="84" t="str">
        <f>IFERROR(IF(INDEX('Open 2'!$A:$F,MATCH('Open 2 Results'!$E147,'Open 2'!$F:$F,0),2)&gt;0,INDEX('Open 2'!$A:$F,MATCH('Open 2 Results'!$E147,'Open 2'!$F:$F,0),2),""),"")</f>
        <v xml:space="preserve">Pam Vankekerix </v>
      </c>
      <c r="C147" s="84" t="str">
        <f>IFERROR(IF(INDEX('Open 2'!$A:$F,MATCH('Open 2 Results'!$E147,'Open 2'!$F:$F,0),3)&gt;0,INDEX('Open 2'!$A:$F,MATCH('Open 2 Results'!$E147,'Open 2'!$F:$F,0),3),""),"")</f>
        <v xml:space="preserve">JPS Kas Im Stylish </v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>
        <f>IFERROR(IF(INDEX('Open 2'!$A:$F,MATCH('Open 2 Results'!$E148,'Open 2'!$F:$F,0),1)&gt;0,INDEX('Open 2'!$A:$F,MATCH('Open 2 Results'!$E148,'Open 2'!$F:$F,0),1),""),"")</f>
        <v>1</v>
      </c>
      <c r="B148" s="84" t="str">
        <f>IFERROR(IF(INDEX('Open 2'!$A:$F,MATCH('Open 2 Results'!$E148,'Open 2'!$F:$F,0),2)&gt;0,INDEX('Open 2'!$A:$F,MATCH('Open 2 Results'!$E148,'Open 2'!$F:$F,0),2),""),"")</f>
        <v xml:space="preserve">Pam Vankekerix </v>
      </c>
      <c r="C148" s="84" t="str">
        <f>IFERROR(IF(INDEX('Open 2'!$A:$F,MATCH('Open 2 Results'!$E148,'Open 2'!$F:$F,0),3)&gt;0,INDEX('Open 2'!$A:$F,MATCH('Open 2 Results'!$E148,'Open 2'!$F:$F,0),3),""),"")</f>
        <v xml:space="preserve">JPS Kas Im Stylish </v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>
        <f>IFERROR(IF(INDEX('Open 2'!$A:$F,MATCH('Open 2 Results'!$E149,'Open 2'!$F:$F,0),1)&gt;0,INDEX('Open 2'!$A:$F,MATCH('Open 2 Results'!$E149,'Open 2'!$F:$F,0),1),""),"")</f>
        <v>1</v>
      </c>
      <c r="B149" s="84" t="str">
        <f>IFERROR(IF(INDEX('Open 2'!$A:$F,MATCH('Open 2 Results'!$E149,'Open 2'!$F:$F,0),2)&gt;0,INDEX('Open 2'!$A:$F,MATCH('Open 2 Results'!$E149,'Open 2'!$F:$F,0),2),""),"")</f>
        <v xml:space="preserve">Pam Vankekerix </v>
      </c>
      <c r="C149" s="84" t="str">
        <f>IFERROR(IF(INDEX('Open 2'!$A:$F,MATCH('Open 2 Results'!$E149,'Open 2'!$F:$F,0),3)&gt;0,INDEX('Open 2'!$A:$F,MATCH('Open 2 Results'!$E149,'Open 2'!$F:$F,0),3),""),"")</f>
        <v xml:space="preserve">JPS Kas Im Stylish </v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>
        <f>IFERROR(IF(INDEX('Open 2'!$A:$F,MATCH('Open 2 Results'!$E150,'Open 2'!$F:$F,0),1)&gt;0,INDEX('Open 2'!$A:$F,MATCH('Open 2 Results'!$E150,'Open 2'!$F:$F,0),1),""),"")</f>
        <v>1</v>
      </c>
      <c r="B150" s="84" t="str">
        <f>IFERROR(IF(INDEX('Open 2'!$A:$F,MATCH('Open 2 Results'!$E150,'Open 2'!$F:$F,0),2)&gt;0,INDEX('Open 2'!$A:$F,MATCH('Open 2 Results'!$E150,'Open 2'!$F:$F,0),2),""),"")</f>
        <v xml:space="preserve">Pam Vankekerix </v>
      </c>
      <c r="C150" s="84" t="str">
        <f>IFERROR(IF(INDEX('Open 2'!$A:$F,MATCH('Open 2 Results'!$E150,'Open 2'!$F:$F,0),3)&gt;0,INDEX('Open 2'!$A:$F,MATCH('Open 2 Results'!$E150,'Open 2'!$F:$F,0),3),""),"")</f>
        <v xml:space="preserve">JPS Kas Im Stylish </v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>
        <f>IFERROR(IF(INDEX('Open 2'!$A:$F,MATCH('Open 2 Results'!$E151,'Open 2'!$F:$F,0),1)&gt;0,INDEX('Open 2'!$A:$F,MATCH('Open 2 Results'!$E151,'Open 2'!$F:$F,0),1),""),"")</f>
        <v>1</v>
      </c>
      <c r="B151" s="84" t="str">
        <f>IFERROR(IF(INDEX('Open 2'!$A:$F,MATCH('Open 2 Results'!$E151,'Open 2'!$F:$F,0),2)&gt;0,INDEX('Open 2'!$A:$F,MATCH('Open 2 Results'!$E151,'Open 2'!$F:$F,0),2),""),"")</f>
        <v xml:space="preserve">Pam Vankekerix </v>
      </c>
      <c r="C151" s="84" t="str">
        <f>IFERROR(IF(INDEX('Open 2'!$A:$F,MATCH('Open 2 Results'!$E151,'Open 2'!$F:$F,0),3)&gt;0,INDEX('Open 2'!$A:$F,MATCH('Open 2 Results'!$E151,'Open 2'!$F:$F,0),3),""),"")</f>
        <v xml:space="preserve">JPS Kas Im Stylish </v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>
        <f>IFERROR(IF(INDEX('Open 2'!$A:$F,MATCH('Open 2 Results'!$E152,'Open 2'!$F:$F,0),1)&gt;0,INDEX('Open 2'!$A:$F,MATCH('Open 2 Results'!$E152,'Open 2'!$F:$F,0),1),""),"")</f>
        <v>1</v>
      </c>
      <c r="B152" s="84" t="str">
        <f>IFERROR(IF(INDEX('Open 2'!$A:$F,MATCH('Open 2 Results'!$E152,'Open 2'!$F:$F,0),2)&gt;0,INDEX('Open 2'!$A:$F,MATCH('Open 2 Results'!$E152,'Open 2'!$F:$F,0),2),""),"")</f>
        <v xml:space="preserve">Pam Vankekerix </v>
      </c>
      <c r="C152" s="84" t="str">
        <f>IFERROR(IF(INDEX('Open 2'!$A:$F,MATCH('Open 2 Results'!$E152,'Open 2'!$F:$F,0),3)&gt;0,INDEX('Open 2'!$A:$F,MATCH('Open 2 Results'!$E152,'Open 2'!$F:$F,0),3),""),"")</f>
        <v xml:space="preserve">JPS Kas Im Stylish </v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>
        <f>IFERROR(IF(INDEX('Open 2'!$A:$F,MATCH('Open 2 Results'!$E153,'Open 2'!$F:$F,0),1)&gt;0,INDEX('Open 2'!$A:$F,MATCH('Open 2 Results'!$E153,'Open 2'!$F:$F,0),1),""),"")</f>
        <v>1</v>
      </c>
      <c r="B153" s="84" t="str">
        <f>IFERROR(IF(INDEX('Open 2'!$A:$F,MATCH('Open 2 Results'!$E153,'Open 2'!$F:$F,0),2)&gt;0,INDEX('Open 2'!$A:$F,MATCH('Open 2 Results'!$E153,'Open 2'!$F:$F,0),2),""),"")</f>
        <v xml:space="preserve">Pam Vankekerix </v>
      </c>
      <c r="C153" s="84" t="str">
        <f>IFERROR(IF(INDEX('Open 2'!$A:$F,MATCH('Open 2 Results'!$E153,'Open 2'!$F:$F,0),3)&gt;0,INDEX('Open 2'!$A:$F,MATCH('Open 2 Results'!$E153,'Open 2'!$F:$F,0),3),""),"")</f>
        <v xml:space="preserve">JPS Kas Im Stylish </v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>
        <f>IFERROR(IF(INDEX('Open 2'!$A:$F,MATCH('Open 2 Results'!$E154,'Open 2'!$F:$F,0),1)&gt;0,INDEX('Open 2'!$A:$F,MATCH('Open 2 Results'!$E154,'Open 2'!$F:$F,0),1),""),"")</f>
        <v>1</v>
      </c>
      <c r="B154" s="84" t="str">
        <f>IFERROR(IF(INDEX('Open 2'!$A:$F,MATCH('Open 2 Results'!$E154,'Open 2'!$F:$F,0),2)&gt;0,INDEX('Open 2'!$A:$F,MATCH('Open 2 Results'!$E154,'Open 2'!$F:$F,0),2),""),"")</f>
        <v xml:space="preserve">Pam Vankekerix </v>
      </c>
      <c r="C154" s="84" t="str">
        <f>IFERROR(IF(INDEX('Open 2'!$A:$F,MATCH('Open 2 Results'!$E154,'Open 2'!$F:$F,0),3)&gt;0,INDEX('Open 2'!$A:$F,MATCH('Open 2 Results'!$E154,'Open 2'!$F:$F,0),3),""),"")</f>
        <v xml:space="preserve">JPS Kas Im Stylish </v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>
        <f>IFERROR(IF(INDEX('Open 2'!$A:$F,MATCH('Open 2 Results'!$E155,'Open 2'!$F:$F,0),1)&gt;0,INDEX('Open 2'!$A:$F,MATCH('Open 2 Results'!$E155,'Open 2'!$F:$F,0),1),""),"")</f>
        <v>1</v>
      </c>
      <c r="B155" s="84" t="str">
        <f>IFERROR(IF(INDEX('Open 2'!$A:$F,MATCH('Open 2 Results'!$E155,'Open 2'!$F:$F,0),2)&gt;0,INDEX('Open 2'!$A:$F,MATCH('Open 2 Results'!$E155,'Open 2'!$F:$F,0),2),""),"")</f>
        <v xml:space="preserve">Pam Vankekerix </v>
      </c>
      <c r="C155" s="84" t="str">
        <f>IFERROR(IF(INDEX('Open 2'!$A:$F,MATCH('Open 2 Results'!$E155,'Open 2'!$F:$F,0),3)&gt;0,INDEX('Open 2'!$A:$F,MATCH('Open 2 Results'!$E155,'Open 2'!$F:$F,0),3),""),"")</f>
        <v xml:space="preserve">JPS Kas Im Stylish </v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>
        <f>IFERROR(IF(INDEX('Open 2'!$A:$F,MATCH('Open 2 Results'!$E156,'Open 2'!$F:$F,0),1)&gt;0,INDEX('Open 2'!$A:$F,MATCH('Open 2 Results'!$E156,'Open 2'!$F:$F,0),1),""),"")</f>
        <v>1</v>
      </c>
      <c r="B156" s="84" t="str">
        <f>IFERROR(IF(INDEX('Open 2'!$A:$F,MATCH('Open 2 Results'!$E156,'Open 2'!$F:$F,0),2)&gt;0,INDEX('Open 2'!$A:$F,MATCH('Open 2 Results'!$E156,'Open 2'!$F:$F,0),2),""),"")</f>
        <v xml:space="preserve">Pam Vankekerix </v>
      </c>
      <c r="C156" s="84" t="str">
        <f>IFERROR(IF(INDEX('Open 2'!$A:$F,MATCH('Open 2 Results'!$E156,'Open 2'!$F:$F,0),3)&gt;0,INDEX('Open 2'!$A:$F,MATCH('Open 2 Results'!$E156,'Open 2'!$F:$F,0),3),""),"")</f>
        <v xml:space="preserve">JPS Kas Im Stylish </v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>
        <f>IFERROR(IF(INDEX('Open 2'!$A:$F,MATCH('Open 2 Results'!$E157,'Open 2'!$F:$F,0),1)&gt;0,INDEX('Open 2'!$A:$F,MATCH('Open 2 Results'!$E157,'Open 2'!$F:$F,0),1),""),"")</f>
        <v>1</v>
      </c>
      <c r="B157" s="84" t="str">
        <f>IFERROR(IF(INDEX('Open 2'!$A:$F,MATCH('Open 2 Results'!$E157,'Open 2'!$F:$F,0),2)&gt;0,INDEX('Open 2'!$A:$F,MATCH('Open 2 Results'!$E157,'Open 2'!$F:$F,0),2),""),"")</f>
        <v xml:space="preserve">Pam Vankekerix </v>
      </c>
      <c r="C157" s="84" t="str">
        <f>IFERROR(IF(INDEX('Open 2'!$A:$F,MATCH('Open 2 Results'!$E157,'Open 2'!$F:$F,0),3)&gt;0,INDEX('Open 2'!$A:$F,MATCH('Open 2 Results'!$E157,'Open 2'!$F:$F,0),3),""),"")</f>
        <v xml:space="preserve">JPS Kas Im Stylish </v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>
        <f>IFERROR(IF(INDEX('Open 2'!$A:$F,MATCH('Open 2 Results'!$E158,'Open 2'!$F:$F,0),1)&gt;0,INDEX('Open 2'!$A:$F,MATCH('Open 2 Results'!$E158,'Open 2'!$F:$F,0),1),""),"")</f>
        <v>1</v>
      </c>
      <c r="B158" s="84" t="str">
        <f>IFERROR(IF(INDEX('Open 2'!$A:$F,MATCH('Open 2 Results'!$E158,'Open 2'!$F:$F,0),2)&gt;0,INDEX('Open 2'!$A:$F,MATCH('Open 2 Results'!$E158,'Open 2'!$F:$F,0),2),""),"")</f>
        <v xml:space="preserve">Pam Vankekerix </v>
      </c>
      <c r="C158" s="84" t="str">
        <f>IFERROR(IF(INDEX('Open 2'!$A:$F,MATCH('Open 2 Results'!$E158,'Open 2'!$F:$F,0),3)&gt;0,INDEX('Open 2'!$A:$F,MATCH('Open 2 Results'!$E158,'Open 2'!$F:$F,0),3),""),"")</f>
        <v xml:space="preserve">JPS Kas Im Stylish </v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>
        <f>IFERROR(IF(INDEX('Open 2'!$A:$F,MATCH('Open 2 Results'!$E159,'Open 2'!$F:$F,0),1)&gt;0,INDEX('Open 2'!$A:$F,MATCH('Open 2 Results'!$E159,'Open 2'!$F:$F,0),1),""),"")</f>
        <v>1</v>
      </c>
      <c r="B159" s="84" t="str">
        <f>IFERROR(IF(INDEX('Open 2'!$A:$F,MATCH('Open 2 Results'!$E159,'Open 2'!$F:$F,0),2)&gt;0,INDEX('Open 2'!$A:$F,MATCH('Open 2 Results'!$E159,'Open 2'!$F:$F,0),2),""),"")</f>
        <v xml:space="preserve">Pam Vankekerix </v>
      </c>
      <c r="C159" s="84" t="str">
        <f>IFERROR(IF(INDEX('Open 2'!$A:$F,MATCH('Open 2 Results'!$E159,'Open 2'!$F:$F,0),3)&gt;0,INDEX('Open 2'!$A:$F,MATCH('Open 2 Results'!$E159,'Open 2'!$F:$F,0),3),""),"")</f>
        <v xml:space="preserve">JPS Kas Im Stylish </v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>
        <f>IFERROR(IF(INDEX('Open 2'!$A:$F,MATCH('Open 2 Results'!$E160,'Open 2'!$F:$F,0),1)&gt;0,INDEX('Open 2'!$A:$F,MATCH('Open 2 Results'!$E160,'Open 2'!$F:$F,0),1),""),"")</f>
        <v>1</v>
      </c>
      <c r="B160" s="84" t="str">
        <f>IFERROR(IF(INDEX('Open 2'!$A:$F,MATCH('Open 2 Results'!$E160,'Open 2'!$F:$F,0),2)&gt;0,INDEX('Open 2'!$A:$F,MATCH('Open 2 Results'!$E160,'Open 2'!$F:$F,0),2),""),"")</f>
        <v xml:space="preserve">Pam Vankekerix </v>
      </c>
      <c r="C160" s="84" t="str">
        <f>IFERROR(IF(INDEX('Open 2'!$A:$F,MATCH('Open 2 Results'!$E160,'Open 2'!$F:$F,0),3)&gt;0,INDEX('Open 2'!$A:$F,MATCH('Open 2 Results'!$E160,'Open 2'!$F:$F,0),3),""),"")</f>
        <v xml:space="preserve">JPS Kas Im Stylish </v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>
        <f>IFERROR(IF(INDEX('Open 2'!$A:$F,MATCH('Open 2 Results'!$E161,'Open 2'!$F:$F,0),1)&gt;0,INDEX('Open 2'!$A:$F,MATCH('Open 2 Results'!$E161,'Open 2'!$F:$F,0),1),""),"")</f>
        <v>1</v>
      </c>
      <c r="B161" s="84" t="str">
        <f>IFERROR(IF(INDEX('Open 2'!$A:$F,MATCH('Open 2 Results'!$E161,'Open 2'!$F:$F,0),2)&gt;0,INDEX('Open 2'!$A:$F,MATCH('Open 2 Results'!$E161,'Open 2'!$F:$F,0),2),""),"")</f>
        <v xml:space="preserve">Pam Vankekerix </v>
      </c>
      <c r="C161" s="84" t="str">
        <f>IFERROR(IF(INDEX('Open 2'!$A:$F,MATCH('Open 2 Results'!$E161,'Open 2'!$F:$F,0),3)&gt;0,INDEX('Open 2'!$A:$F,MATCH('Open 2 Results'!$E161,'Open 2'!$F:$F,0),3),""),"")</f>
        <v xml:space="preserve">JPS Kas Im Stylish </v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>
        <f>IFERROR(IF(INDEX('Open 2'!$A:$F,MATCH('Open 2 Results'!$E162,'Open 2'!$F:$F,0),1)&gt;0,INDEX('Open 2'!$A:$F,MATCH('Open 2 Results'!$E162,'Open 2'!$F:$F,0),1),""),"")</f>
        <v>1</v>
      </c>
      <c r="B162" s="84" t="str">
        <f>IFERROR(IF(INDEX('Open 2'!$A:$F,MATCH('Open 2 Results'!$E162,'Open 2'!$F:$F,0),2)&gt;0,INDEX('Open 2'!$A:$F,MATCH('Open 2 Results'!$E162,'Open 2'!$F:$F,0),2),""),"")</f>
        <v xml:space="preserve">Pam Vankekerix </v>
      </c>
      <c r="C162" s="84" t="str">
        <f>IFERROR(IF(INDEX('Open 2'!$A:$F,MATCH('Open 2 Results'!$E162,'Open 2'!$F:$F,0),3)&gt;0,INDEX('Open 2'!$A:$F,MATCH('Open 2 Results'!$E162,'Open 2'!$F:$F,0),3),""),"")</f>
        <v xml:space="preserve">JPS Kas Im Stylish </v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>
        <f>IFERROR(IF(INDEX('Open 2'!$A:$F,MATCH('Open 2 Results'!$E163,'Open 2'!$F:$F,0),1)&gt;0,INDEX('Open 2'!$A:$F,MATCH('Open 2 Results'!$E163,'Open 2'!$F:$F,0),1),""),"")</f>
        <v>1</v>
      </c>
      <c r="B163" s="84" t="str">
        <f>IFERROR(IF(INDEX('Open 2'!$A:$F,MATCH('Open 2 Results'!$E163,'Open 2'!$F:$F,0),2)&gt;0,INDEX('Open 2'!$A:$F,MATCH('Open 2 Results'!$E163,'Open 2'!$F:$F,0),2),""),"")</f>
        <v xml:space="preserve">Pam Vankekerix </v>
      </c>
      <c r="C163" s="84" t="str">
        <f>IFERROR(IF(INDEX('Open 2'!$A:$F,MATCH('Open 2 Results'!$E163,'Open 2'!$F:$F,0),3)&gt;0,INDEX('Open 2'!$A:$F,MATCH('Open 2 Results'!$E163,'Open 2'!$F:$F,0),3),""),"")</f>
        <v xml:space="preserve">JPS Kas Im Stylish </v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>
        <f>IFERROR(IF(INDEX('Open 2'!$A:$F,MATCH('Open 2 Results'!$E164,'Open 2'!$F:$F,0),1)&gt;0,INDEX('Open 2'!$A:$F,MATCH('Open 2 Results'!$E164,'Open 2'!$F:$F,0),1),""),"")</f>
        <v>1</v>
      </c>
      <c r="B164" s="84" t="str">
        <f>IFERROR(IF(INDEX('Open 2'!$A:$F,MATCH('Open 2 Results'!$E164,'Open 2'!$F:$F,0),2)&gt;0,INDEX('Open 2'!$A:$F,MATCH('Open 2 Results'!$E164,'Open 2'!$F:$F,0),2),""),"")</f>
        <v xml:space="preserve">Pam Vankekerix </v>
      </c>
      <c r="C164" s="84" t="str">
        <f>IFERROR(IF(INDEX('Open 2'!$A:$F,MATCH('Open 2 Results'!$E164,'Open 2'!$F:$F,0),3)&gt;0,INDEX('Open 2'!$A:$F,MATCH('Open 2 Results'!$E164,'Open 2'!$F:$F,0),3),""),"")</f>
        <v xml:space="preserve">JPS Kas Im Stylish </v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>
        <f>IFERROR(IF(INDEX('Open 2'!$A:$F,MATCH('Open 2 Results'!$E165,'Open 2'!$F:$F,0),1)&gt;0,INDEX('Open 2'!$A:$F,MATCH('Open 2 Results'!$E165,'Open 2'!$F:$F,0),1),""),"")</f>
        <v>1</v>
      </c>
      <c r="B165" s="84" t="str">
        <f>IFERROR(IF(INDEX('Open 2'!$A:$F,MATCH('Open 2 Results'!$E165,'Open 2'!$F:$F,0),2)&gt;0,INDEX('Open 2'!$A:$F,MATCH('Open 2 Results'!$E165,'Open 2'!$F:$F,0),2),""),"")</f>
        <v xml:space="preserve">Pam Vankekerix </v>
      </c>
      <c r="C165" s="84" t="str">
        <f>IFERROR(IF(INDEX('Open 2'!$A:$F,MATCH('Open 2 Results'!$E165,'Open 2'!$F:$F,0),3)&gt;0,INDEX('Open 2'!$A:$F,MATCH('Open 2 Results'!$E165,'Open 2'!$F:$F,0),3),""),"")</f>
        <v xml:space="preserve">JPS Kas Im Stylish </v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>
        <f>IFERROR(IF(INDEX('Open 2'!$A:$F,MATCH('Open 2 Results'!$E166,'Open 2'!$F:$F,0),1)&gt;0,INDEX('Open 2'!$A:$F,MATCH('Open 2 Results'!$E166,'Open 2'!$F:$F,0),1),""),"")</f>
        <v>1</v>
      </c>
      <c r="B166" s="84" t="str">
        <f>IFERROR(IF(INDEX('Open 2'!$A:$F,MATCH('Open 2 Results'!$E166,'Open 2'!$F:$F,0),2)&gt;0,INDEX('Open 2'!$A:$F,MATCH('Open 2 Results'!$E166,'Open 2'!$F:$F,0),2),""),"")</f>
        <v xml:space="preserve">Pam Vankekerix </v>
      </c>
      <c r="C166" s="84" t="str">
        <f>IFERROR(IF(INDEX('Open 2'!$A:$F,MATCH('Open 2 Results'!$E166,'Open 2'!$F:$F,0),3)&gt;0,INDEX('Open 2'!$A:$F,MATCH('Open 2 Results'!$E166,'Open 2'!$F:$F,0),3),""),"")</f>
        <v xml:space="preserve">JPS Kas Im Stylish </v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>
        <f>IFERROR(IF(INDEX('Open 2'!$A:$F,MATCH('Open 2 Results'!$E167,'Open 2'!$F:$F,0),1)&gt;0,INDEX('Open 2'!$A:$F,MATCH('Open 2 Results'!$E167,'Open 2'!$F:$F,0),1),""),"")</f>
        <v>1</v>
      </c>
      <c r="B167" s="84" t="str">
        <f>IFERROR(IF(INDEX('Open 2'!$A:$F,MATCH('Open 2 Results'!$E167,'Open 2'!$F:$F,0),2)&gt;0,INDEX('Open 2'!$A:$F,MATCH('Open 2 Results'!$E167,'Open 2'!$F:$F,0),2),""),"")</f>
        <v xml:space="preserve">Pam Vankekerix </v>
      </c>
      <c r="C167" s="84" t="str">
        <f>IFERROR(IF(INDEX('Open 2'!$A:$F,MATCH('Open 2 Results'!$E167,'Open 2'!$F:$F,0),3)&gt;0,INDEX('Open 2'!$A:$F,MATCH('Open 2 Results'!$E167,'Open 2'!$F:$F,0),3),""),"")</f>
        <v xml:space="preserve">JPS Kas Im Stylish </v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>
        <f>IFERROR(IF(INDEX('Open 2'!$A:$F,MATCH('Open 2 Results'!$E168,'Open 2'!$F:$F,0),1)&gt;0,INDEX('Open 2'!$A:$F,MATCH('Open 2 Results'!$E168,'Open 2'!$F:$F,0),1),""),"")</f>
        <v>1</v>
      </c>
      <c r="B168" s="84" t="str">
        <f>IFERROR(IF(INDEX('Open 2'!$A:$F,MATCH('Open 2 Results'!$E168,'Open 2'!$F:$F,0),2)&gt;0,INDEX('Open 2'!$A:$F,MATCH('Open 2 Results'!$E168,'Open 2'!$F:$F,0),2),""),"")</f>
        <v xml:space="preserve">Pam Vankekerix </v>
      </c>
      <c r="C168" s="84" t="str">
        <f>IFERROR(IF(INDEX('Open 2'!$A:$F,MATCH('Open 2 Results'!$E168,'Open 2'!$F:$F,0),3)&gt;0,INDEX('Open 2'!$A:$F,MATCH('Open 2 Results'!$E168,'Open 2'!$F:$F,0),3),""),"")</f>
        <v xml:space="preserve">JPS Kas Im Stylish </v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>
        <f>IFERROR(IF(INDEX('Open 2'!$A:$F,MATCH('Open 2 Results'!$E169,'Open 2'!$F:$F,0),1)&gt;0,INDEX('Open 2'!$A:$F,MATCH('Open 2 Results'!$E169,'Open 2'!$F:$F,0),1),""),"")</f>
        <v>1</v>
      </c>
      <c r="B169" s="84" t="str">
        <f>IFERROR(IF(INDEX('Open 2'!$A:$F,MATCH('Open 2 Results'!$E169,'Open 2'!$F:$F,0),2)&gt;0,INDEX('Open 2'!$A:$F,MATCH('Open 2 Results'!$E169,'Open 2'!$F:$F,0),2),""),"")</f>
        <v xml:space="preserve">Pam Vankekerix </v>
      </c>
      <c r="C169" s="84" t="str">
        <f>IFERROR(IF(INDEX('Open 2'!$A:$F,MATCH('Open 2 Results'!$E169,'Open 2'!$F:$F,0),3)&gt;0,INDEX('Open 2'!$A:$F,MATCH('Open 2 Results'!$E169,'Open 2'!$F:$F,0),3),""),"")</f>
        <v xml:space="preserve">JPS Kas Im Stylish </v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>
        <f>IFERROR(IF(INDEX('Open 2'!$A:$F,MATCH('Open 2 Results'!$E170,'Open 2'!$F:$F,0),1)&gt;0,INDEX('Open 2'!$A:$F,MATCH('Open 2 Results'!$E170,'Open 2'!$F:$F,0),1),""),"")</f>
        <v>1</v>
      </c>
      <c r="B170" s="84" t="str">
        <f>IFERROR(IF(INDEX('Open 2'!$A:$F,MATCH('Open 2 Results'!$E170,'Open 2'!$F:$F,0),2)&gt;0,INDEX('Open 2'!$A:$F,MATCH('Open 2 Results'!$E170,'Open 2'!$F:$F,0),2),""),"")</f>
        <v xml:space="preserve">Pam Vankekerix </v>
      </c>
      <c r="C170" s="84" t="str">
        <f>IFERROR(IF(INDEX('Open 2'!$A:$F,MATCH('Open 2 Results'!$E170,'Open 2'!$F:$F,0),3)&gt;0,INDEX('Open 2'!$A:$F,MATCH('Open 2 Results'!$E170,'Open 2'!$F:$F,0),3),""),"")</f>
        <v xml:space="preserve">JPS Kas Im Stylish </v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>
        <f>IFERROR(IF(INDEX('Open 2'!$A:$F,MATCH('Open 2 Results'!$E171,'Open 2'!$F:$F,0),1)&gt;0,INDEX('Open 2'!$A:$F,MATCH('Open 2 Results'!$E171,'Open 2'!$F:$F,0),1),""),"")</f>
        <v>1</v>
      </c>
      <c r="B171" s="84" t="str">
        <f>IFERROR(IF(INDEX('Open 2'!$A:$F,MATCH('Open 2 Results'!$E171,'Open 2'!$F:$F,0),2)&gt;0,INDEX('Open 2'!$A:$F,MATCH('Open 2 Results'!$E171,'Open 2'!$F:$F,0),2),""),"")</f>
        <v xml:space="preserve">Pam Vankekerix </v>
      </c>
      <c r="C171" s="84" t="str">
        <f>IFERROR(IF(INDEX('Open 2'!$A:$F,MATCH('Open 2 Results'!$E171,'Open 2'!$F:$F,0),3)&gt;0,INDEX('Open 2'!$A:$F,MATCH('Open 2 Results'!$E171,'Open 2'!$F:$F,0),3),""),"")</f>
        <v xml:space="preserve">JPS Kas Im Stylish </v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>
        <f>IFERROR(IF(INDEX('Open 2'!$A:$F,MATCH('Open 2 Results'!$E172,'Open 2'!$F:$F,0),1)&gt;0,INDEX('Open 2'!$A:$F,MATCH('Open 2 Results'!$E172,'Open 2'!$F:$F,0),1),""),"")</f>
        <v>1</v>
      </c>
      <c r="B172" s="84" t="str">
        <f>IFERROR(IF(INDEX('Open 2'!$A:$F,MATCH('Open 2 Results'!$E172,'Open 2'!$F:$F,0),2)&gt;0,INDEX('Open 2'!$A:$F,MATCH('Open 2 Results'!$E172,'Open 2'!$F:$F,0),2),""),"")</f>
        <v xml:space="preserve">Pam Vankekerix </v>
      </c>
      <c r="C172" s="84" t="str">
        <f>IFERROR(IF(INDEX('Open 2'!$A:$F,MATCH('Open 2 Results'!$E172,'Open 2'!$F:$F,0),3)&gt;0,INDEX('Open 2'!$A:$F,MATCH('Open 2 Results'!$E172,'Open 2'!$F:$F,0),3),""),"")</f>
        <v xml:space="preserve">JPS Kas Im Stylish </v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>
        <f>IFERROR(IF(INDEX('Open 2'!$A:$F,MATCH('Open 2 Results'!$E173,'Open 2'!$F:$F,0),1)&gt;0,INDEX('Open 2'!$A:$F,MATCH('Open 2 Results'!$E173,'Open 2'!$F:$F,0),1),""),"")</f>
        <v>1</v>
      </c>
      <c r="B173" s="84" t="str">
        <f>IFERROR(IF(INDEX('Open 2'!$A:$F,MATCH('Open 2 Results'!$E173,'Open 2'!$F:$F,0),2)&gt;0,INDEX('Open 2'!$A:$F,MATCH('Open 2 Results'!$E173,'Open 2'!$F:$F,0),2),""),"")</f>
        <v xml:space="preserve">Pam Vankekerix </v>
      </c>
      <c r="C173" s="84" t="str">
        <f>IFERROR(IF(INDEX('Open 2'!$A:$F,MATCH('Open 2 Results'!$E173,'Open 2'!$F:$F,0),3)&gt;0,INDEX('Open 2'!$A:$F,MATCH('Open 2 Results'!$E173,'Open 2'!$F:$F,0),3),""),"")</f>
        <v xml:space="preserve">JPS Kas Im Stylish </v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>
        <f>IFERROR(IF(INDEX('Open 2'!$A:$F,MATCH('Open 2 Results'!$E174,'Open 2'!$F:$F,0),1)&gt;0,INDEX('Open 2'!$A:$F,MATCH('Open 2 Results'!$E174,'Open 2'!$F:$F,0),1),""),"")</f>
        <v>1</v>
      </c>
      <c r="B174" s="84" t="str">
        <f>IFERROR(IF(INDEX('Open 2'!$A:$F,MATCH('Open 2 Results'!$E174,'Open 2'!$F:$F,0),2)&gt;0,INDEX('Open 2'!$A:$F,MATCH('Open 2 Results'!$E174,'Open 2'!$F:$F,0),2),""),"")</f>
        <v xml:space="preserve">Pam Vankekerix </v>
      </c>
      <c r="C174" s="84" t="str">
        <f>IFERROR(IF(INDEX('Open 2'!$A:$F,MATCH('Open 2 Results'!$E174,'Open 2'!$F:$F,0),3)&gt;0,INDEX('Open 2'!$A:$F,MATCH('Open 2 Results'!$E174,'Open 2'!$F:$F,0),3),""),"")</f>
        <v xml:space="preserve">JPS Kas Im Stylish </v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>
        <f>IFERROR(IF(INDEX('Open 2'!$A:$F,MATCH('Open 2 Results'!$E175,'Open 2'!$F:$F,0),1)&gt;0,INDEX('Open 2'!$A:$F,MATCH('Open 2 Results'!$E175,'Open 2'!$F:$F,0),1),""),"")</f>
        <v>1</v>
      </c>
      <c r="B175" s="84" t="str">
        <f>IFERROR(IF(INDEX('Open 2'!$A:$F,MATCH('Open 2 Results'!$E175,'Open 2'!$F:$F,0),2)&gt;0,INDEX('Open 2'!$A:$F,MATCH('Open 2 Results'!$E175,'Open 2'!$F:$F,0),2),""),"")</f>
        <v xml:space="preserve">Pam Vankekerix </v>
      </c>
      <c r="C175" s="84" t="str">
        <f>IFERROR(IF(INDEX('Open 2'!$A:$F,MATCH('Open 2 Results'!$E175,'Open 2'!$F:$F,0),3)&gt;0,INDEX('Open 2'!$A:$F,MATCH('Open 2 Results'!$E175,'Open 2'!$F:$F,0),3),""),"")</f>
        <v xml:space="preserve">JPS Kas Im Stylish </v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>
        <f>IFERROR(IF(INDEX('Open 2'!$A:$F,MATCH('Open 2 Results'!$E176,'Open 2'!$F:$F,0),1)&gt;0,INDEX('Open 2'!$A:$F,MATCH('Open 2 Results'!$E176,'Open 2'!$F:$F,0),1),""),"")</f>
        <v>1</v>
      </c>
      <c r="B176" s="84" t="str">
        <f>IFERROR(IF(INDEX('Open 2'!$A:$F,MATCH('Open 2 Results'!$E176,'Open 2'!$F:$F,0),2)&gt;0,INDEX('Open 2'!$A:$F,MATCH('Open 2 Results'!$E176,'Open 2'!$F:$F,0),2),""),"")</f>
        <v xml:space="preserve">Pam Vankekerix </v>
      </c>
      <c r="C176" s="84" t="str">
        <f>IFERROR(IF(INDEX('Open 2'!$A:$F,MATCH('Open 2 Results'!$E176,'Open 2'!$F:$F,0),3)&gt;0,INDEX('Open 2'!$A:$F,MATCH('Open 2 Results'!$E176,'Open 2'!$F:$F,0),3),""),"")</f>
        <v xml:space="preserve">JPS Kas Im Stylish </v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>
        <f>IFERROR(IF(INDEX('Open 2'!$A:$F,MATCH('Open 2 Results'!$E177,'Open 2'!$F:$F,0),1)&gt;0,INDEX('Open 2'!$A:$F,MATCH('Open 2 Results'!$E177,'Open 2'!$F:$F,0),1),""),"")</f>
        <v>1</v>
      </c>
      <c r="B177" s="84" t="str">
        <f>IFERROR(IF(INDEX('Open 2'!$A:$F,MATCH('Open 2 Results'!$E177,'Open 2'!$F:$F,0),2)&gt;0,INDEX('Open 2'!$A:$F,MATCH('Open 2 Results'!$E177,'Open 2'!$F:$F,0),2),""),"")</f>
        <v xml:space="preserve">Pam Vankekerix </v>
      </c>
      <c r="C177" s="84" t="str">
        <f>IFERROR(IF(INDEX('Open 2'!$A:$F,MATCH('Open 2 Results'!$E177,'Open 2'!$F:$F,0),3)&gt;0,INDEX('Open 2'!$A:$F,MATCH('Open 2 Results'!$E177,'Open 2'!$F:$F,0),3),""),"")</f>
        <v xml:space="preserve">JPS Kas Im Stylish </v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>
        <f>IFERROR(IF(INDEX('Open 2'!$A:$F,MATCH('Open 2 Results'!$E178,'Open 2'!$F:$F,0),1)&gt;0,INDEX('Open 2'!$A:$F,MATCH('Open 2 Results'!$E178,'Open 2'!$F:$F,0),1),""),"")</f>
        <v>1</v>
      </c>
      <c r="B178" s="84" t="str">
        <f>IFERROR(IF(INDEX('Open 2'!$A:$F,MATCH('Open 2 Results'!$E178,'Open 2'!$F:$F,0),2)&gt;0,INDEX('Open 2'!$A:$F,MATCH('Open 2 Results'!$E178,'Open 2'!$F:$F,0),2),""),"")</f>
        <v xml:space="preserve">Pam Vankekerix </v>
      </c>
      <c r="C178" s="84" t="str">
        <f>IFERROR(IF(INDEX('Open 2'!$A:$F,MATCH('Open 2 Results'!$E178,'Open 2'!$F:$F,0),3)&gt;0,INDEX('Open 2'!$A:$F,MATCH('Open 2 Results'!$E178,'Open 2'!$F:$F,0),3),""),"")</f>
        <v xml:space="preserve">JPS Kas Im Stylish </v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>
        <f>IFERROR(IF(INDEX('Open 2'!$A:$F,MATCH('Open 2 Results'!$E179,'Open 2'!$F:$F,0),1)&gt;0,INDEX('Open 2'!$A:$F,MATCH('Open 2 Results'!$E179,'Open 2'!$F:$F,0),1),""),"")</f>
        <v>1</v>
      </c>
      <c r="B179" s="84" t="str">
        <f>IFERROR(IF(INDEX('Open 2'!$A:$F,MATCH('Open 2 Results'!$E179,'Open 2'!$F:$F,0),2)&gt;0,INDEX('Open 2'!$A:$F,MATCH('Open 2 Results'!$E179,'Open 2'!$F:$F,0),2),""),"")</f>
        <v xml:space="preserve">Pam Vankekerix </v>
      </c>
      <c r="C179" s="84" t="str">
        <f>IFERROR(IF(INDEX('Open 2'!$A:$F,MATCH('Open 2 Results'!$E179,'Open 2'!$F:$F,0),3)&gt;0,INDEX('Open 2'!$A:$F,MATCH('Open 2 Results'!$E179,'Open 2'!$F:$F,0),3),""),"")</f>
        <v xml:space="preserve">JPS Kas Im Stylish </v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>
        <f>IFERROR(IF(INDEX('Open 2'!$A:$F,MATCH('Open 2 Results'!$E180,'Open 2'!$F:$F,0),1)&gt;0,INDEX('Open 2'!$A:$F,MATCH('Open 2 Results'!$E180,'Open 2'!$F:$F,0),1),""),"")</f>
        <v>1</v>
      </c>
      <c r="B180" s="84" t="str">
        <f>IFERROR(IF(INDEX('Open 2'!$A:$F,MATCH('Open 2 Results'!$E180,'Open 2'!$F:$F,0),2)&gt;0,INDEX('Open 2'!$A:$F,MATCH('Open 2 Results'!$E180,'Open 2'!$F:$F,0),2),""),"")</f>
        <v xml:space="preserve">Pam Vankekerix </v>
      </c>
      <c r="C180" s="84" t="str">
        <f>IFERROR(IF(INDEX('Open 2'!$A:$F,MATCH('Open 2 Results'!$E180,'Open 2'!$F:$F,0),3)&gt;0,INDEX('Open 2'!$A:$F,MATCH('Open 2 Results'!$E180,'Open 2'!$F:$F,0),3),""),"")</f>
        <v xml:space="preserve">JPS Kas Im Stylish </v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>
        <f>IFERROR(IF(INDEX('Open 2'!$A:$F,MATCH('Open 2 Results'!$E181,'Open 2'!$F:$F,0),1)&gt;0,INDEX('Open 2'!$A:$F,MATCH('Open 2 Results'!$E181,'Open 2'!$F:$F,0),1),""),"")</f>
        <v>1</v>
      </c>
      <c r="B181" s="84" t="str">
        <f>IFERROR(IF(INDEX('Open 2'!$A:$F,MATCH('Open 2 Results'!$E181,'Open 2'!$F:$F,0),2)&gt;0,INDEX('Open 2'!$A:$F,MATCH('Open 2 Results'!$E181,'Open 2'!$F:$F,0),2),""),"")</f>
        <v xml:space="preserve">Pam Vankekerix </v>
      </c>
      <c r="C181" s="84" t="str">
        <f>IFERROR(IF(INDEX('Open 2'!$A:$F,MATCH('Open 2 Results'!$E181,'Open 2'!$F:$F,0),3)&gt;0,INDEX('Open 2'!$A:$F,MATCH('Open 2 Results'!$E181,'Open 2'!$F:$F,0),3),""),"")</f>
        <v xml:space="preserve">JPS Kas Im Stylish </v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>
        <f>IFERROR(IF(INDEX('Open 2'!$A:$F,MATCH('Open 2 Results'!$E182,'Open 2'!$F:$F,0),1)&gt;0,INDEX('Open 2'!$A:$F,MATCH('Open 2 Results'!$E182,'Open 2'!$F:$F,0),1),""),"")</f>
        <v>1</v>
      </c>
      <c r="B182" s="84" t="str">
        <f>IFERROR(IF(INDEX('Open 2'!$A:$F,MATCH('Open 2 Results'!$E182,'Open 2'!$F:$F,0),2)&gt;0,INDEX('Open 2'!$A:$F,MATCH('Open 2 Results'!$E182,'Open 2'!$F:$F,0),2),""),"")</f>
        <v xml:space="preserve">Pam Vankekerix </v>
      </c>
      <c r="C182" s="84" t="str">
        <f>IFERROR(IF(INDEX('Open 2'!$A:$F,MATCH('Open 2 Results'!$E182,'Open 2'!$F:$F,0),3)&gt;0,INDEX('Open 2'!$A:$F,MATCH('Open 2 Results'!$E182,'Open 2'!$F:$F,0),3),""),"")</f>
        <v xml:space="preserve">JPS Kas Im Stylish </v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>
        <f>IFERROR(IF(INDEX('Open 2'!$A:$F,MATCH('Open 2 Results'!$E183,'Open 2'!$F:$F,0),1)&gt;0,INDEX('Open 2'!$A:$F,MATCH('Open 2 Results'!$E183,'Open 2'!$F:$F,0),1),""),"")</f>
        <v>1</v>
      </c>
      <c r="B183" s="84" t="str">
        <f>IFERROR(IF(INDEX('Open 2'!$A:$F,MATCH('Open 2 Results'!$E183,'Open 2'!$F:$F,0),2)&gt;0,INDEX('Open 2'!$A:$F,MATCH('Open 2 Results'!$E183,'Open 2'!$F:$F,0),2),""),"")</f>
        <v xml:space="preserve">Pam Vankekerix </v>
      </c>
      <c r="C183" s="84" t="str">
        <f>IFERROR(IF(INDEX('Open 2'!$A:$F,MATCH('Open 2 Results'!$E183,'Open 2'!$F:$F,0),3)&gt;0,INDEX('Open 2'!$A:$F,MATCH('Open 2 Results'!$E183,'Open 2'!$F:$F,0),3),""),"")</f>
        <v xml:space="preserve">JPS Kas Im Stylish </v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>
        <f>IFERROR(IF(INDEX('Open 2'!$A:$F,MATCH('Open 2 Results'!$E184,'Open 2'!$F:$F,0),1)&gt;0,INDEX('Open 2'!$A:$F,MATCH('Open 2 Results'!$E184,'Open 2'!$F:$F,0),1),""),"")</f>
        <v>1</v>
      </c>
      <c r="B184" s="84" t="str">
        <f>IFERROR(IF(INDEX('Open 2'!$A:$F,MATCH('Open 2 Results'!$E184,'Open 2'!$F:$F,0),2)&gt;0,INDEX('Open 2'!$A:$F,MATCH('Open 2 Results'!$E184,'Open 2'!$F:$F,0),2),""),"")</f>
        <v xml:space="preserve">Pam Vankekerix </v>
      </c>
      <c r="C184" s="84" t="str">
        <f>IFERROR(IF(INDEX('Open 2'!$A:$F,MATCH('Open 2 Results'!$E184,'Open 2'!$F:$F,0),3)&gt;0,INDEX('Open 2'!$A:$F,MATCH('Open 2 Results'!$E184,'Open 2'!$F:$F,0),3),""),"")</f>
        <v xml:space="preserve">JPS Kas Im Stylish </v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>
        <f>IFERROR(IF(INDEX('Open 2'!$A:$F,MATCH('Open 2 Results'!$E185,'Open 2'!$F:$F,0),1)&gt;0,INDEX('Open 2'!$A:$F,MATCH('Open 2 Results'!$E185,'Open 2'!$F:$F,0),1),""),"")</f>
        <v>1</v>
      </c>
      <c r="B185" s="84" t="str">
        <f>IFERROR(IF(INDEX('Open 2'!$A:$F,MATCH('Open 2 Results'!$E185,'Open 2'!$F:$F,0),2)&gt;0,INDEX('Open 2'!$A:$F,MATCH('Open 2 Results'!$E185,'Open 2'!$F:$F,0),2),""),"")</f>
        <v xml:space="preserve">Pam Vankekerix </v>
      </c>
      <c r="C185" s="84" t="str">
        <f>IFERROR(IF(INDEX('Open 2'!$A:$F,MATCH('Open 2 Results'!$E185,'Open 2'!$F:$F,0),3)&gt;0,INDEX('Open 2'!$A:$F,MATCH('Open 2 Results'!$E185,'Open 2'!$F:$F,0),3),""),"")</f>
        <v xml:space="preserve">JPS Kas Im Stylish </v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>
        <f>IFERROR(IF(INDEX('Open 2'!$A:$F,MATCH('Open 2 Results'!$E186,'Open 2'!$F:$F,0),1)&gt;0,INDEX('Open 2'!$A:$F,MATCH('Open 2 Results'!$E186,'Open 2'!$F:$F,0),1),""),"")</f>
        <v>1</v>
      </c>
      <c r="B186" s="84" t="str">
        <f>IFERROR(IF(INDEX('Open 2'!$A:$F,MATCH('Open 2 Results'!$E186,'Open 2'!$F:$F,0),2)&gt;0,INDEX('Open 2'!$A:$F,MATCH('Open 2 Results'!$E186,'Open 2'!$F:$F,0),2),""),"")</f>
        <v xml:space="preserve">Pam Vankekerix </v>
      </c>
      <c r="C186" s="84" t="str">
        <f>IFERROR(IF(INDEX('Open 2'!$A:$F,MATCH('Open 2 Results'!$E186,'Open 2'!$F:$F,0),3)&gt;0,INDEX('Open 2'!$A:$F,MATCH('Open 2 Results'!$E186,'Open 2'!$F:$F,0),3),""),"")</f>
        <v xml:space="preserve">JPS Kas Im Stylish </v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>
        <f>IFERROR(IF(INDEX('Open 2'!$A:$F,MATCH('Open 2 Results'!$E187,'Open 2'!$F:$F,0),1)&gt;0,INDEX('Open 2'!$A:$F,MATCH('Open 2 Results'!$E187,'Open 2'!$F:$F,0),1),""),"")</f>
        <v>1</v>
      </c>
      <c r="B187" s="84" t="str">
        <f>IFERROR(IF(INDEX('Open 2'!$A:$F,MATCH('Open 2 Results'!$E187,'Open 2'!$F:$F,0),2)&gt;0,INDEX('Open 2'!$A:$F,MATCH('Open 2 Results'!$E187,'Open 2'!$F:$F,0),2),""),"")</f>
        <v xml:space="preserve">Pam Vankekerix </v>
      </c>
      <c r="C187" s="84" t="str">
        <f>IFERROR(IF(INDEX('Open 2'!$A:$F,MATCH('Open 2 Results'!$E187,'Open 2'!$F:$F,0),3)&gt;0,INDEX('Open 2'!$A:$F,MATCH('Open 2 Results'!$E187,'Open 2'!$F:$F,0),3),""),"")</f>
        <v xml:space="preserve">JPS Kas Im Stylish </v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>
        <f>IFERROR(IF(INDEX('Open 2'!$A:$F,MATCH('Open 2 Results'!$E188,'Open 2'!$F:$F,0),1)&gt;0,INDEX('Open 2'!$A:$F,MATCH('Open 2 Results'!$E188,'Open 2'!$F:$F,0),1),""),"")</f>
        <v>1</v>
      </c>
      <c r="B188" s="84" t="str">
        <f>IFERROR(IF(INDEX('Open 2'!$A:$F,MATCH('Open 2 Results'!$E188,'Open 2'!$F:$F,0),2)&gt;0,INDEX('Open 2'!$A:$F,MATCH('Open 2 Results'!$E188,'Open 2'!$F:$F,0),2),""),"")</f>
        <v xml:space="preserve">Pam Vankekerix </v>
      </c>
      <c r="C188" s="84" t="str">
        <f>IFERROR(IF(INDEX('Open 2'!$A:$F,MATCH('Open 2 Results'!$E188,'Open 2'!$F:$F,0),3)&gt;0,INDEX('Open 2'!$A:$F,MATCH('Open 2 Results'!$E188,'Open 2'!$F:$F,0),3),""),"")</f>
        <v xml:space="preserve">JPS Kas Im Stylish </v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>
        <f>IFERROR(IF(INDEX('Open 2'!$A:$F,MATCH('Open 2 Results'!$E189,'Open 2'!$F:$F,0),1)&gt;0,INDEX('Open 2'!$A:$F,MATCH('Open 2 Results'!$E189,'Open 2'!$F:$F,0),1),""),"")</f>
        <v>1</v>
      </c>
      <c r="B189" s="84" t="str">
        <f>IFERROR(IF(INDEX('Open 2'!$A:$F,MATCH('Open 2 Results'!$E189,'Open 2'!$F:$F,0),2)&gt;0,INDEX('Open 2'!$A:$F,MATCH('Open 2 Results'!$E189,'Open 2'!$F:$F,0),2),""),"")</f>
        <v xml:space="preserve">Pam Vankekerix </v>
      </c>
      <c r="C189" s="84" t="str">
        <f>IFERROR(IF(INDEX('Open 2'!$A:$F,MATCH('Open 2 Results'!$E189,'Open 2'!$F:$F,0),3)&gt;0,INDEX('Open 2'!$A:$F,MATCH('Open 2 Results'!$E189,'Open 2'!$F:$F,0),3),""),"")</f>
        <v xml:space="preserve">JPS Kas Im Stylish </v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>
        <f>IFERROR(IF(INDEX('Open 2'!$A:$F,MATCH('Open 2 Results'!$E190,'Open 2'!$F:$F,0),1)&gt;0,INDEX('Open 2'!$A:$F,MATCH('Open 2 Results'!$E190,'Open 2'!$F:$F,0),1),""),"")</f>
        <v>1</v>
      </c>
      <c r="B190" s="84" t="str">
        <f>IFERROR(IF(INDEX('Open 2'!$A:$F,MATCH('Open 2 Results'!$E190,'Open 2'!$F:$F,0),2)&gt;0,INDEX('Open 2'!$A:$F,MATCH('Open 2 Results'!$E190,'Open 2'!$F:$F,0),2),""),"")</f>
        <v xml:space="preserve">Pam Vankekerix </v>
      </c>
      <c r="C190" s="84" t="str">
        <f>IFERROR(IF(INDEX('Open 2'!$A:$F,MATCH('Open 2 Results'!$E190,'Open 2'!$F:$F,0),3)&gt;0,INDEX('Open 2'!$A:$F,MATCH('Open 2 Results'!$E190,'Open 2'!$F:$F,0),3),""),"")</f>
        <v xml:space="preserve">JPS Kas Im Stylish </v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>
        <f>IFERROR(IF(INDEX('Open 2'!$A:$F,MATCH('Open 2 Results'!$E191,'Open 2'!$F:$F,0),1)&gt;0,INDEX('Open 2'!$A:$F,MATCH('Open 2 Results'!$E191,'Open 2'!$F:$F,0),1),""),"")</f>
        <v>1</v>
      </c>
      <c r="B191" s="84" t="str">
        <f>IFERROR(IF(INDEX('Open 2'!$A:$F,MATCH('Open 2 Results'!$E191,'Open 2'!$F:$F,0),2)&gt;0,INDEX('Open 2'!$A:$F,MATCH('Open 2 Results'!$E191,'Open 2'!$F:$F,0),2),""),"")</f>
        <v xml:space="preserve">Pam Vankekerix </v>
      </c>
      <c r="C191" s="84" t="str">
        <f>IFERROR(IF(INDEX('Open 2'!$A:$F,MATCH('Open 2 Results'!$E191,'Open 2'!$F:$F,0),3)&gt;0,INDEX('Open 2'!$A:$F,MATCH('Open 2 Results'!$E191,'Open 2'!$F:$F,0),3),""),"")</f>
        <v xml:space="preserve">JPS Kas Im Stylish </v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>
        <f>IFERROR(IF(INDEX('Open 2'!$A:$F,MATCH('Open 2 Results'!$E192,'Open 2'!$F:$F,0),1)&gt;0,INDEX('Open 2'!$A:$F,MATCH('Open 2 Results'!$E192,'Open 2'!$F:$F,0),1),""),"")</f>
        <v>1</v>
      </c>
      <c r="B192" s="84" t="str">
        <f>IFERROR(IF(INDEX('Open 2'!$A:$F,MATCH('Open 2 Results'!$E192,'Open 2'!$F:$F,0),2)&gt;0,INDEX('Open 2'!$A:$F,MATCH('Open 2 Results'!$E192,'Open 2'!$F:$F,0),2),""),"")</f>
        <v xml:space="preserve">Pam Vankekerix </v>
      </c>
      <c r="C192" s="84" t="str">
        <f>IFERROR(IF(INDEX('Open 2'!$A:$F,MATCH('Open 2 Results'!$E192,'Open 2'!$F:$F,0),3)&gt;0,INDEX('Open 2'!$A:$F,MATCH('Open 2 Results'!$E192,'Open 2'!$F:$F,0),3),""),"")</f>
        <v xml:space="preserve">JPS Kas Im Stylish </v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>
        <f>IFERROR(IF(INDEX('Open 2'!$A:$F,MATCH('Open 2 Results'!$E193,'Open 2'!$F:$F,0),1)&gt;0,INDEX('Open 2'!$A:$F,MATCH('Open 2 Results'!$E193,'Open 2'!$F:$F,0),1),""),"")</f>
        <v>1</v>
      </c>
      <c r="B193" s="84" t="str">
        <f>IFERROR(IF(INDEX('Open 2'!$A:$F,MATCH('Open 2 Results'!$E193,'Open 2'!$F:$F,0),2)&gt;0,INDEX('Open 2'!$A:$F,MATCH('Open 2 Results'!$E193,'Open 2'!$F:$F,0),2),""),"")</f>
        <v xml:space="preserve">Pam Vankekerix </v>
      </c>
      <c r="C193" s="84" t="str">
        <f>IFERROR(IF(INDEX('Open 2'!$A:$F,MATCH('Open 2 Results'!$E193,'Open 2'!$F:$F,0),3)&gt;0,INDEX('Open 2'!$A:$F,MATCH('Open 2 Results'!$E193,'Open 2'!$F:$F,0),3),""),"")</f>
        <v xml:space="preserve">JPS Kas Im Stylish </v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>
        <f>IFERROR(IF(INDEX('Open 2'!$A:$F,MATCH('Open 2 Results'!$E194,'Open 2'!$F:$F,0),1)&gt;0,INDEX('Open 2'!$A:$F,MATCH('Open 2 Results'!$E194,'Open 2'!$F:$F,0),1),""),"")</f>
        <v>1</v>
      </c>
      <c r="B194" s="84" t="str">
        <f>IFERROR(IF(INDEX('Open 2'!$A:$F,MATCH('Open 2 Results'!$E194,'Open 2'!$F:$F,0),2)&gt;0,INDEX('Open 2'!$A:$F,MATCH('Open 2 Results'!$E194,'Open 2'!$F:$F,0),2),""),"")</f>
        <v xml:space="preserve">Pam Vankekerix </v>
      </c>
      <c r="C194" s="84" t="str">
        <f>IFERROR(IF(INDEX('Open 2'!$A:$F,MATCH('Open 2 Results'!$E194,'Open 2'!$F:$F,0),3)&gt;0,INDEX('Open 2'!$A:$F,MATCH('Open 2 Results'!$E194,'Open 2'!$F:$F,0),3),""),"")</f>
        <v xml:space="preserve">JPS Kas Im Stylish </v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>
        <f>IFERROR(IF(INDEX('Open 2'!$A:$F,MATCH('Open 2 Results'!$E195,'Open 2'!$F:$F,0),1)&gt;0,INDEX('Open 2'!$A:$F,MATCH('Open 2 Results'!$E195,'Open 2'!$F:$F,0),1),""),"")</f>
        <v>1</v>
      </c>
      <c r="B195" s="84" t="str">
        <f>IFERROR(IF(INDEX('Open 2'!$A:$F,MATCH('Open 2 Results'!$E195,'Open 2'!$F:$F,0),2)&gt;0,INDEX('Open 2'!$A:$F,MATCH('Open 2 Results'!$E195,'Open 2'!$F:$F,0),2),""),"")</f>
        <v xml:space="preserve">Pam Vankekerix </v>
      </c>
      <c r="C195" s="84" t="str">
        <f>IFERROR(IF(INDEX('Open 2'!$A:$F,MATCH('Open 2 Results'!$E195,'Open 2'!$F:$F,0),3)&gt;0,INDEX('Open 2'!$A:$F,MATCH('Open 2 Results'!$E195,'Open 2'!$F:$F,0),3),""),"")</f>
        <v xml:space="preserve">JPS Kas Im Stylish </v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>
        <f>IFERROR(IF(INDEX('Open 2'!$A:$F,MATCH('Open 2 Results'!$E196,'Open 2'!$F:$F,0),1)&gt;0,INDEX('Open 2'!$A:$F,MATCH('Open 2 Results'!$E196,'Open 2'!$F:$F,0),1),""),"")</f>
        <v>1</v>
      </c>
      <c r="B196" s="84" t="str">
        <f>IFERROR(IF(INDEX('Open 2'!$A:$F,MATCH('Open 2 Results'!$E196,'Open 2'!$F:$F,0),2)&gt;0,INDEX('Open 2'!$A:$F,MATCH('Open 2 Results'!$E196,'Open 2'!$F:$F,0),2),""),"")</f>
        <v xml:space="preserve">Pam Vankekerix </v>
      </c>
      <c r="C196" s="84" t="str">
        <f>IFERROR(IF(INDEX('Open 2'!$A:$F,MATCH('Open 2 Results'!$E196,'Open 2'!$F:$F,0),3)&gt;0,INDEX('Open 2'!$A:$F,MATCH('Open 2 Results'!$E196,'Open 2'!$F:$F,0),3),""),"")</f>
        <v xml:space="preserve">JPS Kas Im Stylish </v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>
        <f>IFERROR(IF(INDEX('Open 2'!$A:$F,MATCH('Open 2 Results'!$E197,'Open 2'!$F:$F,0),1)&gt;0,INDEX('Open 2'!$A:$F,MATCH('Open 2 Results'!$E197,'Open 2'!$F:$F,0),1),""),"")</f>
        <v>1</v>
      </c>
      <c r="B197" s="84" t="str">
        <f>IFERROR(IF(INDEX('Open 2'!$A:$F,MATCH('Open 2 Results'!$E197,'Open 2'!$F:$F,0),2)&gt;0,INDEX('Open 2'!$A:$F,MATCH('Open 2 Results'!$E197,'Open 2'!$F:$F,0),2),""),"")</f>
        <v xml:space="preserve">Pam Vankekerix </v>
      </c>
      <c r="C197" s="84" t="str">
        <f>IFERROR(IF(INDEX('Open 2'!$A:$F,MATCH('Open 2 Results'!$E197,'Open 2'!$F:$F,0),3)&gt;0,INDEX('Open 2'!$A:$F,MATCH('Open 2 Results'!$E197,'Open 2'!$F:$F,0),3),""),"")</f>
        <v xml:space="preserve">JPS Kas Im Stylish </v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>
        <f>IFERROR(IF(INDEX('Open 2'!$A:$F,MATCH('Open 2 Results'!$E198,'Open 2'!$F:$F,0),1)&gt;0,INDEX('Open 2'!$A:$F,MATCH('Open 2 Results'!$E198,'Open 2'!$F:$F,0),1),""),"")</f>
        <v>1</v>
      </c>
      <c r="B198" s="84" t="str">
        <f>IFERROR(IF(INDEX('Open 2'!$A:$F,MATCH('Open 2 Results'!$E198,'Open 2'!$F:$F,0),2)&gt;0,INDEX('Open 2'!$A:$F,MATCH('Open 2 Results'!$E198,'Open 2'!$F:$F,0),2),""),"")</f>
        <v xml:space="preserve">Pam Vankekerix </v>
      </c>
      <c r="C198" s="84" t="str">
        <f>IFERROR(IF(INDEX('Open 2'!$A:$F,MATCH('Open 2 Results'!$E198,'Open 2'!$F:$F,0),3)&gt;0,INDEX('Open 2'!$A:$F,MATCH('Open 2 Results'!$E198,'Open 2'!$F:$F,0),3),""),"")</f>
        <v xml:space="preserve">JPS Kas Im Stylish </v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>
        <f>IFERROR(IF(INDEX('Open 2'!$A:$F,MATCH('Open 2 Results'!$E199,'Open 2'!$F:$F,0),1)&gt;0,INDEX('Open 2'!$A:$F,MATCH('Open 2 Results'!$E199,'Open 2'!$F:$F,0),1),""),"")</f>
        <v>1</v>
      </c>
      <c r="B199" s="84" t="str">
        <f>IFERROR(IF(INDEX('Open 2'!$A:$F,MATCH('Open 2 Results'!$E199,'Open 2'!$F:$F,0),2)&gt;0,INDEX('Open 2'!$A:$F,MATCH('Open 2 Results'!$E199,'Open 2'!$F:$F,0),2),""),"")</f>
        <v xml:space="preserve">Pam Vankekerix </v>
      </c>
      <c r="C199" s="84" t="str">
        <f>IFERROR(IF(INDEX('Open 2'!$A:$F,MATCH('Open 2 Results'!$E199,'Open 2'!$F:$F,0),3)&gt;0,INDEX('Open 2'!$A:$F,MATCH('Open 2 Results'!$E199,'Open 2'!$F:$F,0),3),""),"")</f>
        <v xml:space="preserve">JPS Kas Im Stylish </v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>
        <f>IFERROR(IF(INDEX('Open 2'!$A:$F,MATCH('Open 2 Results'!$E200,'Open 2'!$F:$F,0),1)&gt;0,INDEX('Open 2'!$A:$F,MATCH('Open 2 Results'!$E200,'Open 2'!$F:$F,0),1),""),"")</f>
        <v>1</v>
      </c>
      <c r="B200" s="84" t="str">
        <f>IFERROR(IF(INDEX('Open 2'!$A:$F,MATCH('Open 2 Results'!$E200,'Open 2'!$F:$F,0),2)&gt;0,INDEX('Open 2'!$A:$F,MATCH('Open 2 Results'!$E200,'Open 2'!$F:$F,0),2),""),"")</f>
        <v xml:space="preserve">Pam Vankekerix </v>
      </c>
      <c r="C200" s="84" t="str">
        <f>IFERROR(IF(INDEX('Open 2'!$A:$F,MATCH('Open 2 Results'!$E200,'Open 2'!$F:$F,0),3)&gt;0,INDEX('Open 2'!$A:$F,MATCH('Open 2 Results'!$E200,'Open 2'!$F:$F,0),3),""),"")</f>
        <v xml:space="preserve">JPS Kas Im Stylish </v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>
        <f>IFERROR(IF(INDEX('Open 2'!$A:$F,MATCH('Open 2 Results'!$E201,'Open 2'!$F:$F,0),1)&gt;0,INDEX('Open 2'!$A:$F,MATCH('Open 2 Results'!$E201,'Open 2'!$F:$F,0),1),""),"")</f>
        <v>1</v>
      </c>
      <c r="B201" s="84" t="str">
        <f>IFERROR(IF(INDEX('Open 2'!$A:$F,MATCH('Open 2 Results'!$E201,'Open 2'!$F:$F,0),2)&gt;0,INDEX('Open 2'!$A:$F,MATCH('Open 2 Results'!$E201,'Open 2'!$F:$F,0),2),""),"")</f>
        <v xml:space="preserve">Pam Vankekerix </v>
      </c>
      <c r="C201" s="84" t="str">
        <f>IFERROR(IF(INDEX('Open 2'!$A:$F,MATCH('Open 2 Results'!$E201,'Open 2'!$F:$F,0),3)&gt;0,INDEX('Open 2'!$A:$F,MATCH('Open 2 Results'!$E201,'Open 2'!$F:$F,0),3),""),"")</f>
        <v xml:space="preserve">JPS Kas Im Stylish </v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>
        <f>IFERROR(IF(INDEX('Open 2'!$A:$F,MATCH('Open 2 Results'!$E202,'Open 2'!$F:$F,0),1)&gt;0,INDEX('Open 2'!$A:$F,MATCH('Open 2 Results'!$E202,'Open 2'!$F:$F,0),1),""),"")</f>
        <v>1</v>
      </c>
      <c r="B202" s="84" t="str">
        <f>IFERROR(IF(INDEX('Open 2'!$A:$F,MATCH('Open 2 Results'!$E202,'Open 2'!$F:$F,0),2)&gt;0,INDEX('Open 2'!$A:$F,MATCH('Open 2 Results'!$E202,'Open 2'!$F:$F,0),2),""),"")</f>
        <v xml:space="preserve">Pam Vankekerix </v>
      </c>
      <c r="C202" s="84" t="str">
        <f>IFERROR(IF(INDEX('Open 2'!$A:$F,MATCH('Open 2 Results'!$E202,'Open 2'!$F:$F,0),3)&gt;0,INDEX('Open 2'!$A:$F,MATCH('Open 2 Results'!$E202,'Open 2'!$F:$F,0),3),""),"")</f>
        <v xml:space="preserve">JPS Kas Im Stylish </v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>
        <f>IFERROR(IF(INDEX('Open 2'!$A:$F,MATCH('Open 2 Results'!$E203,'Open 2'!$F:$F,0),1)&gt;0,INDEX('Open 2'!$A:$F,MATCH('Open 2 Results'!$E203,'Open 2'!$F:$F,0),1),""),"")</f>
        <v>1</v>
      </c>
      <c r="B203" s="84" t="str">
        <f>IFERROR(IF(INDEX('Open 2'!$A:$F,MATCH('Open 2 Results'!$E203,'Open 2'!$F:$F,0),2)&gt;0,INDEX('Open 2'!$A:$F,MATCH('Open 2 Results'!$E203,'Open 2'!$F:$F,0),2),""),"")</f>
        <v xml:space="preserve">Pam Vankekerix </v>
      </c>
      <c r="C203" s="84" t="str">
        <f>IFERROR(IF(INDEX('Open 2'!$A:$F,MATCH('Open 2 Results'!$E203,'Open 2'!$F:$F,0),3)&gt;0,INDEX('Open 2'!$A:$F,MATCH('Open 2 Results'!$E203,'Open 2'!$F:$F,0),3),""),"")</f>
        <v xml:space="preserve">JPS Kas Im Stylish </v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>
        <f>IFERROR(IF(INDEX('Open 2'!$A:$F,MATCH('Open 2 Results'!$E204,'Open 2'!$F:$F,0),1)&gt;0,INDEX('Open 2'!$A:$F,MATCH('Open 2 Results'!$E204,'Open 2'!$F:$F,0),1),""),"")</f>
        <v>1</v>
      </c>
      <c r="B204" s="84" t="str">
        <f>IFERROR(IF(INDEX('Open 2'!$A:$F,MATCH('Open 2 Results'!$E204,'Open 2'!$F:$F,0),2)&gt;0,INDEX('Open 2'!$A:$F,MATCH('Open 2 Results'!$E204,'Open 2'!$F:$F,0),2),""),"")</f>
        <v xml:space="preserve">Pam Vankekerix </v>
      </c>
      <c r="C204" s="84" t="str">
        <f>IFERROR(IF(INDEX('Open 2'!$A:$F,MATCH('Open 2 Results'!$E204,'Open 2'!$F:$F,0),3)&gt;0,INDEX('Open 2'!$A:$F,MATCH('Open 2 Results'!$E204,'Open 2'!$F:$F,0),3),""),"")</f>
        <v xml:space="preserve">JPS Kas Im Stylish </v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>
        <f>IFERROR(IF(INDEX('Open 2'!$A:$F,MATCH('Open 2 Results'!$E205,'Open 2'!$F:$F,0),1)&gt;0,INDEX('Open 2'!$A:$F,MATCH('Open 2 Results'!$E205,'Open 2'!$F:$F,0),1),""),"")</f>
        <v>1</v>
      </c>
      <c r="B205" s="84" t="str">
        <f>IFERROR(IF(INDEX('Open 2'!$A:$F,MATCH('Open 2 Results'!$E205,'Open 2'!$F:$F,0),2)&gt;0,INDEX('Open 2'!$A:$F,MATCH('Open 2 Results'!$E205,'Open 2'!$F:$F,0),2),""),"")</f>
        <v xml:space="preserve">Pam Vankekerix </v>
      </c>
      <c r="C205" s="84" t="str">
        <f>IFERROR(IF(INDEX('Open 2'!$A:$F,MATCH('Open 2 Results'!$E205,'Open 2'!$F:$F,0),3)&gt;0,INDEX('Open 2'!$A:$F,MATCH('Open 2 Results'!$E205,'Open 2'!$F:$F,0),3),""),"")</f>
        <v xml:space="preserve">JPS Kas Im Stylish </v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>
        <f>IFERROR(IF(INDEX('Open 2'!$A:$F,MATCH('Open 2 Results'!$E206,'Open 2'!$F:$F,0),1)&gt;0,INDEX('Open 2'!$A:$F,MATCH('Open 2 Results'!$E206,'Open 2'!$F:$F,0),1),""),"")</f>
        <v>1</v>
      </c>
      <c r="B206" s="84" t="str">
        <f>IFERROR(IF(INDEX('Open 2'!$A:$F,MATCH('Open 2 Results'!$E206,'Open 2'!$F:$F,0),2)&gt;0,INDEX('Open 2'!$A:$F,MATCH('Open 2 Results'!$E206,'Open 2'!$F:$F,0),2),""),"")</f>
        <v xml:space="preserve">Pam Vankekerix </v>
      </c>
      <c r="C206" s="84" t="str">
        <f>IFERROR(IF(INDEX('Open 2'!$A:$F,MATCH('Open 2 Results'!$E206,'Open 2'!$F:$F,0),3)&gt;0,INDEX('Open 2'!$A:$F,MATCH('Open 2 Results'!$E206,'Open 2'!$F:$F,0),3),""),"")</f>
        <v xml:space="preserve">JPS Kas Im Stylish </v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>
        <f>IFERROR(IF(INDEX('Open 2'!$A:$F,MATCH('Open 2 Results'!$E207,'Open 2'!$F:$F,0),1)&gt;0,INDEX('Open 2'!$A:$F,MATCH('Open 2 Results'!$E207,'Open 2'!$F:$F,0),1),""),"")</f>
        <v>1</v>
      </c>
      <c r="B207" s="84" t="str">
        <f>IFERROR(IF(INDEX('Open 2'!$A:$F,MATCH('Open 2 Results'!$E207,'Open 2'!$F:$F,0),2)&gt;0,INDEX('Open 2'!$A:$F,MATCH('Open 2 Results'!$E207,'Open 2'!$F:$F,0),2),""),"")</f>
        <v xml:space="preserve">Pam Vankekerix </v>
      </c>
      <c r="C207" s="84" t="str">
        <f>IFERROR(IF(INDEX('Open 2'!$A:$F,MATCH('Open 2 Results'!$E207,'Open 2'!$F:$F,0),3)&gt;0,INDEX('Open 2'!$A:$F,MATCH('Open 2 Results'!$E207,'Open 2'!$F:$F,0),3),""),"")</f>
        <v xml:space="preserve">JPS Kas Im Stylish </v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>
        <f>IFERROR(IF(INDEX('Open 2'!$A:$F,MATCH('Open 2 Results'!$E208,'Open 2'!$F:$F,0),1)&gt;0,INDEX('Open 2'!$A:$F,MATCH('Open 2 Results'!$E208,'Open 2'!$F:$F,0),1),""),"")</f>
        <v>1</v>
      </c>
      <c r="B208" s="84" t="str">
        <f>IFERROR(IF(INDEX('Open 2'!$A:$F,MATCH('Open 2 Results'!$E208,'Open 2'!$F:$F,0),2)&gt;0,INDEX('Open 2'!$A:$F,MATCH('Open 2 Results'!$E208,'Open 2'!$F:$F,0),2),""),"")</f>
        <v xml:space="preserve">Pam Vankekerix </v>
      </c>
      <c r="C208" s="84" t="str">
        <f>IFERROR(IF(INDEX('Open 2'!$A:$F,MATCH('Open 2 Results'!$E208,'Open 2'!$F:$F,0),3)&gt;0,INDEX('Open 2'!$A:$F,MATCH('Open 2 Results'!$E208,'Open 2'!$F:$F,0),3),""),"")</f>
        <v xml:space="preserve">JPS Kas Im Stylish </v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>
        <f>IFERROR(IF(INDEX('Open 2'!$A:$F,MATCH('Open 2 Results'!$E209,'Open 2'!$F:$F,0),1)&gt;0,INDEX('Open 2'!$A:$F,MATCH('Open 2 Results'!$E209,'Open 2'!$F:$F,0),1),""),"")</f>
        <v>1</v>
      </c>
      <c r="B209" s="84" t="str">
        <f>IFERROR(IF(INDEX('Open 2'!$A:$F,MATCH('Open 2 Results'!$E209,'Open 2'!$F:$F,0),2)&gt;0,INDEX('Open 2'!$A:$F,MATCH('Open 2 Results'!$E209,'Open 2'!$F:$F,0),2),""),"")</f>
        <v xml:space="preserve">Pam Vankekerix </v>
      </c>
      <c r="C209" s="84" t="str">
        <f>IFERROR(IF(INDEX('Open 2'!$A:$F,MATCH('Open 2 Results'!$E209,'Open 2'!$F:$F,0),3)&gt;0,INDEX('Open 2'!$A:$F,MATCH('Open 2 Results'!$E209,'Open 2'!$F:$F,0),3),""),"")</f>
        <v xml:space="preserve">JPS Kas Im Stylish </v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>
        <f>IFERROR(IF(INDEX('Open 2'!$A:$F,MATCH('Open 2 Results'!$E210,'Open 2'!$F:$F,0),1)&gt;0,INDEX('Open 2'!$A:$F,MATCH('Open 2 Results'!$E210,'Open 2'!$F:$F,0),1),""),"")</f>
        <v>1</v>
      </c>
      <c r="B210" s="84" t="str">
        <f>IFERROR(IF(INDEX('Open 2'!$A:$F,MATCH('Open 2 Results'!$E210,'Open 2'!$F:$F,0),2)&gt;0,INDEX('Open 2'!$A:$F,MATCH('Open 2 Results'!$E210,'Open 2'!$F:$F,0),2),""),"")</f>
        <v xml:space="preserve">Pam Vankekerix </v>
      </c>
      <c r="C210" s="84" t="str">
        <f>IFERROR(IF(INDEX('Open 2'!$A:$F,MATCH('Open 2 Results'!$E210,'Open 2'!$F:$F,0),3)&gt;0,INDEX('Open 2'!$A:$F,MATCH('Open 2 Results'!$E210,'Open 2'!$F:$F,0),3),""),"")</f>
        <v xml:space="preserve">JPS Kas Im Stylish </v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>
        <f>IFERROR(IF(INDEX('Open 2'!$A:$F,MATCH('Open 2 Results'!$E211,'Open 2'!$F:$F,0),1)&gt;0,INDEX('Open 2'!$A:$F,MATCH('Open 2 Results'!$E211,'Open 2'!$F:$F,0),1),""),"")</f>
        <v>1</v>
      </c>
      <c r="B211" s="84" t="str">
        <f>IFERROR(IF(INDEX('Open 2'!$A:$F,MATCH('Open 2 Results'!$E211,'Open 2'!$F:$F,0),2)&gt;0,INDEX('Open 2'!$A:$F,MATCH('Open 2 Results'!$E211,'Open 2'!$F:$F,0),2),""),"")</f>
        <v xml:space="preserve">Pam Vankekerix </v>
      </c>
      <c r="C211" s="84" t="str">
        <f>IFERROR(IF(INDEX('Open 2'!$A:$F,MATCH('Open 2 Results'!$E211,'Open 2'!$F:$F,0),3)&gt;0,INDEX('Open 2'!$A:$F,MATCH('Open 2 Results'!$E211,'Open 2'!$F:$F,0),3),""),"")</f>
        <v xml:space="preserve">JPS Kas Im Stylish </v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>
        <f>IFERROR(IF(INDEX('Open 2'!$A:$F,MATCH('Open 2 Results'!$E212,'Open 2'!$F:$F,0),1)&gt;0,INDEX('Open 2'!$A:$F,MATCH('Open 2 Results'!$E212,'Open 2'!$F:$F,0),1),""),"")</f>
        <v>1</v>
      </c>
      <c r="B212" s="84" t="str">
        <f>IFERROR(IF(INDEX('Open 2'!$A:$F,MATCH('Open 2 Results'!$E212,'Open 2'!$F:$F,0),2)&gt;0,INDEX('Open 2'!$A:$F,MATCH('Open 2 Results'!$E212,'Open 2'!$F:$F,0),2),""),"")</f>
        <v xml:space="preserve">Pam Vankekerix </v>
      </c>
      <c r="C212" s="84" t="str">
        <f>IFERROR(IF(INDEX('Open 2'!$A:$F,MATCH('Open 2 Results'!$E212,'Open 2'!$F:$F,0),3)&gt;0,INDEX('Open 2'!$A:$F,MATCH('Open 2 Results'!$E212,'Open 2'!$F:$F,0),3),""),"")</f>
        <v xml:space="preserve">JPS Kas Im Stylish </v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>
        <f>IFERROR(IF(INDEX('Open 2'!$A:$F,MATCH('Open 2 Results'!$E213,'Open 2'!$F:$F,0),1)&gt;0,INDEX('Open 2'!$A:$F,MATCH('Open 2 Results'!$E213,'Open 2'!$F:$F,0),1),""),"")</f>
        <v>1</v>
      </c>
      <c r="B213" s="84" t="str">
        <f>IFERROR(IF(INDEX('Open 2'!$A:$F,MATCH('Open 2 Results'!$E213,'Open 2'!$F:$F,0),2)&gt;0,INDEX('Open 2'!$A:$F,MATCH('Open 2 Results'!$E213,'Open 2'!$F:$F,0),2),""),"")</f>
        <v xml:space="preserve">Pam Vankekerix </v>
      </c>
      <c r="C213" s="84" t="str">
        <f>IFERROR(IF(INDEX('Open 2'!$A:$F,MATCH('Open 2 Results'!$E213,'Open 2'!$F:$F,0),3)&gt;0,INDEX('Open 2'!$A:$F,MATCH('Open 2 Results'!$E213,'Open 2'!$F:$F,0),3),""),"")</f>
        <v xml:space="preserve">JPS Kas Im Stylish </v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>
        <f>IFERROR(IF(INDEX('Open 2'!$A:$F,MATCH('Open 2 Results'!$E214,'Open 2'!$F:$F,0),1)&gt;0,INDEX('Open 2'!$A:$F,MATCH('Open 2 Results'!$E214,'Open 2'!$F:$F,0),1),""),"")</f>
        <v>1</v>
      </c>
      <c r="B214" s="84" t="str">
        <f>IFERROR(IF(INDEX('Open 2'!$A:$F,MATCH('Open 2 Results'!$E214,'Open 2'!$F:$F,0),2)&gt;0,INDEX('Open 2'!$A:$F,MATCH('Open 2 Results'!$E214,'Open 2'!$F:$F,0),2),""),"")</f>
        <v xml:space="preserve">Pam Vankekerix </v>
      </c>
      <c r="C214" s="84" t="str">
        <f>IFERROR(IF(INDEX('Open 2'!$A:$F,MATCH('Open 2 Results'!$E214,'Open 2'!$F:$F,0),3)&gt;0,INDEX('Open 2'!$A:$F,MATCH('Open 2 Results'!$E214,'Open 2'!$F:$F,0),3),""),"")</f>
        <v xml:space="preserve">JPS Kas Im Stylish </v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>
        <f>IFERROR(IF(INDEX('Open 2'!$A:$F,MATCH('Open 2 Results'!$E215,'Open 2'!$F:$F,0),1)&gt;0,INDEX('Open 2'!$A:$F,MATCH('Open 2 Results'!$E215,'Open 2'!$F:$F,0),1),""),"")</f>
        <v>1</v>
      </c>
      <c r="B215" s="84" t="str">
        <f>IFERROR(IF(INDEX('Open 2'!$A:$F,MATCH('Open 2 Results'!$E215,'Open 2'!$F:$F,0),2)&gt;0,INDEX('Open 2'!$A:$F,MATCH('Open 2 Results'!$E215,'Open 2'!$F:$F,0),2),""),"")</f>
        <v xml:space="preserve">Pam Vankekerix </v>
      </c>
      <c r="C215" s="84" t="str">
        <f>IFERROR(IF(INDEX('Open 2'!$A:$F,MATCH('Open 2 Results'!$E215,'Open 2'!$F:$F,0),3)&gt;0,INDEX('Open 2'!$A:$F,MATCH('Open 2 Results'!$E215,'Open 2'!$F:$F,0),3),""),"")</f>
        <v xml:space="preserve">JPS Kas Im Stylish </v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>
        <f>IFERROR(IF(INDEX('Open 2'!$A:$F,MATCH('Open 2 Results'!$E216,'Open 2'!$F:$F,0),1)&gt;0,INDEX('Open 2'!$A:$F,MATCH('Open 2 Results'!$E216,'Open 2'!$F:$F,0),1),""),"")</f>
        <v>1</v>
      </c>
      <c r="B216" s="84" t="str">
        <f>IFERROR(IF(INDEX('Open 2'!$A:$F,MATCH('Open 2 Results'!$E216,'Open 2'!$F:$F,0),2)&gt;0,INDEX('Open 2'!$A:$F,MATCH('Open 2 Results'!$E216,'Open 2'!$F:$F,0),2),""),"")</f>
        <v xml:space="preserve">Pam Vankekerix </v>
      </c>
      <c r="C216" s="84" t="str">
        <f>IFERROR(IF(INDEX('Open 2'!$A:$F,MATCH('Open 2 Results'!$E216,'Open 2'!$F:$F,0),3)&gt;0,INDEX('Open 2'!$A:$F,MATCH('Open 2 Results'!$E216,'Open 2'!$F:$F,0),3),""),"")</f>
        <v xml:space="preserve">JPS Kas Im Stylish </v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>
        <f>IFERROR(IF(INDEX('Open 2'!$A:$F,MATCH('Open 2 Results'!$E217,'Open 2'!$F:$F,0),1)&gt;0,INDEX('Open 2'!$A:$F,MATCH('Open 2 Results'!$E217,'Open 2'!$F:$F,0),1),""),"")</f>
        <v>1</v>
      </c>
      <c r="B217" s="84" t="str">
        <f>IFERROR(IF(INDEX('Open 2'!$A:$F,MATCH('Open 2 Results'!$E217,'Open 2'!$F:$F,0),2)&gt;0,INDEX('Open 2'!$A:$F,MATCH('Open 2 Results'!$E217,'Open 2'!$F:$F,0),2),""),"")</f>
        <v xml:space="preserve">Pam Vankekerix </v>
      </c>
      <c r="C217" s="84" t="str">
        <f>IFERROR(IF(INDEX('Open 2'!$A:$F,MATCH('Open 2 Results'!$E217,'Open 2'!$F:$F,0),3)&gt;0,INDEX('Open 2'!$A:$F,MATCH('Open 2 Results'!$E217,'Open 2'!$F:$F,0),3),""),"")</f>
        <v xml:space="preserve">JPS Kas Im Stylish </v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>
        <f>IFERROR(IF(INDEX('Open 2'!$A:$F,MATCH('Open 2 Results'!$E218,'Open 2'!$F:$F,0),1)&gt;0,INDEX('Open 2'!$A:$F,MATCH('Open 2 Results'!$E218,'Open 2'!$F:$F,0),1),""),"")</f>
        <v>1</v>
      </c>
      <c r="B218" s="84" t="str">
        <f>IFERROR(IF(INDEX('Open 2'!$A:$F,MATCH('Open 2 Results'!$E218,'Open 2'!$F:$F,0),2)&gt;0,INDEX('Open 2'!$A:$F,MATCH('Open 2 Results'!$E218,'Open 2'!$F:$F,0),2),""),"")</f>
        <v xml:space="preserve">Pam Vankekerix </v>
      </c>
      <c r="C218" s="84" t="str">
        <f>IFERROR(IF(INDEX('Open 2'!$A:$F,MATCH('Open 2 Results'!$E218,'Open 2'!$F:$F,0),3)&gt;0,INDEX('Open 2'!$A:$F,MATCH('Open 2 Results'!$E218,'Open 2'!$F:$F,0),3),""),"")</f>
        <v xml:space="preserve">JPS Kas Im Stylish </v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>
        <f>IFERROR(IF(INDEX('Open 2'!$A:$F,MATCH('Open 2 Results'!$E219,'Open 2'!$F:$F,0),1)&gt;0,INDEX('Open 2'!$A:$F,MATCH('Open 2 Results'!$E219,'Open 2'!$F:$F,0),1),""),"")</f>
        <v>1</v>
      </c>
      <c r="B219" s="84" t="str">
        <f>IFERROR(IF(INDEX('Open 2'!$A:$F,MATCH('Open 2 Results'!$E219,'Open 2'!$F:$F,0),2)&gt;0,INDEX('Open 2'!$A:$F,MATCH('Open 2 Results'!$E219,'Open 2'!$F:$F,0),2),""),"")</f>
        <v xml:space="preserve">Pam Vankekerix </v>
      </c>
      <c r="C219" s="84" t="str">
        <f>IFERROR(IF(INDEX('Open 2'!$A:$F,MATCH('Open 2 Results'!$E219,'Open 2'!$F:$F,0),3)&gt;0,INDEX('Open 2'!$A:$F,MATCH('Open 2 Results'!$E219,'Open 2'!$F:$F,0),3),""),"")</f>
        <v xml:space="preserve">JPS Kas Im Stylish </v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>
        <f>IFERROR(IF(INDEX('Open 2'!$A:$F,MATCH('Open 2 Results'!$E220,'Open 2'!$F:$F,0),1)&gt;0,INDEX('Open 2'!$A:$F,MATCH('Open 2 Results'!$E220,'Open 2'!$F:$F,0),1),""),"")</f>
        <v>1</v>
      </c>
      <c r="B220" s="84" t="str">
        <f>IFERROR(IF(INDEX('Open 2'!$A:$F,MATCH('Open 2 Results'!$E220,'Open 2'!$F:$F,0),2)&gt;0,INDEX('Open 2'!$A:$F,MATCH('Open 2 Results'!$E220,'Open 2'!$F:$F,0),2),""),"")</f>
        <v xml:space="preserve">Pam Vankekerix </v>
      </c>
      <c r="C220" s="84" t="str">
        <f>IFERROR(IF(INDEX('Open 2'!$A:$F,MATCH('Open 2 Results'!$E220,'Open 2'!$F:$F,0),3)&gt;0,INDEX('Open 2'!$A:$F,MATCH('Open 2 Results'!$E220,'Open 2'!$F:$F,0),3),""),"")</f>
        <v xml:space="preserve">JPS Kas Im Stylish </v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>
        <f>IFERROR(IF(INDEX('Open 2'!$A:$F,MATCH('Open 2 Results'!$E221,'Open 2'!$F:$F,0),1)&gt;0,INDEX('Open 2'!$A:$F,MATCH('Open 2 Results'!$E221,'Open 2'!$F:$F,0),1),""),"")</f>
        <v>1</v>
      </c>
      <c r="B221" s="84" t="str">
        <f>IFERROR(IF(INDEX('Open 2'!$A:$F,MATCH('Open 2 Results'!$E221,'Open 2'!$F:$F,0),2)&gt;0,INDEX('Open 2'!$A:$F,MATCH('Open 2 Results'!$E221,'Open 2'!$F:$F,0),2),""),"")</f>
        <v xml:space="preserve">Pam Vankekerix </v>
      </c>
      <c r="C221" s="84" t="str">
        <f>IFERROR(IF(INDEX('Open 2'!$A:$F,MATCH('Open 2 Results'!$E221,'Open 2'!$F:$F,0),3)&gt;0,INDEX('Open 2'!$A:$F,MATCH('Open 2 Results'!$E221,'Open 2'!$F:$F,0),3),""),"")</f>
        <v xml:space="preserve">JPS Kas Im Stylish </v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>
        <f>IFERROR(IF(INDEX('Open 2'!$A:$F,MATCH('Open 2 Results'!$E222,'Open 2'!$F:$F,0),1)&gt;0,INDEX('Open 2'!$A:$F,MATCH('Open 2 Results'!$E222,'Open 2'!$F:$F,0),1),""),"")</f>
        <v>1</v>
      </c>
      <c r="B222" s="84" t="str">
        <f>IFERROR(IF(INDEX('Open 2'!$A:$F,MATCH('Open 2 Results'!$E222,'Open 2'!$F:$F,0),2)&gt;0,INDEX('Open 2'!$A:$F,MATCH('Open 2 Results'!$E222,'Open 2'!$F:$F,0),2),""),"")</f>
        <v xml:space="preserve">Pam Vankekerix </v>
      </c>
      <c r="C222" s="84" t="str">
        <f>IFERROR(IF(INDEX('Open 2'!$A:$F,MATCH('Open 2 Results'!$E222,'Open 2'!$F:$F,0),3)&gt;0,INDEX('Open 2'!$A:$F,MATCH('Open 2 Results'!$E222,'Open 2'!$F:$F,0),3),""),"")</f>
        <v xml:space="preserve">JPS Kas Im Stylish </v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>
        <f>IFERROR(IF(INDEX('Open 2'!$A:$F,MATCH('Open 2 Results'!$E223,'Open 2'!$F:$F,0),1)&gt;0,INDEX('Open 2'!$A:$F,MATCH('Open 2 Results'!$E223,'Open 2'!$F:$F,0),1),""),"")</f>
        <v>1</v>
      </c>
      <c r="B223" s="84" t="str">
        <f>IFERROR(IF(INDEX('Open 2'!$A:$F,MATCH('Open 2 Results'!$E223,'Open 2'!$F:$F,0),2)&gt;0,INDEX('Open 2'!$A:$F,MATCH('Open 2 Results'!$E223,'Open 2'!$F:$F,0),2),""),"")</f>
        <v xml:space="preserve">Pam Vankekerix </v>
      </c>
      <c r="C223" s="84" t="str">
        <f>IFERROR(IF(INDEX('Open 2'!$A:$F,MATCH('Open 2 Results'!$E223,'Open 2'!$F:$F,0),3)&gt;0,INDEX('Open 2'!$A:$F,MATCH('Open 2 Results'!$E223,'Open 2'!$F:$F,0),3),""),"")</f>
        <v xml:space="preserve">JPS Kas Im Stylish </v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>
        <f>IFERROR(IF(INDEX('Open 2'!$A:$F,MATCH('Open 2 Results'!$E224,'Open 2'!$F:$F,0),1)&gt;0,INDEX('Open 2'!$A:$F,MATCH('Open 2 Results'!$E224,'Open 2'!$F:$F,0),1),""),"")</f>
        <v>1</v>
      </c>
      <c r="B224" s="84" t="str">
        <f>IFERROR(IF(INDEX('Open 2'!$A:$F,MATCH('Open 2 Results'!$E224,'Open 2'!$F:$F,0),2)&gt;0,INDEX('Open 2'!$A:$F,MATCH('Open 2 Results'!$E224,'Open 2'!$F:$F,0),2),""),"")</f>
        <v xml:space="preserve">Pam Vankekerix </v>
      </c>
      <c r="C224" s="84" t="str">
        <f>IFERROR(IF(INDEX('Open 2'!$A:$F,MATCH('Open 2 Results'!$E224,'Open 2'!$F:$F,0),3)&gt;0,INDEX('Open 2'!$A:$F,MATCH('Open 2 Results'!$E224,'Open 2'!$F:$F,0),3),""),"")</f>
        <v xml:space="preserve">JPS Kas Im Stylish </v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>
        <f>IFERROR(IF(INDEX('Open 2'!$A:$F,MATCH('Open 2 Results'!$E225,'Open 2'!$F:$F,0),1)&gt;0,INDEX('Open 2'!$A:$F,MATCH('Open 2 Results'!$E225,'Open 2'!$F:$F,0),1),""),"")</f>
        <v>1</v>
      </c>
      <c r="B225" s="84" t="str">
        <f>IFERROR(IF(INDEX('Open 2'!$A:$F,MATCH('Open 2 Results'!$E225,'Open 2'!$F:$F,0),2)&gt;0,INDEX('Open 2'!$A:$F,MATCH('Open 2 Results'!$E225,'Open 2'!$F:$F,0),2),""),"")</f>
        <v xml:space="preserve">Pam Vankekerix </v>
      </c>
      <c r="C225" s="84" t="str">
        <f>IFERROR(IF(INDEX('Open 2'!$A:$F,MATCH('Open 2 Results'!$E225,'Open 2'!$F:$F,0),3)&gt;0,INDEX('Open 2'!$A:$F,MATCH('Open 2 Results'!$E225,'Open 2'!$F:$F,0),3),""),"")</f>
        <v xml:space="preserve">JPS Kas Im Stylish </v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>
        <f>IFERROR(IF(INDEX('Open 2'!$A:$F,MATCH('Open 2 Results'!$E226,'Open 2'!$F:$F,0),1)&gt;0,INDEX('Open 2'!$A:$F,MATCH('Open 2 Results'!$E226,'Open 2'!$F:$F,0),1),""),"")</f>
        <v>1</v>
      </c>
      <c r="B226" s="84" t="str">
        <f>IFERROR(IF(INDEX('Open 2'!$A:$F,MATCH('Open 2 Results'!$E226,'Open 2'!$F:$F,0),2)&gt;0,INDEX('Open 2'!$A:$F,MATCH('Open 2 Results'!$E226,'Open 2'!$F:$F,0),2),""),"")</f>
        <v xml:space="preserve">Pam Vankekerix </v>
      </c>
      <c r="C226" s="84" t="str">
        <f>IFERROR(IF(INDEX('Open 2'!$A:$F,MATCH('Open 2 Results'!$E226,'Open 2'!$F:$F,0),3)&gt;0,INDEX('Open 2'!$A:$F,MATCH('Open 2 Results'!$E226,'Open 2'!$F:$F,0),3),""),"")</f>
        <v xml:space="preserve">JPS Kas Im Stylish </v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>
        <f>IFERROR(IF(INDEX('Open 2'!$A:$F,MATCH('Open 2 Results'!$E227,'Open 2'!$F:$F,0),1)&gt;0,INDEX('Open 2'!$A:$F,MATCH('Open 2 Results'!$E227,'Open 2'!$F:$F,0),1),""),"")</f>
        <v>1</v>
      </c>
      <c r="B227" s="84" t="str">
        <f>IFERROR(IF(INDEX('Open 2'!$A:$F,MATCH('Open 2 Results'!$E227,'Open 2'!$F:$F,0),2)&gt;0,INDEX('Open 2'!$A:$F,MATCH('Open 2 Results'!$E227,'Open 2'!$F:$F,0),2),""),"")</f>
        <v xml:space="preserve">Pam Vankekerix </v>
      </c>
      <c r="C227" s="84" t="str">
        <f>IFERROR(IF(INDEX('Open 2'!$A:$F,MATCH('Open 2 Results'!$E227,'Open 2'!$F:$F,0),3)&gt;0,INDEX('Open 2'!$A:$F,MATCH('Open 2 Results'!$E227,'Open 2'!$F:$F,0),3),""),"")</f>
        <v xml:space="preserve">JPS Kas Im Stylish </v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>
        <f>IFERROR(IF(INDEX('Open 2'!$A:$F,MATCH('Open 2 Results'!$E228,'Open 2'!$F:$F,0),1)&gt;0,INDEX('Open 2'!$A:$F,MATCH('Open 2 Results'!$E228,'Open 2'!$F:$F,0),1),""),"")</f>
        <v>1</v>
      </c>
      <c r="B228" s="84" t="str">
        <f>IFERROR(IF(INDEX('Open 2'!$A:$F,MATCH('Open 2 Results'!$E228,'Open 2'!$F:$F,0),2)&gt;0,INDEX('Open 2'!$A:$F,MATCH('Open 2 Results'!$E228,'Open 2'!$F:$F,0),2),""),"")</f>
        <v xml:space="preserve">Pam Vankekerix </v>
      </c>
      <c r="C228" s="84" t="str">
        <f>IFERROR(IF(INDEX('Open 2'!$A:$F,MATCH('Open 2 Results'!$E228,'Open 2'!$F:$F,0),3)&gt;0,INDEX('Open 2'!$A:$F,MATCH('Open 2 Results'!$E228,'Open 2'!$F:$F,0),3),""),"")</f>
        <v xml:space="preserve">JPS Kas Im Stylish </v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>
        <f>IFERROR(IF(INDEX('Open 2'!$A:$F,MATCH('Open 2 Results'!$E229,'Open 2'!$F:$F,0),1)&gt;0,INDEX('Open 2'!$A:$F,MATCH('Open 2 Results'!$E229,'Open 2'!$F:$F,0),1),""),"")</f>
        <v>1</v>
      </c>
      <c r="B229" s="84" t="str">
        <f>IFERROR(IF(INDEX('Open 2'!$A:$F,MATCH('Open 2 Results'!$E229,'Open 2'!$F:$F,0),2)&gt;0,INDEX('Open 2'!$A:$F,MATCH('Open 2 Results'!$E229,'Open 2'!$F:$F,0),2),""),"")</f>
        <v xml:space="preserve">Pam Vankekerix </v>
      </c>
      <c r="C229" s="84" t="str">
        <f>IFERROR(IF(INDEX('Open 2'!$A:$F,MATCH('Open 2 Results'!$E229,'Open 2'!$F:$F,0),3)&gt;0,INDEX('Open 2'!$A:$F,MATCH('Open 2 Results'!$E229,'Open 2'!$F:$F,0),3),""),"")</f>
        <v xml:space="preserve">JPS Kas Im Stylish </v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>
        <f>IFERROR(IF(INDEX('Open 2'!$A:$F,MATCH('Open 2 Results'!$E230,'Open 2'!$F:$F,0),1)&gt;0,INDEX('Open 2'!$A:$F,MATCH('Open 2 Results'!$E230,'Open 2'!$F:$F,0),1),""),"")</f>
        <v>1</v>
      </c>
      <c r="B230" s="84" t="str">
        <f>IFERROR(IF(INDEX('Open 2'!$A:$F,MATCH('Open 2 Results'!$E230,'Open 2'!$F:$F,0),2)&gt;0,INDEX('Open 2'!$A:$F,MATCH('Open 2 Results'!$E230,'Open 2'!$F:$F,0),2),""),"")</f>
        <v xml:space="preserve">Pam Vankekerix </v>
      </c>
      <c r="C230" s="84" t="str">
        <f>IFERROR(IF(INDEX('Open 2'!$A:$F,MATCH('Open 2 Results'!$E230,'Open 2'!$F:$F,0),3)&gt;0,INDEX('Open 2'!$A:$F,MATCH('Open 2 Results'!$E230,'Open 2'!$F:$F,0),3),""),"")</f>
        <v xml:space="preserve">JPS Kas Im Stylish </v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>
        <f>IFERROR(IF(INDEX('Open 2'!$A:$F,MATCH('Open 2 Results'!$E231,'Open 2'!$F:$F,0),1)&gt;0,INDEX('Open 2'!$A:$F,MATCH('Open 2 Results'!$E231,'Open 2'!$F:$F,0),1),""),"")</f>
        <v>1</v>
      </c>
      <c r="B231" s="84" t="str">
        <f>IFERROR(IF(INDEX('Open 2'!$A:$F,MATCH('Open 2 Results'!$E231,'Open 2'!$F:$F,0),2)&gt;0,INDEX('Open 2'!$A:$F,MATCH('Open 2 Results'!$E231,'Open 2'!$F:$F,0),2),""),"")</f>
        <v xml:space="preserve">Pam Vankekerix </v>
      </c>
      <c r="C231" s="84" t="str">
        <f>IFERROR(IF(INDEX('Open 2'!$A:$F,MATCH('Open 2 Results'!$E231,'Open 2'!$F:$F,0),3)&gt;0,INDEX('Open 2'!$A:$F,MATCH('Open 2 Results'!$E231,'Open 2'!$F:$F,0),3),""),"")</f>
        <v xml:space="preserve">JPS Kas Im Stylish </v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>
        <f>IFERROR(IF(INDEX('Open 2'!$A:$F,MATCH('Open 2 Results'!$E232,'Open 2'!$F:$F,0),1)&gt;0,INDEX('Open 2'!$A:$F,MATCH('Open 2 Results'!$E232,'Open 2'!$F:$F,0),1),""),"")</f>
        <v>1</v>
      </c>
      <c r="B232" s="84" t="str">
        <f>IFERROR(IF(INDEX('Open 2'!$A:$F,MATCH('Open 2 Results'!$E232,'Open 2'!$F:$F,0),2)&gt;0,INDEX('Open 2'!$A:$F,MATCH('Open 2 Results'!$E232,'Open 2'!$F:$F,0),2),""),"")</f>
        <v xml:space="preserve">Pam Vankekerix </v>
      </c>
      <c r="C232" s="84" t="str">
        <f>IFERROR(IF(INDEX('Open 2'!$A:$F,MATCH('Open 2 Results'!$E232,'Open 2'!$F:$F,0),3)&gt;0,INDEX('Open 2'!$A:$F,MATCH('Open 2 Results'!$E232,'Open 2'!$F:$F,0),3),""),"")</f>
        <v xml:space="preserve">JPS Kas Im Stylish </v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>
        <f>IFERROR(IF(INDEX('Open 2'!$A:$F,MATCH('Open 2 Results'!$E233,'Open 2'!$F:$F,0),1)&gt;0,INDEX('Open 2'!$A:$F,MATCH('Open 2 Results'!$E233,'Open 2'!$F:$F,0),1),""),"")</f>
        <v>1</v>
      </c>
      <c r="B233" s="84" t="str">
        <f>IFERROR(IF(INDEX('Open 2'!$A:$F,MATCH('Open 2 Results'!$E233,'Open 2'!$F:$F,0),2)&gt;0,INDEX('Open 2'!$A:$F,MATCH('Open 2 Results'!$E233,'Open 2'!$F:$F,0),2),""),"")</f>
        <v xml:space="preserve">Pam Vankekerix </v>
      </c>
      <c r="C233" s="84" t="str">
        <f>IFERROR(IF(INDEX('Open 2'!$A:$F,MATCH('Open 2 Results'!$E233,'Open 2'!$F:$F,0),3)&gt;0,INDEX('Open 2'!$A:$F,MATCH('Open 2 Results'!$E233,'Open 2'!$F:$F,0),3),""),"")</f>
        <v xml:space="preserve">JPS Kas Im Stylish </v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>
        <f>IFERROR(IF(INDEX('Open 2'!$A:$F,MATCH('Open 2 Results'!$E234,'Open 2'!$F:$F,0),1)&gt;0,INDEX('Open 2'!$A:$F,MATCH('Open 2 Results'!$E234,'Open 2'!$F:$F,0),1),""),"")</f>
        <v>1</v>
      </c>
      <c r="B234" s="84" t="str">
        <f>IFERROR(IF(INDEX('Open 2'!$A:$F,MATCH('Open 2 Results'!$E234,'Open 2'!$F:$F,0),2)&gt;0,INDEX('Open 2'!$A:$F,MATCH('Open 2 Results'!$E234,'Open 2'!$F:$F,0),2),""),"")</f>
        <v xml:space="preserve">Pam Vankekerix </v>
      </c>
      <c r="C234" s="84" t="str">
        <f>IFERROR(IF(INDEX('Open 2'!$A:$F,MATCH('Open 2 Results'!$E234,'Open 2'!$F:$F,0),3)&gt;0,INDEX('Open 2'!$A:$F,MATCH('Open 2 Results'!$E234,'Open 2'!$F:$F,0),3),""),"")</f>
        <v xml:space="preserve">JPS Kas Im Stylish </v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>
        <f>IFERROR(IF(INDEX('Open 2'!$A:$F,MATCH('Open 2 Results'!$E235,'Open 2'!$F:$F,0),1)&gt;0,INDEX('Open 2'!$A:$F,MATCH('Open 2 Results'!$E235,'Open 2'!$F:$F,0),1),""),"")</f>
        <v>1</v>
      </c>
      <c r="B235" s="84" t="str">
        <f>IFERROR(IF(INDEX('Open 2'!$A:$F,MATCH('Open 2 Results'!$E235,'Open 2'!$F:$F,0),2)&gt;0,INDEX('Open 2'!$A:$F,MATCH('Open 2 Results'!$E235,'Open 2'!$F:$F,0),2),""),"")</f>
        <v xml:space="preserve">Pam Vankekerix </v>
      </c>
      <c r="C235" s="84" t="str">
        <f>IFERROR(IF(INDEX('Open 2'!$A:$F,MATCH('Open 2 Results'!$E235,'Open 2'!$F:$F,0),3)&gt;0,INDEX('Open 2'!$A:$F,MATCH('Open 2 Results'!$E235,'Open 2'!$F:$F,0),3),""),"")</f>
        <v xml:space="preserve">JPS Kas Im Stylish </v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>
        <f>IFERROR(IF(INDEX('Open 2'!$A:$F,MATCH('Open 2 Results'!$E236,'Open 2'!$F:$F,0),1)&gt;0,INDEX('Open 2'!$A:$F,MATCH('Open 2 Results'!$E236,'Open 2'!$F:$F,0),1),""),"")</f>
        <v>1</v>
      </c>
      <c r="B236" s="84" t="str">
        <f>IFERROR(IF(INDEX('Open 2'!$A:$F,MATCH('Open 2 Results'!$E236,'Open 2'!$F:$F,0),2)&gt;0,INDEX('Open 2'!$A:$F,MATCH('Open 2 Results'!$E236,'Open 2'!$F:$F,0),2),""),"")</f>
        <v xml:space="preserve">Pam Vankekerix </v>
      </c>
      <c r="C236" s="84" t="str">
        <f>IFERROR(IF(INDEX('Open 2'!$A:$F,MATCH('Open 2 Results'!$E236,'Open 2'!$F:$F,0),3)&gt;0,INDEX('Open 2'!$A:$F,MATCH('Open 2 Results'!$E236,'Open 2'!$F:$F,0),3),""),"")</f>
        <v xml:space="preserve">JPS Kas Im Stylish </v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>
        <f>IFERROR(IF(INDEX('Open 2'!$A:$F,MATCH('Open 2 Results'!$E237,'Open 2'!$F:$F,0),1)&gt;0,INDEX('Open 2'!$A:$F,MATCH('Open 2 Results'!$E237,'Open 2'!$F:$F,0),1),""),"")</f>
        <v>1</v>
      </c>
      <c r="B237" s="84" t="str">
        <f>IFERROR(IF(INDEX('Open 2'!$A:$F,MATCH('Open 2 Results'!$E237,'Open 2'!$F:$F,0),2)&gt;0,INDEX('Open 2'!$A:$F,MATCH('Open 2 Results'!$E237,'Open 2'!$F:$F,0),2),""),"")</f>
        <v xml:space="preserve">Pam Vankekerix </v>
      </c>
      <c r="C237" s="84" t="str">
        <f>IFERROR(IF(INDEX('Open 2'!$A:$F,MATCH('Open 2 Results'!$E237,'Open 2'!$F:$F,0),3)&gt;0,INDEX('Open 2'!$A:$F,MATCH('Open 2 Results'!$E237,'Open 2'!$F:$F,0),3),""),"")</f>
        <v xml:space="preserve">JPS Kas Im Stylish </v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>
        <f>IFERROR(IF(INDEX('Open 2'!$A:$F,MATCH('Open 2 Results'!$E238,'Open 2'!$F:$F,0),1)&gt;0,INDEX('Open 2'!$A:$F,MATCH('Open 2 Results'!$E238,'Open 2'!$F:$F,0),1),""),"")</f>
        <v>1</v>
      </c>
      <c r="B238" s="84" t="str">
        <f>IFERROR(IF(INDEX('Open 2'!$A:$F,MATCH('Open 2 Results'!$E238,'Open 2'!$F:$F,0),2)&gt;0,INDEX('Open 2'!$A:$F,MATCH('Open 2 Results'!$E238,'Open 2'!$F:$F,0),2),""),"")</f>
        <v xml:space="preserve">Pam Vankekerix </v>
      </c>
      <c r="C238" s="84" t="str">
        <f>IFERROR(IF(INDEX('Open 2'!$A:$F,MATCH('Open 2 Results'!$E238,'Open 2'!$F:$F,0),3)&gt;0,INDEX('Open 2'!$A:$F,MATCH('Open 2 Results'!$E238,'Open 2'!$F:$F,0),3),""),"")</f>
        <v xml:space="preserve">JPS Kas Im Stylish </v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>
        <f>IFERROR(IF(INDEX('Open 2'!$A:$F,MATCH('Open 2 Results'!$E239,'Open 2'!$F:$F,0),1)&gt;0,INDEX('Open 2'!$A:$F,MATCH('Open 2 Results'!$E239,'Open 2'!$F:$F,0),1),""),"")</f>
        <v>1</v>
      </c>
      <c r="B239" s="84" t="str">
        <f>IFERROR(IF(INDEX('Open 2'!$A:$F,MATCH('Open 2 Results'!$E239,'Open 2'!$F:$F,0),2)&gt;0,INDEX('Open 2'!$A:$F,MATCH('Open 2 Results'!$E239,'Open 2'!$F:$F,0),2),""),"")</f>
        <v xml:space="preserve">Pam Vankekerix </v>
      </c>
      <c r="C239" s="84" t="str">
        <f>IFERROR(IF(INDEX('Open 2'!$A:$F,MATCH('Open 2 Results'!$E239,'Open 2'!$F:$F,0),3)&gt;0,INDEX('Open 2'!$A:$F,MATCH('Open 2 Results'!$E239,'Open 2'!$F:$F,0),3),""),"")</f>
        <v xml:space="preserve">JPS Kas Im Stylish </v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>
        <f>IFERROR(IF(INDEX('Open 2'!$A:$F,MATCH('Open 2 Results'!$E240,'Open 2'!$F:$F,0),1)&gt;0,INDEX('Open 2'!$A:$F,MATCH('Open 2 Results'!$E240,'Open 2'!$F:$F,0),1),""),"")</f>
        <v>1</v>
      </c>
      <c r="B240" s="84" t="str">
        <f>IFERROR(IF(INDEX('Open 2'!$A:$F,MATCH('Open 2 Results'!$E240,'Open 2'!$F:$F,0),2)&gt;0,INDEX('Open 2'!$A:$F,MATCH('Open 2 Results'!$E240,'Open 2'!$F:$F,0),2),""),"")</f>
        <v xml:space="preserve">Pam Vankekerix </v>
      </c>
      <c r="C240" s="84" t="str">
        <f>IFERROR(IF(INDEX('Open 2'!$A:$F,MATCH('Open 2 Results'!$E240,'Open 2'!$F:$F,0),3)&gt;0,INDEX('Open 2'!$A:$F,MATCH('Open 2 Results'!$E240,'Open 2'!$F:$F,0),3),""),"")</f>
        <v xml:space="preserve">JPS Kas Im Stylish </v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>
        <f>IFERROR(IF(INDEX('Open 2'!$A:$F,MATCH('Open 2 Results'!$E241,'Open 2'!$F:$F,0),1)&gt;0,INDEX('Open 2'!$A:$F,MATCH('Open 2 Results'!$E241,'Open 2'!$F:$F,0),1),""),"")</f>
        <v>1</v>
      </c>
      <c r="B241" s="84" t="str">
        <f>IFERROR(IF(INDEX('Open 2'!$A:$F,MATCH('Open 2 Results'!$E241,'Open 2'!$F:$F,0),2)&gt;0,INDEX('Open 2'!$A:$F,MATCH('Open 2 Results'!$E241,'Open 2'!$F:$F,0),2),""),"")</f>
        <v xml:space="preserve">Pam Vankekerix </v>
      </c>
      <c r="C241" s="84" t="str">
        <f>IFERROR(IF(INDEX('Open 2'!$A:$F,MATCH('Open 2 Results'!$E241,'Open 2'!$F:$F,0),3)&gt;0,INDEX('Open 2'!$A:$F,MATCH('Open 2 Results'!$E241,'Open 2'!$F:$F,0),3),""),"")</f>
        <v xml:space="preserve">JPS Kas Im Stylish </v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>
        <f>IFERROR(IF(INDEX('Open 2'!$A:$F,MATCH('Open 2 Results'!$E242,'Open 2'!$F:$F,0),1)&gt;0,INDEX('Open 2'!$A:$F,MATCH('Open 2 Results'!$E242,'Open 2'!$F:$F,0),1),""),"")</f>
        <v>1</v>
      </c>
      <c r="B242" s="84" t="str">
        <f>IFERROR(IF(INDEX('Open 2'!$A:$F,MATCH('Open 2 Results'!$E242,'Open 2'!$F:$F,0),2)&gt;0,INDEX('Open 2'!$A:$F,MATCH('Open 2 Results'!$E242,'Open 2'!$F:$F,0),2),""),"")</f>
        <v xml:space="preserve">Pam Vankekerix </v>
      </c>
      <c r="C242" s="84" t="str">
        <f>IFERROR(IF(INDEX('Open 2'!$A:$F,MATCH('Open 2 Results'!$E242,'Open 2'!$F:$F,0),3)&gt;0,INDEX('Open 2'!$A:$F,MATCH('Open 2 Results'!$E242,'Open 2'!$F:$F,0),3),""),"")</f>
        <v xml:space="preserve">JPS Kas Im Stylish </v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>
        <f>IFERROR(IF(INDEX('Open 2'!$A:$F,MATCH('Open 2 Results'!$E243,'Open 2'!$F:$F,0),1)&gt;0,INDEX('Open 2'!$A:$F,MATCH('Open 2 Results'!$E243,'Open 2'!$F:$F,0),1),""),"")</f>
        <v>1</v>
      </c>
      <c r="B243" s="84" t="str">
        <f>IFERROR(IF(INDEX('Open 2'!$A:$F,MATCH('Open 2 Results'!$E243,'Open 2'!$F:$F,0),2)&gt;0,INDEX('Open 2'!$A:$F,MATCH('Open 2 Results'!$E243,'Open 2'!$F:$F,0),2),""),"")</f>
        <v xml:space="preserve">Pam Vankekerix </v>
      </c>
      <c r="C243" s="84" t="str">
        <f>IFERROR(IF(INDEX('Open 2'!$A:$F,MATCH('Open 2 Results'!$E243,'Open 2'!$F:$F,0),3)&gt;0,INDEX('Open 2'!$A:$F,MATCH('Open 2 Results'!$E243,'Open 2'!$F:$F,0),3),""),"")</f>
        <v xml:space="preserve">JPS Kas Im Stylish </v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>
        <f>IFERROR(IF(INDEX('Open 2'!$A:$F,MATCH('Open 2 Results'!$E244,'Open 2'!$F:$F,0),1)&gt;0,INDEX('Open 2'!$A:$F,MATCH('Open 2 Results'!$E244,'Open 2'!$F:$F,0),1),""),"")</f>
        <v>1</v>
      </c>
      <c r="B244" s="84" t="str">
        <f>IFERROR(IF(INDEX('Open 2'!$A:$F,MATCH('Open 2 Results'!$E244,'Open 2'!$F:$F,0),2)&gt;0,INDEX('Open 2'!$A:$F,MATCH('Open 2 Results'!$E244,'Open 2'!$F:$F,0),2),""),"")</f>
        <v xml:space="preserve">Pam Vankekerix </v>
      </c>
      <c r="C244" s="84" t="str">
        <f>IFERROR(IF(INDEX('Open 2'!$A:$F,MATCH('Open 2 Results'!$E244,'Open 2'!$F:$F,0),3)&gt;0,INDEX('Open 2'!$A:$F,MATCH('Open 2 Results'!$E244,'Open 2'!$F:$F,0),3),""),"")</f>
        <v xml:space="preserve">JPS Kas Im Stylish </v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>
        <f>IFERROR(IF(INDEX('Open 2'!$A:$F,MATCH('Open 2 Results'!$E245,'Open 2'!$F:$F,0),1)&gt;0,INDEX('Open 2'!$A:$F,MATCH('Open 2 Results'!$E245,'Open 2'!$F:$F,0),1),""),"")</f>
        <v>1</v>
      </c>
      <c r="B245" s="84" t="str">
        <f>IFERROR(IF(INDEX('Open 2'!$A:$F,MATCH('Open 2 Results'!$E245,'Open 2'!$F:$F,0),2)&gt;0,INDEX('Open 2'!$A:$F,MATCH('Open 2 Results'!$E245,'Open 2'!$F:$F,0),2),""),"")</f>
        <v xml:space="preserve">Pam Vankekerix </v>
      </c>
      <c r="C245" s="84" t="str">
        <f>IFERROR(IF(INDEX('Open 2'!$A:$F,MATCH('Open 2 Results'!$E245,'Open 2'!$F:$F,0),3)&gt;0,INDEX('Open 2'!$A:$F,MATCH('Open 2 Results'!$E245,'Open 2'!$F:$F,0),3),""),"")</f>
        <v xml:space="preserve">JPS Kas Im Stylish </v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>
        <f>IFERROR(IF(INDEX('Open 2'!$A:$F,MATCH('Open 2 Results'!$E246,'Open 2'!$F:$F,0),1)&gt;0,INDEX('Open 2'!$A:$F,MATCH('Open 2 Results'!$E246,'Open 2'!$F:$F,0),1),""),"")</f>
        <v>1</v>
      </c>
      <c r="B246" s="84" t="str">
        <f>IFERROR(IF(INDEX('Open 2'!$A:$F,MATCH('Open 2 Results'!$E246,'Open 2'!$F:$F,0),2)&gt;0,INDEX('Open 2'!$A:$F,MATCH('Open 2 Results'!$E246,'Open 2'!$F:$F,0),2),""),"")</f>
        <v xml:space="preserve">Pam Vankekerix </v>
      </c>
      <c r="C246" s="84" t="str">
        <f>IFERROR(IF(INDEX('Open 2'!$A:$F,MATCH('Open 2 Results'!$E246,'Open 2'!$F:$F,0),3)&gt;0,INDEX('Open 2'!$A:$F,MATCH('Open 2 Results'!$E246,'Open 2'!$F:$F,0),3),""),"")</f>
        <v xml:space="preserve">JPS Kas Im Stylish </v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>
        <f>IFERROR(IF(INDEX('Open 2'!$A:$F,MATCH('Open 2 Results'!$E247,'Open 2'!$F:$F,0),1)&gt;0,INDEX('Open 2'!$A:$F,MATCH('Open 2 Results'!$E247,'Open 2'!$F:$F,0),1),""),"")</f>
        <v>1</v>
      </c>
      <c r="B247" s="84" t="str">
        <f>IFERROR(IF(INDEX('Open 2'!$A:$F,MATCH('Open 2 Results'!$E247,'Open 2'!$F:$F,0),2)&gt;0,INDEX('Open 2'!$A:$F,MATCH('Open 2 Results'!$E247,'Open 2'!$F:$F,0),2),""),"")</f>
        <v xml:space="preserve">Pam Vankekerix </v>
      </c>
      <c r="C247" s="84" t="str">
        <f>IFERROR(IF(INDEX('Open 2'!$A:$F,MATCH('Open 2 Results'!$E247,'Open 2'!$F:$F,0),3)&gt;0,INDEX('Open 2'!$A:$F,MATCH('Open 2 Results'!$E247,'Open 2'!$F:$F,0),3),""),"")</f>
        <v xml:space="preserve">JPS Kas Im Stylish </v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>
        <f>IFERROR(IF(INDEX('Open 2'!$A:$F,MATCH('Open 2 Results'!$E248,'Open 2'!$F:$F,0),1)&gt;0,INDEX('Open 2'!$A:$F,MATCH('Open 2 Results'!$E248,'Open 2'!$F:$F,0),1),""),"")</f>
        <v>1</v>
      </c>
      <c r="B248" s="84" t="str">
        <f>IFERROR(IF(INDEX('Open 2'!$A:$F,MATCH('Open 2 Results'!$E248,'Open 2'!$F:$F,0),2)&gt;0,INDEX('Open 2'!$A:$F,MATCH('Open 2 Results'!$E248,'Open 2'!$F:$F,0),2),""),"")</f>
        <v xml:space="preserve">Pam Vankekerix </v>
      </c>
      <c r="C248" s="84" t="str">
        <f>IFERROR(IF(INDEX('Open 2'!$A:$F,MATCH('Open 2 Results'!$E248,'Open 2'!$F:$F,0),3)&gt;0,INDEX('Open 2'!$A:$F,MATCH('Open 2 Results'!$E248,'Open 2'!$F:$F,0),3),""),"")</f>
        <v xml:space="preserve">JPS Kas Im Stylish </v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>
        <f>IFERROR(IF(INDEX('Open 2'!$A:$F,MATCH('Open 2 Results'!$E249,'Open 2'!$F:$F,0),1)&gt;0,INDEX('Open 2'!$A:$F,MATCH('Open 2 Results'!$E249,'Open 2'!$F:$F,0),1),""),"")</f>
        <v>1</v>
      </c>
      <c r="B249" s="84" t="str">
        <f>IFERROR(IF(INDEX('Open 2'!$A:$F,MATCH('Open 2 Results'!$E249,'Open 2'!$F:$F,0),2)&gt;0,INDEX('Open 2'!$A:$F,MATCH('Open 2 Results'!$E249,'Open 2'!$F:$F,0),2),""),"")</f>
        <v xml:space="preserve">Pam Vankekerix </v>
      </c>
      <c r="C249" s="84" t="str">
        <f>IFERROR(IF(INDEX('Open 2'!$A:$F,MATCH('Open 2 Results'!$E249,'Open 2'!$F:$F,0),3)&gt;0,INDEX('Open 2'!$A:$F,MATCH('Open 2 Results'!$E249,'Open 2'!$F:$F,0),3),""),"")</f>
        <v xml:space="preserve">JPS Kas Im Stylish </v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>
        <f>IFERROR(IF(INDEX('Open 2'!$A:$F,MATCH('Open 2 Results'!$E250,'Open 2'!$F:$F,0),1)&gt;0,INDEX('Open 2'!$A:$F,MATCH('Open 2 Results'!$E250,'Open 2'!$F:$F,0),1),""),"")</f>
        <v>1</v>
      </c>
      <c r="B250" s="84" t="str">
        <f>IFERROR(IF(INDEX('Open 2'!$A:$F,MATCH('Open 2 Results'!$E250,'Open 2'!$F:$F,0),2)&gt;0,INDEX('Open 2'!$A:$F,MATCH('Open 2 Results'!$E250,'Open 2'!$F:$F,0),2),""),"")</f>
        <v xml:space="preserve">Pam Vankekerix </v>
      </c>
      <c r="C250" s="84" t="str">
        <f>IFERROR(IF(INDEX('Open 2'!$A:$F,MATCH('Open 2 Results'!$E250,'Open 2'!$F:$F,0),3)&gt;0,INDEX('Open 2'!$A:$F,MATCH('Open 2 Results'!$E250,'Open 2'!$F:$F,0),3),""),"")</f>
        <v xml:space="preserve">JPS Kas Im Stylish </v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>
        <f>IFERROR(IF(INDEX('Open 2'!$A:$F,MATCH('Open 2 Results'!$E251,'Open 2'!$F:$F,0),1)&gt;0,INDEX('Open 2'!$A:$F,MATCH('Open 2 Results'!$E251,'Open 2'!$F:$F,0),1),""),"")</f>
        <v>1</v>
      </c>
      <c r="B251" s="84" t="str">
        <f>IFERROR(IF(INDEX('Open 2'!$A:$F,MATCH('Open 2 Results'!$E251,'Open 2'!$F:$F,0),2)&gt;0,INDEX('Open 2'!$A:$F,MATCH('Open 2 Results'!$E251,'Open 2'!$F:$F,0),2),""),"")</f>
        <v xml:space="preserve">Pam Vankekerix </v>
      </c>
      <c r="C251" s="84" t="str">
        <f>IFERROR(IF(INDEX('Open 2'!$A:$F,MATCH('Open 2 Results'!$E251,'Open 2'!$F:$F,0),3)&gt;0,INDEX('Open 2'!$A:$F,MATCH('Open 2 Results'!$E251,'Open 2'!$F:$F,0),3),""),"")</f>
        <v xml:space="preserve">JPS Kas Im Stylish </v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 xml:space="preserve">Livya Braskamp </v>
      </c>
      <c r="C2" s="19" t="str">
        <f>IFERROR(Draw!L2,"")</f>
        <v xml:space="preserve">Lilly </v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 xml:space="preserve">Hayden Seitz </v>
      </c>
      <c r="C3" s="21" t="str">
        <f>IFERROR(Draw!L3,"")</f>
        <v xml:space="preserve">Jitter </v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40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>
        <f>'Poles Calculations'!K8</f>
        <v>16</v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41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41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41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42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8" t="s">
        <v>77</v>
      </c>
      <c r="I9" s="239"/>
      <c r="J9" s="189">
        <f>COUNTIF(Poles!$A$2:$A$286,"&gt;0")-COUNTIF(D2:D286,"scratch")</f>
        <v>2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>
        <f>'Poles Calculations'!K14</f>
        <v>9.6</v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29" t="s">
        <v>27</v>
      </c>
      <c r="J13" s="23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>
        <f>'Poles Calculations'!K20</f>
        <v>6.4</v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objects="1" scenarios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1</v>
      </c>
      <c r="B2" s="84" t="str">
        <f>IFERROR(IF(INDEX(Poles!$A:$F,MATCH('Poles Results'!$E2,Poles!$F:$F,0),2)&gt;0,INDEX(Poles!$A:$F,MATCH('Poles Results'!$E2,Poles!$F:$F,0),2),""),"")</f>
        <v xml:space="preserve">Livya Braskamp </v>
      </c>
      <c r="C2" s="84" t="str">
        <f>IFERROR(IF(INDEX(Poles!$A:$F,MATCH('Poles Results'!E2,Poles!$F:$F,0),3)&gt;0,INDEX(Poles!$A:$F,MATCH('Poles Results'!E2,Poles!$F:$F,0),3),""),"")</f>
        <v xml:space="preserve">Lilly </v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1</v>
      </c>
      <c r="B3" s="84" t="str">
        <f>IFERROR(IF(INDEX(Poles!$A:$F,MATCH('Poles Results'!$E3,Poles!$F:$F,0),2)&gt;0,INDEX(Poles!$A:$F,MATCH('Poles Results'!$E3,Poles!$F:$F,0),2),""),"")</f>
        <v xml:space="preserve">Livya Braskamp </v>
      </c>
      <c r="C3" s="84" t="str">
        <f>IFERROR(IF(INDEX(Poles!$A:$F,MATCH('Poles Results'!E3,Poles!$F:$F,0),3)&gt;0,INDEX(Poles!$A:$F,MATCH('Poles Results'!E3,Poles!$F:$F,0),3),""),"")</f>
        <v xml:space="preserve">Lilly </v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1</v>
      </c>
      <c r="B4" s="84" t="str">
        <f>IFERROR(IF(INDEX(Poles!$A:$F,MATCH('Poles Results'!$E4,Poles!$F:$F,0),2)&gt;0,INDEX(Poles!$A:$F,MATCH('Poles Results'!$E4,Poles!$F:$F,0),2),""),"")</f>
        <v xml:space="preserve">Livya Braskamp </v>
      </c>
      <c r="C4" s="84" t="str">
        <f>IFERROR(IF(INDEX(Poles!$A:$F,MATCH('Poles Results'!E4,Poles!$F:$F,0),3)&gt;0,INDEX(Poles!$A:$F,MATCH('Poles Results'!E4,Poles!$F:$F,0),3),""),"")</f>
        <v xml:space="preserve">Lilly </v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1</v>
      </c>
      <c r="B5" s="84" t="str">
        <f>IFERROR(IF(INDEX(Poles!$A:$F,MATCH('Poles Results'!$E5,Poles!$F:$F,0),2)&gt;0,INDEX(Poles!$A:$F,MATCH('Poles Results'!$E5,Poles!$F:$F,0),2),""),"")</f>
        <v xml:space="preserve">Livya Braskamp </v>
      </c>
      <c r="C5" s="84" t="str">
        <f>IFERROR(IF(INDEX(Poles!$A:$F,MATCH('Poles Results'!E5,Poles!$F:$F,0),3)&gt;0,INDEX(Poles!$A:$F,MATCH('Poles Results'!E5,Poles!$F:$F,0),3),""),"")</f>
        <v xml:space="preserve">Lilly </v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1</v>
      </c>
      <c r="B6" s="84" t="str">
        <f>IFERROR(IF(INDEX(Poles!$A:$F,MATCH('Poles Results'!$E6,Poles!$F:$F,0),2)&gt;0,INDEX(Poles!$A:$F,MATCH('Poles Results'!$E6,Poles!$F:$F,0),2),""),"")</f>
        <v xml:space="preserve">Livya Braskamp </v>
      </c>
      <c r="C6" s="84" t="str">
        <f>IFERROR(IF(INDEX(Poles!$A:$F,MATCH('Poles Results'!E6,Poles!$F:$F,0),3)&gt;0,INDEX(Poles!$A:$F,MATCH('Poles Results'!E6,Poles!$F:$F,0),3),""),"")</f>
        <v xml:space="preserve">Lilly </v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>
        <f>IFERROR(IF(INDEX(Poles!$A:$F,MATCH('Poles Results'!$E7,Poles!$F:$F,0),1)&gt;0,INDEX(Poles!$A:$F,MATCH('Poles Results'!$E7,Poles!$F:$F,0),1),""),"")</f>
        <v>1</v>
      </c>
      <c r="B7" s="84" t="str">
        <f>IFERROR(IF(INDEX(Poles!$A:$F,MATCH('Poles Results'!$E7,Poles!$F:$F,0),2)&gt;0,INDEX(Poles!$A:$F,MATCH('Poles Results'!$E7,Poles!$F:$F,0),2),""),"")</f>
        <v xml:space="preserve">Livya Braskamp </v>
      </c>
      <c r="C7" s="84" t="str">
        <f>IFERROR(IF(INDEX(Poles!$A:$F,MATCH('Poles Results'!E7,Poles!$F:$F,0),3)&gt;0,INDEX(Poles!$A:$F,MATCH('Poles Results'!E7,Poles!$F:$F,0),3),""),"")</f>
        <v xml:space="preserve">Lilly </v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>
        <f>IFERROR(IF(INDEX(Poles!$A:$F,MATCH('Poles Results'!$E8,Poles!$F:$F,0),1)&gt;0,INDEX(Poles!$A:$F,MATCH('Poles Results'!$E8,Poles!$F:$F,0),1),""),"")</f>
        <v>1</v>
      </c>
      <c r="B8" s="84" t="str">
        <f>IFERROR(IF(INDEX(Poles!$A:$F,MATCH('Poles Results'!$E8,Poles!$F:$F,0),2)&gt;0,INDEX(Poles!$A:$F,MATCH('Poles Results'!$E8,Poles!$F:$F,0),2),""),"")</f>
        <v xml:space="preserve">Livya Braskamp </v>
      </c>
      <c r="C8" s="84" t="str">
        <f>IFERROR(IF(INDEX(Poles!$A:$F,MATCH('Poles Results'!E8,Poles!$F:$F,0),3)&gt;0,INDEX(Poles!$A:$F,MATCH('Poles Results'!E8,Poles!$F:$F,0),3),""),"")</f>
        <v xml:space="preserve">Lilly </v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>
        <f>IFERROR(IF(INDEX(Poles!$A:$F,MATCH('Poles Results'!$E9,Poles!$F:$F,0),1)&gt;0,INDEX(Poles!$A:$F,MATCH('Poles Results'!$E9,Poles!$F:$F,0),1),""),"")</f>
        <v>1</v>
      </c>
      <c r="B9" s="84" t="str">
        <f>IFERROR(IF(INDEX(Poles!$A:$F,MATCH('Poles Results'!$E9,Poles!$F:$F,0),2)&gt;0,INDEX(Poles!$A:$F,MATCH('Poles Results'!$E9,Poles!$F:$F,0),2),""),"")</f>
        <v xml:space="preserve">Livya Braskamp </v>
      </c>
      <c r="C9" s="84" t="str">
        <f>IFERROR(IF(INDEX(Poles!$A:$F,MATCH('Poles Results'!E9,Poles!$F:$F,0),3)&gt;0,INDEX(Poles!$A:$F,MATCH('Poles Results'!E9,Poles!$F:$F,0),3),""),"")</f>
        <v xml:space="preserve">Lilly </v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>
        <f>IFERROR(IF(INDEX(Poles!$A:$F,MATCH('Poles Results'!$E10,Poles!$F:$F,0),1)&gt;0,INDEX(Poles!$A:$F,MATCH('Poles Results'!$E10,Poles!$F:$F,0),1),""),"")</f>
        <v>1</v>
      </c>
      <c r="B10" s="84" t="str">
        <f>IFERROR(IF(INDEX(Poles!$A:$F,MATCH('Poles Results'!$E10,Poles!$F:$F,0),2)&gt;0,INDEX(Poles!$A:$F,MATCH('Poles Results'!$E10,Poles!$F:$F,0),2),""),"")</f>
        <v xml:space="preserve">Livya Braskamp </v>
      </c>
      <c r="C10" s="84" t="str">
        <f>IFERROR(IF(INDEX(Poles!$A:$F,MATCH('Poles Results'!E10,Poles!$F:$F,0),3)&gt;0,INDEX(Poles!$A:$F,MATCH('Poles Results'!E10,Poles!$F:$F,0),3),""),"")</f>
        <v xml:space="preserve">Lilly </v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>
        <f>IFERROR(IF(INDEX(Poles!$A:$F,MATCH('Poles Results'!$E11,Poles!$F:$F,0),1)&gt;0,INDEX(Poles!$A:$F,MATCH('Poles Results'!$E11,Poles!$F:$F,0),1),""),"")</f>
        <v>1</v>
      </c>
      <c r="B11" s="84" t="str">
        <f>IFERROR(IF(INDEX(Poles!$A:$F,MATCH('Poles Results'!$E11,Poles!$F:$F,0),2)&gt;0,INDEX(Poles!$A:$F,MATCH('Poles Results'!$E11,Poles!$F:$F,0),2),""),"")</f>
        <v xml:space="preserve">Livya Braskamp </v>
      </c>
      <c r="C11" s="84" t="str">
        <f>IFERROR(IF(INDEX(Poles!$A:$F,MATCH('Poles Results'!E11,Poles!$F:$F,0),3)&gt;0,INDEX(Poles!$A:$F,MATCH('Poles Results'!E11,Poles!$F:$F,0),3),""),"")</f>
        <v xml:space="preserve">Lilly </v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>
        <f>IFERROR(IF(INDEX(Poles!$A:$F,MATCH('Poles Results'!$E12,Poles!$F:$F,0),1)&gt;0,INDEX(Poles!$A:$F,MATCH('Poles Results'!$E12,Poles!$F:$F,0),1),""),"")</f>
        <v>1</v>
      </c>
      <c r="B12" s="84" t="str">
        <f>IFERROR(IF(INDEX(Poles!$A:$F,MATCH('Poles Results'!$E12,Poles!$F:$F,0),2)&gt;0,INDEX(Poles!$A:$F,MATCH('Poles Results'!$E12,Poles!$F:$F,0),2),""),"")</f>
        <v xml:space="preserve">Livya Braskamp </v>
      </c>
      <c r="C12" s="84" t="str">
        <f>IFERROR(IF(INDEX(Poles!$A:$F,MATCH('Poles Results'!E12,Poles!$F:$F,0),3)&gt;0,INDEX(Poles!$A:$F,MATCH('Poles Results'!E12,Poles!$F:$F,0),3),""),"")</f>
        <v xml:space="preserve">Lilly </v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>
        <f>IFERROR(IF(INDEX(Poles!$A:$F,MATCH('Poles Results'!$E13,Poles!$F:$F,0),1)&gt;0,INDEX(Poles!$A:$F,MATCH('Poles Results'!$E13,Poles!$F:$F,0),1),""),"")</f>
        <v>1</v>
      </c>
      <c r="B13" s="84" t="str">
        <f>IFERROR(IF(INDEX(Poles!$A:$F,MATCH('Poles Results'!$E13,Poles!$F:$F,0),2)&gt;0,INDEX(Poles!$A:$F,MATCH('Poles Results'!$E13,Poles!$F:$F,0),2),""),"")</f>
        <v xml:space="preserve">Livya Braskamp </v>
      </c>
      <c r="C13" s="84" t="str">
        <f>IFERROR(IF(INDEX(Poles!$A:$F,MATCH('Poles Results'!E13,Poles!$F:$F,0),3)&gt;0,INDEX(Poles!$A:$F,MATCH('Poles Results'!E13,Poles!$F:$F,0),3),""),"")</f>
        <v xml:space="preserve">Lilly </v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>
        <f>IFERROR(IF(INDEX(Poles!$A:$F,MATCH('Poles Results'!$E14,Poles!$F:$F,0),1)&gt;0,INDEX(Poles!$A:$F,MATCH('Poles Results'!$E14,Poles!$F:$F,0),1),""),"")</f>
        <v>1</v>
      </c>
      <c r="B14" s="84" t="str">
        <f>IFERROR(IF(INDEX(Poles!$A:$F,MATCH('Poles Results'!$E14,Poles!$F:$F,0),2)&gt;0,INDEX(Poles!$A:$F,MATCH('Poles Results'!$E14,Poles!$F:$F,0),2),""),"")</f>
        <v xml:space="preserve">Livya Braskamp </v>
      </c>
      <c r="C14" s="84" t="str">
        <f>IFERROR(IF(INDEX(Poles!$A:$F,MATCH('Poles Results'!E14,Poles!$F:$F,0),3)&gt;0,INDEX(Poles!$A:$F,MATCH('Poles Results'!E14,Poles!$F:$F,0),3),""),"")</f>
        <v xml:space="preserve">Lilly </v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>
        <f>IFERROR(IF(INDEX(Poles!$A:$F,MATCH('Poles Results'!$E15,Poles!$F:$F,0),1)&gt;0,INDEX(Poles!$A:$F,MATCH('Poles Results'!$E15,Poles!$F:$F,0),1),""),"")</f>
        <v>1</v>
      </c>
      <c r="B15" s="84" t="str">
        <f>IFERROR(IF(INDEX(Poles!$A:$F,MATCH('Poles Results'!$E15,Poles!$F:$F,0),2)&gt;0,INDEX(Poles!$A:$F,MATCH('Poles Results'!$E15,Poles!$F:$F,0),2),""),"")</f>
        <v xml:space="preserve">Livya Braskamp </v>
      </c>
      <c r="C15" s="84" t="str">
        <f>IFERROR(IF(INDEX(Poles!$A:$F,MATCH('Poles Results'!E15,Poles!$F:$F,0),3)&gt;0,INDEX(Poles!$A:$F,MATCH('Poles Results'!E15,Poles!$F:$F,0),3),""),"")</f>
        <v xml:space="preserve">Lilly </v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>
        <f>IFERROR(IF(INDEX(Poles!$A:$F,MATCH('Poles Results'!$E16,Poles!$F:$F,0),1)&gt;0,INDEX(Poles!$A:$F,MATCH('Poles Results'!$E16,Poles!$F:$F,0),1),""),"")</f>
        <v>1</v>
      </c>
      <c r="B16" s="84" t="str">
        <f>IFERROR(IF(INDEX(Poles!$A:$F,MATCH('Poles Results'!$E16,Poles!$F:$F,0),2)&gt;0,INDEX(Poles!$A:$F,MATCH('Poles Results'!$E16,Poles!$F:$F,0),2),""),"")</f>
        <v xml:space="preserve">Livya Braskamp </v>
      </c>
      <c r="C16" s="84" t="str">
        <f>IFERROR(IF(INDEX(Poles!$A:$F,MATCH('Poles Results'!E16,Poles!$F:$F,0),3)&gt;0,INDEX(Poles!$A:$F,MATCH('Poles Results'!E16,Poles!$F:$F,0),3),""),"")</f>
        <v xml:space="preserve">Lilly </v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>
        <f>IFERROR(IF(INDEX(Poles!$A:$F,MATCH('Poles Results'!$E17,Poles!$F:$F,0),1)&gt;0,INDEX(Poles!$A:$F,MATCH('Poles Results'!$E17,Poles!$F:$F,0),1),""),"")</f>
        <v>1</v>
      </c>
      <c r="B17" s="84" t="str">
        <f>IFERROR(IF(INDEX(Poles!$A:$F,MATCH('Poles Results'!$E17,Poles!$F:$F,0),2)&gt;0,INDEX(Poles!$A:$F,MATCH('Poles Results'!$E17,Poles!$F:$F,0),2),""),"")</f>
        <v xml:space="preserve">Livya Braskamp </v>
      </c>
      <c r="C17" s="84" t="str">
        <f>IFERROR(IF(INDEX(Poles!$A:$F,MATCH('Poles Results'!E17,Poles!$F:$F,0),3)&gt;0,INDEX(Poles!$A:$F,MATCH('Poles Results'!E17,Poles!$F:$F,0),3),""),"")</f>
        <v xml:space="preserve">Lilly </v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>
        <f>IFERROR(IF(INDEX(Poles!$A:$F,MATCH('Poles Results'!$E18,Poles!$F:$F,0),1)&gt;0,INDEX(Poles!$A:$F,MATCH('Poles Results'!$E18,Poles!$F:$F,0),1),""),"")</f>
        <v>1</v>
      </c>
      <c r="B18" s="84" t="str">
        <f>IFERROR(IF(INDEX(Poles!$A:$F,MATCH('Poles Results'!$E18,Poles!$F:$F,0),2)&gt;0,INDEX(Poles!$A:$F,MATCH('Poles Results'!$E18,Poles!$F:$F,0),2),""),"")</f>
        <v xml:space="preserve">Livya Braskamp </v>
      </c>
      <c r="C18" s="84" t="str">
        <f>IFERROR(IF(INDEX(Poles!$A:$F,MATCH('Poles Results'!E18,Poles!$F:$F,0),3)&gt;0,INDEX(Poles!$A:$F,MATCH('Poles Results'!E18,Poles!$F:$F,0),3),""),"")</f>
        <v xml:space="preserve">Lilly </v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>
        <f>IFERROR(IF(INDEX(Poles!$A:$F,MATCH('Poles Results'!$E19,Poles!$F:$F,0),1)&gt;0,INDEX(Poles!$A:$F,MATCH('Poles Results'!$E19,Poles!$F:$F,0),1),""),"")</f>
        <v>1</v>
      </c>
      <c r="B19" s="84" t="str">
        <f>IFERROR(IF(INDEX(Poles!$A:$F,MATCH('Poles Results'!$E19,Poles!$F:$F,0),2)&gt;0,INDEX(Poles!$A:$F,MATCH('Poles Results'!$E19,Poles!$F:$F,0),2),""),"")</f>
        <v xml:space="preserve">Livya Braskamp </v>
      </c>
      <c r="C19" s="84" t="str">
        <f>IFERROR(IF(INDEX(Poles!$A:$F,MATCH('Poles Results'!E19,Poles!$F:$F,0),3)&gt;0,INDEX(Poles!$A:$F,MATCH('Poles Results'!E19,Poles!$F:$F,0),3),""),"")</f>
        <v xml:space="preserve">Lilly </v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>
        <f>IFERROR(IF(INDEX(Poles!$A:$F,MATCH('Poles Results'!$E20,Poles!$F:$F,0),1)&gt;0,INDEX(Poles!$A:$F,MATCH('Poles Results'!$E20,Poles!$F:$F,0),1),""),"")</f>
        <v>1</v>
      </c>
      <c r="B20" s="84" t="str">
        <f>IFERROR(IF(INDEX(Poles!$A:$F,MATCH('Poles Results'!$E20,Poles!$F:$F,0),2)&gt;0,INDEX(Poles!$A:$F,MATCH('Poles Results'!$E20,Poles!$F:$F,0),2),""),"")</f>
        <v xml:space="preserve">Livya Braskamp </v>
      </c>
      <c r="C20" s="84" t="str">
        <f>IFERROR(IF(INDEX(Poles!$A:$F,MATCH('Poles Results'!E20,Poles!$F:$F,0),3)&gt;0,INDEX(Poles!$A:$F,MATCH('Poles Results'!E20,Poles!$F:$F,0),3),""),"")</f>
        <v xml:space="preserve">Lilly </v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>
        <f>IFERROR(IF(INDEX(Poles!$A:$F,MATCH('Poles Results'!$E21,Poles!$F:$F,0),1)&gt;0,INDEX(Poles!$A:$F,MATCH('Poles Results'!$E21,Poles!$F:$F,0),1),""),"")</f>
        <v>1</v>
      </c>
      <c r="B21" s="84" t="str">
        <f>IFERROR(IF(INDEX(Poles!$A:$F,MATCH('Poles Results'!$E21,Poles!$F:$F,0),2)&gt;0,INDEX(Poles!$A:$F,MATCH('Poles Results'!$E21,Poles!$F:$F,0),2),""),"")</f>
        <v xml:space="preserve">Livya Braskamp </v>
      </c>
      <c r="C21" s="84" t="str">
        <f>IFERROR(IF(INDEX(Poles!$A:$F,MATCH('Poles Results'!E21,Poles!$F:$F,0),3)&gt;0,INDEX(Poles!$A:$F,MATCH('Poles Results'!E21,Poles!$F:$F,0),3),""),"")</f>
        <v xml:space="preserve">Lilly </v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>
        <f>IFERROR(IF(INDEX(Poles!$A:$F,MATCH('Poles Results'!$E22,Poles!$F:$F,0),1)&gt;0,INDEX(Poles!$A:$F,MATCH('Poles Results'!$E22,Poles!$F:$F,0),1),""),"")</f>
        <v>1</v>
      </c>
      <c r="B22" s="84" t="str">
        <f>IFERROR(IF(INDEX(Poles!$A:$F,MATCH('Poles Results'!$E22,Poles!$F:$F,0),2)&gt;0,INDEX(Poles!$A:$F,MATCH('Poles Results'!$E22,Poles!$F:$F,0),2),""),"")</f>
        <v xml:space="preserve">Livya Braskamp </v>
      </c>
      <c r="C22" s="84" t="str">
        <f>IFERROR(IF(INDEX(Poles!$A:$F,MATCH('Poles Results'!E22,Poles!$F:$F,0),3)&gt;0,INDEX(Poles!$A:$F,MATCH('Poles Results'!E22,Poles!$F:$F,0),3),""),"")</f>
        <v xml:space="preserve">Lilly </v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>
        <f>IFERROR(IF(INDEX(Poles!$A:$F,MATCH('Poles Results'!$E23,Poles!$F:$F,0),1)&gt;0,INDEX(Poles!$A:$F,MATCH('Poles Results'!$E23,Poles!$F:$F,0),1),""),"")</f>
        <v>1</v>
      </c>
      <c r="B23" s="84" t="str">
        <f>IFERROR(IF(INDEX(Poles!$A:$F,MATCH('Poles Results'!$E23,Poles!$F:$F,0),2)&gt;0,INDEX(Poles!$A:$F,MATCH('Poles Results'!$E23,Poles!$F:$F,0),2),""),"")</f>
        <v xml:space="preserve">Livya Braskamp </v>
      </c>
      <c r="C23" s="84" t="str">
        <f>IFERROR(IF(INDEX(Poles!$A:$F,MATCH('Poles Results'!E23,Poles!$F:$F,0),3)&gt;0,INDEX(Poles!$A:$F,MATCH('Poles Results'!E23,Poles!$F:$F,0),3),""),"")</f>
        <v xml:space="preserve">Lilly </v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>
        <f>IFERROR(IF(INDEX(Poles!$A:$F,MATCH('Poles Results'!$E24,Poles!$F:$F,0),1)&gt;0,INDEX(Poles!$A:$F,MATCH('Poles Results'!$E24,Poles!$F:$F,0),1),""),"")</f>
        <v>1</v>
      </c>
      <c r="B24" s="84" t="str">
        <f>IFERROR(IF(INDEX(Poles!$A:$F,MATCH('Poles Results'!$E24,Poles!$F:$F,0),2)&gt;0,INDEX(Poles!$A:$F,MATCH('Poles Results'!$E24,Poles!$F:$F,0),2),""),"")</f>
        <v xml:space="preserve">Livya Braskamp </v>
      </c>
      <c r="C24" s="84" t="str">
        <f>IFERROR(IF(INDEX(Poles!$A:$F,MATCH('Poles Results'!E24,Poles!$F:$F,0),3)&gt;0,INDEX(Poles!$A:$F,MATCH('Poles Results'!E24,Poles!$F:$F,0),3),""),"")</f>
        <v xml:space="preserve">Lilly </v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>
        <f>IFERROR(IF(INDEX(Poles!$A:$F,MATCH('Poles Results'!$E25,Poles!$F:$F,0),1)&gt;0,INDEX(Poles!$A:$F,MATCH('Poles Results'!$E25,Poles!$F:$F,0),1),""),"")</f>
        <v>1</v>
      </c>
      <c r="B25" s="84" t="str">
        <f>IFERROR(IF(INDEX(Poles!$A:$F,MATCH('Poles Results'!$E25,Poles!$F:$F,0),2)&gt;0,INDEX(Poles!$A:$F,MATCH('Poles Results'!$E25,Poles!$F:$F,0),2),""),"")</f>
        <v xml:space="preserve">Livya Braskamp </v>
      </c>
      <c r="C25" s="84" t="str">
        <f>IFERROR(IF(INDEX(Poles!$A:$F,MATCH('Poles Results'!E25,Poles!$F:$F,0),3)&gt;0,INDEX(Poles!$A:$F,MATCH('Poles Results'!E25,Poles!$F:$F,0),3),""),"")</f>
        <v xml:space="preserve">Lilly </v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>
        <f>IFERROR(IF(INDEX(Poles!$A:$F,MATCH('Poles Results'!$E26,Poles!$F:$F,0),1)&gt;0,INDEX(Poles!$A:$F,MATCH('Poles Results'!$E26,Poles!$F:$F,0),1),""),"")</f>
        <v>1</v>
      </c>
      <c r="B26" s="84" t="str">
        <f>IFERROR(IF(INDEX(Poles!$A:$F,MATCH('Poles Results'!$E26,Poles!$F:$F,0),2)&gt;0,INDEX(Poles!$A:$F,MATCH('Poles Results'!$E26,Poles!$F:$F,0),2),""),"")</f>
        <v xml:space="preserve">Livya Braskamp </v>
      </c>
      <c r="C26" s="84" t="str">
        <f>IFERROR(IF(INDEX(Poles!$A:$F,MATCH('Poles Results'!E26,Poles!$F:$F,0),3)&gt;0,INDEX(Poles!$A:$F,MATCH('Poles Results'!E26,Poles!$F:$F,0),3),""),"")</f>
        <v xml:space="preserve">Lilly </v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>
        <f>IFERROR(IF(INDEX(Poles!$A:$F,MATCH('Poles Results'!$E27,Poles!$F:$F,0),1)&gt;0,INDEX(Poles!$A:$F,MATCH('Poles Results'!$E27,Poles!$F:$F,0),1),""),"")</f>
        <v>1</v>
      </c>
      <c r="B27" s="84" t="str">
        <f>IFERROR(IF(INDEX(Poles!$A:$F,MATCH('Poles Results'!$E27,Poles!$F:$F,0),2)&gt;0,INDEX(Poles!$A:$F,MATCH('Poles Results'!$E27,Poles!$F:$F,0),2),""),"")</f>
        <v xml:space="preserve">Livya Braskamp </v>
      </c>
      <c r="C27" s="84" t="str">
        <f>IFERROR(IF(INDEX(Poles!$A:$F,MATCH('Poles Results'!E27,Poles!$F:$F,0),3)&gt;0,INDEX(Poles!$A:$F,MATCH('Poles Results'!E27,Poles!$F:$F,0),3),""),"")</f>
        <v xml:space="preserve">Lilly </v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>
        <f>IFERROR(IF(INDEX(Poles!$A:$F,MATCH('Poles Results'!$E28,Poles!$F:$F,0),1)&gt;0,INDEX(Poles!$A:$F,MATCH('Poles Results'!$E28,Poles!$F:$F,0),1),""),"")</f>
        <v>1</v>
      </c>
      <c r="B28" s="84" t="str">
        <f>IFERROR(IF(INDEX(Poles!$A:$F,MATCH('Poles Results'!$E28,Poles!$F:$F,0),2)&gt;0,INDEX(Poles!$A:$F,MATCH('Poles Results'!$E28,Poles!$F:$F,0),2),""),"")</f>
        <v xml:space="preserve">Livya Braskamp </v>
      </c>
      <c r="C28" s="84" t="str">
        <f>IFERROR(IF(INDEX(Poles!$A:$F,MATCH('Poles Results'!E28,Poles!$F:$F,0),3)&gt;0,INDEX(Poles!$A:$F,MATCH('Poles Results'!E28,Poles!$F:$F,0),3),""),"")</f>
        <v xml:space="preserve">Lilly </v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>
        <f>IFERROR(IF(INDEX(Poles!$A:$F,MATCH('Poles Results'!$E29,Poles!$F:$F,0),1)&gt;0,INDEX(Poles!$A:$F,MATCH('Poles Results'!$E29,Poles!$F:$F,0),1),""),"")</f>
        <v>1</v>
      </c>
      <c r="B29" s="84" t="str">
        <f>IFERROR(IF(INDEX(Poles!$A:$F,MATCH('Poles Results'!$E29,Poles!$F:$F,0),2)&gt;0,INDEX(Poles!$A:$F,MATCH('Poles Results'!$E29,Poles!$F:$F,0),2),""),"")</f>
        <v xml:space="preserve">Livya Braskamp </v>
      </c>
      <c r="C29" s="84" t="str">
        <f>IFERROR(IF(INDEX(Poles!$A:$F,MATCH('Poles Results'!E29,Poles!$F:$F,0),3)&gt;0,INDEX(Poles!$A:$F,MATCH('Poles Results'!E29,Poles!$F:$F,0),3),""),"")</f>
        <v xml:space="preserve">Lilly </v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>
        <f>IFERROR(IF(INDEX(Poles!$A:$F,MATCH('Poles Results'!$E30,Poles!$F:$F,0),1)&gt;0,INDEX(Poles!$A:$F,MATCH('Poles Results'!$E30,Poles!$F:$F,0),1),""),"")</f>
        <v>1</v>
      </c>
      <c r="B30" s="84" t="str">
        <f>IFERROR(IF(INDEX(Poles!$A:$F,MATCH('Poles Results'!$E30,Poles!$F:$F,0),2)&gt;0,INDEX(Poles!$A:$F,MATCH('Poles Results'!$E30,Poles!$F:$F,0),2),""),"")</f>
        <v xml:space="preserve">Livya Braskamp </v>
      </c>
      <c r="C30" s="84" t="str">
        <f>IFERROR(IF(INDEX(Poles!$A:$F,MATCH('Poles Results'!E30,Poles!$F:$F,0),3)&gt;0,INDEX(Poles!$A:$F,MATCH('Poles Results'!E30,Poles!$F:$F,0),3),""),"")</f>
        <v xml:space="preserve">Lilly </v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>
        <f>IFERROR(IF(INDEX(Poles!$A:$F,MATCH('Poles Results'!$E31,Poles!$F:$F,0),1)&gt;0,INDEX(Poles!$A:$F,MATCH('Poles Results'!$E31,Poles!$F:$F,0),1),""),"")</f>
        <v>1</v>
      </c>
      <c r="B31" s="84" t="str">
        <f>IFERROR(IF(INDEX(Poles!$A:$F,MATCH('Poles Results'!$E31,Poles!$F:$F,0),2)&gt;0,INDEX(Poles!$A:$F,MATCH('Poles Results'!$E31,Poles!$F:$F,0),2),""),"")</f>
        <v xml:space="preserve">Livya Braskamp </v>
      </c>
      <c r="C31" s="84" t="str">
        <f>IFERROR(IF(INDEX(Poles!$A:$F,MATCH('Poles Results'!E31,Poles!$F:$F,0),3)&gt;0,INDEX(Poles!$A:$F,MATCH('Poles Results'!E31,Poles!$F:$F,0),3),""),"")</f>
        <v xml:space="preserve">Lilly </v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>
        <f>IFERROR(IF(INDEX(Poles!$A:$F,MATCH('Poles Results'!$E32,Poles!$F:$F,0),1)&gt;0,INDEX(Poles!$A:$F,MATCH('Poles Results'!$E32,Poles!$F:$F,0),1),""),"")</f>
        <v>1</v>
      </c>
      <c r="B32" s="84" t="str">
        <f>IFERROR(IF(INDEX(Poles!$A:$F,MATCH('Poles Results'!$E32,Poles!$F:$F,0),2)&gt;0,INDEX(Poles!$A:$F,MATCH('Poles Results'!$E32,Poles!$F:$F,0),2),""),"")</f>
        <v xml:space="preserve">Livya Braskamp </v>
      </c>
      <c r="C32" s="84" t="str">
        <f>IFERROR(IF(INDEX(Poles!$A:$F,MATCH('Poles Results'!E32,Poles!$F:$F,0),3)&gt;0,INDEX(Poles!$A:$F,MATCH('Poles Results'!E32,Poles!$F:$F,0),3),""),"")</f>
        <v xml:space="preserve">Lilly </v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>
        <f>IFERROR(IF(INDEX(Poles!$A:$F,MATCH('Poles Results'!$E33,Poles!$F:$F,0),1)&gt;0,INDEX(Poles!$A:$F,MATCH('Poles Results'!$E33,Poles!$F:$F,0),1),""),"")</f>
        <v>1</v>
      </c>
      <c r="B33" s="84" t="str">
        <f>IFERROR(IF(INDEX(Poles!$A:$F,MATCH('Poles Results'!$E33,Poles!$F:$F,0),2)&gt;0,INDEX(Poles!$A:$F,MATCH('Poles Results'!$E33,Poles!$F:$F,0),2),""),"")</f>
        <v xml:space="preserve">Livya Braskamp </v>
      </c>
      <c r="C33" s="84" t="str">
        <f>IFERROR(IF(INDEX(Poles!$A:$F,MATCH('Poles Results'!E33,Poles!$F:$F,0),3)&gt;0,INDEX(Poles!$A:$F,MATCH('Poles Results'!E33,Poles!$F:$F,0),3),""),"")</f>
        <v xml:space="preserve">Lilly </v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>
        <f>IFERROR(IF(INDEX(Poles!$A:$F,MATCH('Poles Results'!$E34,Poles!$F:$F,0),1)&gt;0,INDEX(Poles!$A:$F,MATCH('Poles Results'!$E34,Poles!$F:$F,0),1),""),"")</f>
        <v>1</v>
      </c>
      <c r="B34" s="84" t="str">
        <f>IFERROR(IF(INDEX(Poles!$A:$F,MATCH('Poles Results'!$E34,Poles!$F:$F,0),2)&gt;0,INDEX(Poles!$A:$F,MATCH('Poles Results'!$E34,Poles!$F:$F,0),2),""),"")</f>
        <v xml:space="preserve">Livya Braskamp </v>
      </c>
      <c r="C34" s="84" t="str">
        <f>IFERROR(IF(INDEX(Poles!$A:$F,MATCH('Poles Results'!E34,Poles!$F:$F,0),3)&gt;0,INDEX(Poles!$A:$F,MATCH('Poles Results'!E34,Poles!$F:$F,0),3),""),"")</f>
        <v xml:space="preserve">Lilly </v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>
        <f>IFERROR(IF(INDEX(Poles!$A:$F,MATCH('Poles Results'!$E35,Poles!$F:$F,0),1)&gt;0,INDEX(Poles!$A:$F,MATCH('Poles Results'!$E35,Poles!$F:$F,0),1),""),"")</f>
        <v>1</v>
      </c>
      <c r="B35" s="84" t="str">
        <f>IFERROR(IF(INDEX(Poles!$A:$F,MATCH('Poles Results'!$E35,Poles!$F:$F,0),2)&gt;0,INDEX(Poles!$A:$F,MATCH('Poles Results'!$E35,Poles!$F:$F,0),2),""),"")</f>
        <v xml:space="preserve">Livya Braskamp </v>
      </c>
      <c r="C35" s="84" t="str">
        <f>IFERROR(IF(INDEX(Poles!$A:$F,MATCH('Poles Results'!E35,Poles!$F:$F,0),3)&gt;0,INDEX(Poles!$A:$F,MATCH('Poles Results'!E35,Poles!$F:$F,0),3),""),"")</f>
        <v xml:space="preserve">Lilly </v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>
        <f>IFERROR(IF(INDEX(Poles!$A:$F,MATCH('Poles Results'!$E36,Poles!$F:$F,0),1)&gt;0,INDEX(Poles!$A:$F,MATCH('Poles Results'!$E36,Poles!$F:$F,0),1),""),"")</f>
        <v>1</v>
      </c>
      <c r="B36" s="84" t="str">
        <f>IFERROR(IF(INDEX(Poles!$A:$F,MATCH('Poles Results'!$E36,Poles!$F:$F,0),2)&gt;0,INDEX(Poles!$A:$F,MATCH('Poles Results'!$E36,Poles!$F:$F,0),2),""),"")</f>
        <v xml:space="preserve">Livya Braskamp </v>
      </c>
      <c r="C36" s="84" t="str">
        <f>IFERROR(IF(INDEX(Poles!$A:$F,MATCH('Poles Results'!E36,Poles!$F:$F,0),3)&gt;0,INDEX(Poles!$A:$F,MATCH('Poles Results'!E36,Poles!$F:$F,0),3),""),"")</f>
        <v xml:space="preserve">Lilly </v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>
        <f>IFERROR(IF(INDEX(Poles!$A:$F,MATCH('Poles Results'!$E37,Poles!$F:$F,0),1)&gt;0,INDEX(Poles!$A:$F,MATCH('Poles Results'!$E37,Poles!$F:$F,0),1),""),"")</f>
        <v>1</v>
      </c>
      <c r="B37" s="84" t="str">
        <f>IFERROR(IF(INDEX(Poles!$A:$F,MATCH('Poles Results'!$E37,Poles!$F:$F,0),2)&gt;0,INDEX(Poles!$A:$F,MATCH('Poles Results'!$E37,Poles!$F:$F,0),2),""),"")</f>
        <v xml:space="preserve">Livya Braskamp </v>
      </c>
      <c r="C37" s="84" t="str">
        <f>IFERROR(IF(INDEX(Poles!$A:$F,MATCH('Poles Results'!E37,Poles!$F:$F,0),3)&gt;0,INDEX(Poles!$A:$F,MATCH('Poles Results'!E37,Poles!$F:$F,0),3),""),"")</f>
        <v xml:space="preserve">Lilly </v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>
        <f>IFERROR(IF(INDEX(Poles!$A:$F,MATCH('Poles Results'!$E38,Poles!$F:$F,0),1)&gt;0,INDEX(Poles!$A:$F,MATCH('Poles Results'!$E38,Poles!$F:$F,0),1),""),"")</f>
        <v>1</v>
      </c>
      <c r="B38" s="84" t="str">
        <f>IFERROR(IF(INDEX(Poles!$A:$F,MATCH('Poles Results'!$E38,Poles!$F:$F,0),2)&gt;0,INDEX(Poles!$A:$F,MATCH('Poles Results'!$E38,Poles!$F:$F,0),2),""),"")</f>
        <v xml:space="preserve">Livya Braskamp </v>
      </c>
      <c r="C38" s="84" t="str">
        <f>IFERROR(IF(INDEX(Poles!$A:$F,MATCH('Poles Results'!E38,Poles!$F:$F,0),3)&gt;0,INDEX(Poles!$A:$F,MATCH('Poles Results'!E38,Poles!$F:$F,0),3),""),"")</f>
        <v xml:space="preserve">Lilly </v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>
        <f>IFERROR(IF(INDEX(Poles!$A:$F,MATCH('Poles Results'!$E39,Poles!$F:$F,0),1)&gt;0,INDEX(Poles!$A:$F,MATCH('Poles Results'!$E39,Poles!$F:$F,0),1),""),"")</f>
        <v>1</v>
      </c>
      <c r="B39" s="84" t="str">
        <f>IFERROR(IF(INDEX(Poles!$A:$F,MATCH('Poles Results'!$E39,Poles!$F:$F,0),2)&gt;0,INDEX(Poles!$A:$F,MATCH('Poles Results'!$E39,Poles!$F:$F,0),2),""),"")</f>
        <v xml:space="preserve">Livya Braskamp </v>
      </c>
      <c r="C39" s="84" t="str">
        <f>IFERROR(IF(INDEX(Poles!$A:$F,MATCH('Poles Results'!E39,Poles!$F:$F,0),3)&gt;0,INDEX(Poles!$A:$F,MATCH('Poles Results'!E39,Poles!$F:$F,0),3),""),"")</f>
        <v xml:space="preserve">Lilly </v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>
        <f>IFERROR(IF(INDEX(Poles!$A:$F,MATCH('Poles Results'!$E40,Poles!$F:$F,0),1)&gt;0,INDEX(Poles!$A:$F,MATCH('Poles Results'!$E40,Poles!$F:$F,0),1),""),"")</f>
        <v>1</v>
      </c>
      <c r="B40" s="84" t="str">
        <f>IFERROR(IF(INDEX(Poles!$A:$F,MATCH('Poles Results'!$E40,Poles!$F:$F,0),2)&gt;0,INDEX(Poles!$A:$F,MATCH('Poles Results'!$E40,Poles!$F:$F,0),2),""),"")</f>
        <v xml:space="preserve">Livya Braskamp </v>
      </c>
      <c r="C40" s="84" t="str">
        <f>IFERROR(IF(INDEX(Poles!$A:$F,MATCH('Poles Results'!E40,Poles!$F:$F,0),3)&gt;0,INDEX(Poles!$A:$F,MATCH('Poles Results'!E40,Poles!$F:$F,0),3),""),"")</f>
        <v xml:space="preserve">Lilly </v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>
        <f>IFERROR(IF(INDEX(Poles!$A:$F,MATCH('Poles Results'!$E41,Poles!$F:$F,0),1)&gt;0,INDEX(Poles!$A:$F,MATCH('Poles Results'!$E41,Poles!$F:$F,0),1),""),"")</f>
        <v>1</v>
      </c>
      <c r="B41" s="84" t="str">
        <f>IFERROR(IF(INDEX(Poles!$A:$F,MATCH('Poles Results'!$E41,Poles!$F:$F,0),2)&gt;0,INDEX(Poles!$A:$F,MATCH('Poles Results'!$E41,Poles!$F:$F,0),2),""),"")</f>
        <v xml:space="preserve">Livya Braskamp </v>
      </c>
      <c r="C41" s="84" t="str">
        <f>IFERROR(IF(INDEX(Poles!$A:$F,MATCH('Poles Results'!E41,Poles!$F:$F,0),3)&gt;0,INDEX(Poles!$A:$F,MATCH('Poles Results'!E41,Poles!$F:$F,0),3),""),"")</f>
        <v xml:space="preserve">Lilly </v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>
        <f>IFERROR(IF(INDEX(Poles!$A:$F,MATCH('Poles Results'!$E42,Poles!$F:$F,0),1)&gt;0,INDEX(Poles!$A:$F,MATCH('Poles Results'!$E42,Poles!$F:$F,0),1),""),"")</f>
        <v>1</v>
      </c>
      <c r="B42" s="84" t="str">
        <f>IFERROR(IF(INDEX(Poles!$A:$F,MATCH('Poles Results'!$E42,Poles!$F:$F,0),2)&gt;0,INDEX(Poles!$A:$F,MATCH('Poles Results'!$E42,Poles!$F:$F,0),2),""),"")</f>
        <v xml:space="preserve">Livya Braskamp </v>
      </c>
      <c r="C42" s="84" t="str">
        <f>IFERROR(IF(INDEX(Poles!$A:$F,MATCH('Poles Results'!E42,Poles!$F:$F,0),3)&gt;0,INDEX(Poles!$A:$F,MATCH('Poles Results'!E42,Poles!$F:$F,0),3),""),"")</f>
        <v xml:space="preserve">Lilly </v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>
        <f>IFERROR(IF(INDEX(Poles!$A:$F,MATCH('Poles Results'!$E43,Poles!$F:$F,0),1)&gt;0,INDEX(Poles!$A:$F,MATCH('Poles Results'!$E43,Poles!$F:$F,0),1),""),"")</f>
        <v>1</v>
      </c>
      <c r="B43" s="84" t="str">
        <f>IFERROR(IF(INDEX(Poles!$A:$F,MATCH('Poles Results'!$E43,Poles!$F:$F,0),2)&gt;0,INDEX(Poles!$A:$F,MATCH('Poles Results'!$E43,Poles!$F:$F,0),2),""),"")</f>
        <v xml:space="preserve">Livya Braskamp </v>
      </c>
      <c r="C43" s="84" t="str">
        <f>IFERROR(IF(INDEX(Poles!$A:$F,MATCH('Poles Results'!E43,Poles!$F:$F,0),3)&gt;0,INDEX(Poles!$A:$F,MATCH('Poles Results'!E43,Poles!$F:$F,0),3),""),"")</f>
        <v xml:space="preserve">Lilly </v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>
        <f>IFERROR(IF(INDEX(Poles!$A:$F,MATCH('Poles Results'!$E44,Poles!$F:$F,0),1)&gt;0,INDEX(Poles!$A:$F,MATCH('Poles Results'!$E44,Poles!$F:$F,0),1),""),"")</f>
        <v>1</v>
      </c>
      <c r="B44" s="84" t="str">
        <f>IFERROR(IF(INDEX(Poles!$A:$F,MATCH('Poles Results'!$E44,Poles!$F:$F,0),2)&gt;0,INDEX(Poles!$A:$F,MATCH('Poles Results'!$E44,Poles!$F:$F,0),2),""),"")</f>
        <v xml:space="preserve">Livya Braskamp </v>
      </c>
      <c r="C44" s="84" t="str">
        <f>IFERROR(IF(INDEX(Poles!$A:$F,MATCH('Poles Results'!E44,Poles!$F:$F,0),3)&gt;0,INDEX(Poles!$A:$F,MATCH('Poles Results'!E44,Poles!$F:$F,0),3),""),"")</f>
        <v xml:space="preserve">Lilly </v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>
        <f>IFERROR(IF(INDEX(Poles!$A:$F,MATCH('Poles Results'!$E45,Poles!$F:$F,0),1)&gt;0,INDEX(Poles!$A:$F,MATCH('Poles Results'!$E45,Poles!$F:$F,0),1),""),"")</f>
        <v>1</v>
      </c>
      <c r="B45" s="84" t="str">
        <f>IFERROR(IF(INDEX(Poles!$A:$F,MATCH('Poles Results'!$E45,Poles!$F:$F,0),2)&gt;0,INDEX(Poles!$A:$F,MATCH('Poles Results'!$E45,Poles!$F:$F,0),2),""),"")</f>
        <v xml:space="preserve">Livya Braskamp </v>
      </c>
      <c r="C45" s="84" t="str">
        <f>IFERROR(IF(INDEX(Poles!$A:$F,MATCH('Poles Results'!E45,Poles!$F:$F,0),3)&gt;0,INDEX(Poles!$A:$F,MATCH('Poles Results'!E45,Poles!$F:$F,0),3),""),"")</f>
        <v xml:space="preserve">Lilly </v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>
        <f>IFERROR(IF(INDEX(Poles!$A:$F,MATCH('Poles Results'!$E46,Poles!$F:$F,0),1)&gt;0,INDEX(Poles!$A:$F,MATCH('Poles Results'!$E46,Poles!$F:$F,0),1),""),"")</f>
        <v>1</v>
      </c>
      <c r="B46" s="84" t="str">
        <f>IFERROR(IF(INDEX(Poles!$A:$F,MATCH('Poles Results'!$E46,Poles!$F:$F,0),2)&gt;0,INDEX(Poles!$A:$F,MATCH('Poles Results'!$E46,Poles!$F:$F,0),2),""),"")</f>
        <v xml:space="preserve">Livya Braskamp </v>
      </c>
      <c r="C46" s="84" t="str">
        <f>IFERROR(IF(INDEX(Poles!$A:$F,MATCH('Poles Results'!E46,Poles!$F:$F,0),3)&gt;0,INDEX(Poles!$A:$F,MATCH('Poles Results'!E46,Poles!$F:$F,0),3),""),"")</f>
        <v xml:space="preserve">Lilly </v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>
        <f>IFERROR(IF(INDEX(Poles!$A:$F,MATCH('Poles Results'!$E47,Poles!$F:$F,0),1)&gt;0,INDEX(Poles!$A:$F,MATCH('Poles Results'!$E47,Poles!$F:$F,0),1),""),"")</f>
        <v>1</v>
      </c>
      <c r="B47" s="84" t="str">
        <f>IFERROR(IF(INDEX(Poles!$A:$F,MATCH('Poles Results'!$E47,Poles!$F:$F,0),2)&gt;0,INDEX(Poles!$A:$F,MATCH('Poles Results'!$E47,Poles!$F:$F,0),2),""),"")</f>
        <v xml:space="preserve">Livya Braskamp </v>
      </c>
      <c r="C47" s="84" t="str">
        <f>IFERROR(IF(INDEX(Poles!$A:$F,MATCH('Poles Results'!E47,Poles!$F:$F,0),3)&gt;0,INDEX(Poles!$A:$F,MATCH('Poles Results'!E47,Poles!$F:$F,0),3),""),"")</f>
        <v xml:space="preserve">Lilly </v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>
        <f>IFERROR(IF(INDEX(Poles!$A:$F,MATCH('Poles Results'!$E48,Poles!$F:$F,0),1)&gt;0,INDEX(Poles!$A:$F,MATCH('Poles Results'!$E48,Poles!$F:$F,0),1),""),"")</f>
        <v>1</v>
      </c>
      <c r="B48" s="84" t="str">
        <f>IFERROR(IF(INDEX(Poles!$A:$F,MATCH('Poles Results'!$E48,Poles!$F:$F,0),2)&gt;0,INDEX(Poles!$A:$F,MATCH('Poles Results'!$E48,Poles!$F:$F,0),2),""),"")</f>
        <v xml:space="preserve">Livya Braskamp </v>
      </c>
      <c r="C48" s="84" t="str">
        <f>IFERROR(IF(INDEX(Poles!$A:$F,MATCH('Poles Results'!E48,Poles!$F:$F,0),3)&gt;0,INDEX(Poles!$A:$F,MATCH('Poles Results'!E48,Poles!$F:$F,0),3),""),"")</f>
        <v xml:space="preserve">Lilly </v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>
        <f>IFERROR(IF(INDEX(Poles!$A:$F,MATCH('Poles Results'!$E49,Poles!$F:$F,0),1)&gt;0,INDEX(Poles!$A:$F,MATCH('Poles Results'!$E49,Poles!$F:$F,0),1),""),"")</f>
        <v>1</v>
      </c>
      <c r="B49" s="84" t="str">
        <f>IFERROR(IF(INDEX(Poles!$A:$F,MATCH('Poles Results'!$E49,Poles!$F:$F,0),2)&gt;0,INDEX(Poles!$A:$F,MATCH('Poles Results'!$E49,Poles!$F:$F,0),2),""),"")</f>
        <v xml:space="preserve">Livya Braskamp </v>
      </c>
      <c r="C49" s="84" t="str">
        <f>IFERROR(IF(INDEX(Poles!$A:$F,MATCH('Poles Results'!E49,Poles!$F:$F,0),3)&gt;0,INDEX(Poles!$A:$F,MATCH('Poles Results'!E49,Poles!$F:$F,0),3),""),"")</f>
        <v xml:space="preserve">Lilly </v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>
        <f>IFERROR(IF(INDEX(Poles!$A:$F,MATCH('Poles Results'!$E50,Poles!$F:$F,0),1)&gt;0,INDEX(Poles!$A:$F,MATCH('Poles Results'!$E50,Poles!$F:$F,0),1),""),"")</f>
        <v>1</v>
      </c>
      <c r="B50" s="84" t="str">
        <f>IFERROR(IF(INDEX(Poles!$A:$F,MATCH('Poles Results'!$E50,Poles!$F:$F,0),2)&gt;0,INDEX(Poles!$A:$F,MATCH('Poles Results'!$E50,Poles!$F:$F,0),2),""),"")</f>
        <v xml:space="preserve">Livya Braskamp </v>
      </c>
      <c r="C50" s="84" t="str">
        <f>IFERROR(IF(INDEX(Poles!$A:$F,MATCH('Poles Results'!E50,Poles!$F:$F,0),3)&gt;0,INDEX(Poles!$A:$F,MATCH('Poles Results'!E50,Poles!$F:$F,0),3),""),"")</f>
        <v xml:space="preserve">Lilly </v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>
        <f>IFERROR(IF(INDEX(Poles!$A:$F,MATCH('Poles Results'!$E51,Poles!$F:$F,0),1)&gt;0,INDEX(Poles!$A:$F,MATCH('Poles Results'!$E51,Poles!$F:$F,0),1),""),"")</f>
        <v>1</v>
      </c>
      <c r="B51" s="84" t="str">
        <f>IFERROR(IF(INDEX(Poles!$A:$F,MATCH('Poles Results'!$E51,Poles!$F:$F,0),2)&gt;0,INDEX(Poles!$A:$F,MATCH('Poles Results'!$E51,Poles!$F:$F,0),2),""),"")</f>
        <v xml:space="preserve">Livya Braskamp </v>
      </c>
      <c r="C51" s="84" t="str">
        <f>IFERROR(IF(INDEX(Poles!$A:$F,MATCH('Poles Results'!E51,Poles!$F:$F,0),3)&gt;0,INDEX(Poles!$A:$F,MATCH('Poles Results'!E51,Poles!$F:$F,0),3),""),"")</f>
        <v xml:space="preserve">Lilly </v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>
        <f>IFERROR(IF(INDEX(Poles!$A:$F,MATCH('Poles Results'!$E52,Poles!$F:$F,0),1)&gt;0,INDEX(Poles!$A:$F,MATCH('Poles Results'!$E52,Poles!$F:$F,0),1),""),"")</f>
        <v>1</v>
      </c>
      <c r="B52" s="84" t="str">
        <f>IFERROR(IF(INDEX(Poles!$A:$F,MATCH('Poles Results'!$E52,Poles!$F:$F,0),2)&gt;0,INDEX(Poles!$A:$F,MATCH('Poles Results'!$E52,Poles!$F:$F,0),2),""),"")</f>
        <v xml:space="preserve">Livya Braskamp </v>
      </c>
      <c r="C52" s="84" t="str">
        <f>IFERROR(IF(INDEX(Poles!$A:$F,MATCH('Poles Results'!E52,Poles!$F:$F,0),3)&gt;0,INDEX(Poles!$A:$F,MATCH('Poles Results'!E52,Poles!$F:$F,0),3),""),"")</f>
        <v xml:space="preserve">Lilly </v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>
        <f>IFERROR(IF(INDEX(Poles!$A:$F,MATCH('Poles Results'!$E53,Poles!$F:$F,0),1)&gt;0,INDEX(Poles!$A:$F,MATCH('Poles Results'!$E53,Poles!$F:$F,0),1),""),"")</f>
        <v>1</v>
      </c>
      <c r="B53" s="84" t="str">
        <f>IFERROR(IF(INDEX(Poles!$A:$F,MATCH('Poles Results'!$E53,Poles!$F:$F,0),2)&gt;0,INDEX(Poles!$A:$F,MATCH('Poles Results'!$E53,Poles!$F:$F,0),2),""),"")</f>
        <v xml:space="preserve">Livya Braskamp </v>
      </c>
      <c r="C53" s="84" t="str">
        <f>IFERROR(IF(INDEX(Poles!$A:$F,MATCH('Poles Results'!E53,Poles!$F:$F,0),3)&gt;0,INDEX(Poles!$A:$F,MATCH('Poles Results'!E53,Poles!$F:$F,0),3),""),"")</f>
        <v xml:space="preserve">Lilly </v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>
        <f>IFERROR(IF(INDEX(Poles!$A:$F,MATCH('Poles Results'!$E54,Poles!$F:$F,0),1)&gt;0,INDEX(Poles!$A:$F,MATCH('Poles Results'!$E54,Poles!$F:$F,0),1),""),"")</f>
        <v>1</v>
      </c>
      <c r="B54" s="84" t="str">
        <f>IFERROR(IF(INDEX(Poles!$A:$F,MATCH('Poles Results'!$E54,Poles!$F:$F,0),2)&gt;0,INDEX(Poles!$A:$F,MATCH('Poles Results'!$E54,Poles!$F:$F,0),2),""),"")</f>
        <v xml:space="preserve">Livya Braskamp </v>
      </c>
      <c r="C54" s="84" t="str">
        <f>IFERROR(IF(INDEX(Poles!$A:$F,MATCH('Poles Results'!E54,Poles!$F:$F,0),3)&gt;0,INDEX(Poles!$A:$F,MATCH('Poles Results'!E54,Poles!$F:$F,0),3),""),"")</f>
        <v xml:space="preserve">Lilly </v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>
        <f>IFERROR(IF(INDEX(Poles!$A:$F,MATCH('Poles Results'!$E55,Poles!$F:$F,0),1)&gt;0,INDEX(Poles!$A:$F,MATCH('Poles Results'!$E55,Poles!$F:$F,0),1),""),"")</f>
        <v>1</v>
      </c>
      <c r="B55" s="84" t="str">
        <f>IFERROR(IF(INDEX(Poles!$A:$F,MATCH('Poles Results'!$E55,Poles!$F:$F,0),2)&gt;0,INDEX(Poles!$A:$F,MATCH('Poles Results'!$E55,Poles!$F:$F,0),2),""),"")</f>
        <v xml:space="preserve">Livya Braskamp </v>
      </c>
      <c r="C55" s="84" t="str">
        <f>IFERROR(IF(INDEX(Poles!$A:$F,MATCH('Poles Results'!E55,Poles!$F:$F,0),3)&gt;0,INDEX(Poles!$A:$F,MATCH('Poles Results'!E55,Poles!$F:$F,0),3),""),"")</f>
        <v xml:space="preserve">Lilly </v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>
        <f>IFERROR(IF(INDEX(Poles!$A:$F,MATCH('Poles Results'!$E56,Poles!$F:$F,0),1)&gt;0,INDEX(Poles!$A:$F,MATCH('Poles Results'!$E56,Poles!$F:$F,0),1),""),"")</f>
        <v>1</v>
      </c>
      <c r="B56" s="84" t="str">
        <f>IFERROR(IF(INDEX(Poles!$A:$F,MATCH('Poles Results'!$E56,Poles!$F:$F,0),2)&gt;0,INDEX(Poles!$A:$F,MATCH('Poles Results'!$E56,Poles!$F:$F,0),2),""),"")</f>
        <v xml:space="preserve">Livya Braskamp </v>
      </c>
      <c r="C56" s="84" t="str">
        <f>IFERROR(IF(INDEX(Poles!$A:$F,MATCH('Poles Results'!E56,Poles!$F:$F,0),3)&gt;0,INDEX(Poles!$A:$F,MATCH('Poles Results'!E56,Poles!$F:$F,0),3),""),"")</f>
        <v xml:space="preserve">Lilly </v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>
        <f>IFERROR(IF(INDEX(Poles!$A:$F,MATCH('Poles Results'!$E57,Poles!$F:$F,0),1)&gt;0,INDEX(Poles!$A:$F,MATCH('Poles Results'!$E57,Poles!$F:$F,0),1),""),"")</f>
        <v>1</v>
      </c>
      <c r="B57" s="84" t="str">
        <f>IFERROR(IF(INDEX(Poles!$A:$F,MATCH('Poles Results'!$E57,Poles!$F:$F,0),2)&gt;0,INDEX(Poles!$A:$F,MATCH('Poles Results'!$E57,Poles!$F:$F,0),2),""),"")</f>
        <v xml:space="preserve">Livya Braskamp </v>
      </c>
      <c r="C57" s="84" t="str">
        <f>IFERROR(IF(INDEX(Poles!$A:$F,MATCH('Poles Results'!E57,Poles!$F:$F,0),3)&gt;0,INDEX(Poles!$A:$F,MATCH('Poles Results'!E57,Poles!$F:$F,0),3),""),"")</f>
        <v xml:space="preserve">Lilly </v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>
        <f>IFERROR(IF(INDEX(Poles!$A:$F,MATCH('Poles Results'!$E58,Poles!$F:$F,0),1)&gt;0,INDEX(Poles!$A:$F,MATCH('Poles Results'!$E58,Poles!$F:$F,0),1),""),"")</f>
        <v>1</v>
      </c>
      <c r="B58" s="84" t="str">
        <f>IFERROR(IF(INDEX(Poles!$A:$F,MATCH('Poles Results'!$E58,Poles!$F:$F,0),2)&gt;0,INDEX(Poles!$A:$F,MATCH('Poles Results'!$E58,Poles!$F:$F,0),2),""),"")</f>
        <v xml:space="preserve">Livya Braskamp </v>
      </c>
      <c r="C58" s="84" t="str">
        <f>IFERROR(IF(INDEX(Poles!$A:$F,MATCH('Poles Results'!E58,Poles!$F:$F,0),3)&gt;0,INDEX(Poles!$A:$F,MATCH('Poles Results'!E58,Poles!$F:$F,0),3),""),"")</f>
        <v xml:space="preserve">Lilly </v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>
        <f>IFERROR(IF(INDEX(Poles!$A:$F,MATCH('Poles Results'!$E59,Poles!$F:$F,0),1)&gt;0,INDEX(Poles!$A:$F,MATCH('Poles Results'!$E59,Poles!$F:$F,0),1),""),"")</f>
        <v>1</v>
      </c>
      <c r="B59" s="84" t="str">
        <f>IFERROR(IF(INDEX(Poles!$A:$F,MATCH('Poles Results'!$E59,Poles!$F:$F,0),2)&gt;0,INDEX(Poles!$A:$F,MATCH('Poles Results'!$E59,Poles!$F:$F,0),2),""),"")</f>
        <v xml:space="preserve">Livya Braskamp </v>
      </c>
      <c r="C59" s="84" t="str">
        <f>IFERROR(IF(INDEX(Poles!$A:$F,MATCH('Poles Results'!E59,Poles!$F:$F,0),3)&gt;0,INDEX(Poles!$A:$F,MATCH('Poles Results'!E59,Poles!$F:$F,0),3),""),"")</f>
        <v xml:space="preserve">Lilly </v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>
        <f>IFERROR(IF(INDEX(Poles!$A:$F,MATCH('Poles Results'!$E60,Poles!$F:$F,0),1)&gt;0,INDEX(Poles!$A:$F,MATCH('Poles Results'!$E60,Poles!$F:$F,0),1),""),"")</f>
        <v>1</v>
      </c>
      <c r="B60" s="84" t="str">
        <f>IFERROR(IF(INDEX(Poles!$A:$F,MATCH('Poles Results'!$E60,Poles!$F:$F,0),2)&gt;0,INDEX(Poles!$A:$F,MATCH('Poles Results'!$E60,Poles!$F:$F,0),2),""),"")</f>
        <v xml:space="preserve">Livya Braskamp </v>
      </c>
      <c r="C60" s="84" t="str">
        <f>IFERROR(IF(INDEX(Poles!$A:$F,MATCH('Poles Results'!E60,Poles!$F:$F,0),3)&gt;0,INDEX(Poles!$A:$F,MATCH('Poles Results'!E60,Poles!$F:$F,0),3),""),"")</f>
        <v xml:space="preserve">Lilly </v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>
        <f>IFERROR(IF(INDEX(Poles!$A:$F,MATCH('Poles Results'!$E61,Poles!$F:$F,0),1)&gt;0,INDEX(Poles!$A:$F,MATCH('Poles Results'!$E61,Poles!$F:$F,0),1),""),"")</f>
        <v>1</v>
      </c>
      <c r="B61" s="84" t="str">
        <f>IFERROR(IF(INDEX(Poles!$A:$F,MATCH('Poles Results'!$E61,Poles!$F:$F,0),2)&gt;0,INDEX(Poles!$A:$F,MATCH('Poles Results'!$E61,Poles!$F:$F,0),2),""),"")</f>
        <v xml:space="preserve">Livya Braskamp </v>
      </c>
      <c r="C61" s="84" t="str">
        <f>IFERROR(IF(INDEX(Poles!$A:$F,MATCH('Poles Results'!E61,Poles!$F:$F,0),3)&gt;0,INDEX(Poles!$A:$F,MATCH('Poles Results'!E61,Poles!$F:$F,0),3),""),"")</f>
        <v xml:space="preserve">Lilly </v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>
        <f>IFERROR(IF(INDEX(Poles!$A:$F,MATCH('Poles Results'!$E62,Poles!$F:$F,0),1)&gt;0,INDEX(Poles!$A:$F,MATCH('Poles Results'!$E62,Poles!$F:$F,0),1),""),"")</f>
        <v>1</v>
      </c>
      <c r="B62" s="84" t="str">
        <f>IFERROR(IF(INDEX(Poles!$A:$F,MATCH('Poles Results'!$E62,Poles!$F:$F,0),2)&gt;0,INDEX(Poles!$A:$F,MATCH('Poles Results'!$E62,Poles!$F:$F,0),2),""),"")</f>
        <v xml:space="preserve">Livya Braskamp </v>
      </c>
      <c r="C62" s="84" t="str">
        <f>IFERROR(IF(INDEX(Poles!$A:$F,MATCH('Poles Results'!E62,Poles!$F:$F,0),3)&gt;0,INDEX(Poles!$A:$F,MATCH('Poles Results'!E62,Poles!$F:$F,0),3),""),"")</f>
        <v xml:space="preserve">Lilly </v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>
        <f>IFERROR(IF(INDEX(Poles!$A:$F,MATCH('Poles Results'!$E63,Poles!$F:$F,0),1)&gt;0,INDEX(Poles!$A:$F,MATCH('Poles Results'!$E63,Poles!$F:$F,0),1),""),"")</f>
        <v>1</v>
      </c>
      <c r="B63" s="84" t="str">
        <f>IFERROR(IF(INDEX(Poles!$A:$F,MATCH('Poles Results'!$E63,Poles!$F:$F,0),2)&gt;0,INDEX(Poles!$A:$F,MATCH('Poles Results'!$E63,Poles!$F:$F,0),2),""),"")</f>
        <v xml:space="preserve">Livya Braskamp </v>
      </c>
      <c r="C63" s="84" t="str">
        <f>IFERROR(IF(INDEX(Poles!$A:$F,MATCH('Poles Results'!E63,Poles!$F:$F,0),3)&gt;0,INDEX(Poles!$A:$F,MATCH('Poles Results'!E63,Poles!$F:$F,0),3),""),"")</f>
        <v xml:space="preserve">Lilly </v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>
        <f>IFERROR(IF(INDEX(Poles!$A:$F,MATCH('Poles Results'!$E64,Poles!$F:$F,0),1)&gt;0,INDEX(Poles!$A:$F,MATCH('Poles Results'!$E64,Poles!$F:$F,0),1),""),"")</f>
        <v>1</v>
      </c>
      <c r="B64" s="84" t="str">
        <f>IFERROR(IF(INDEX(Poles!$A:$F,MATCH('Poles Results'!$E64,Poles!$F:$F,0),2)&gt;0,INDEX(Poles!$A:$F,MATCH('Poles Results'!$E64,Poles!$F:$F,0),2),""),"")</f>
        <v xml:space="preserve">Livya Braskamp </v>
      </c>
      <c r="C64" s="84" t="str">
        <f>IFERROR(IF(INDEX(Poles!$A:$F,MATCH('Poles Results'!E64,Poles!$F:$F,0),3)&gt;0,INDEX(Poles!$A:$F,MATCH('Poles Results'!E64,Poles!$F:$F,0),3),""),"")</f>
        <v xml:space="preserve">Lilly </v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>
        <f>IFERROR(IF(INDEX(Poles!$A:$F,MATCH('Poles Results'!$E65,Poles!$F:$F,0),1)&gt;0,INDEX(Poles!$A:$F,MATCH('Poles Results'!$E65,Poles!$F:$F,0),1),""),"")</f>
        <v>1</v>
      </c>
      <c r="B65" s="84" t="str">
        <f>IFERROR(IF(INDEX(Poles!$A:$F,MATCH('Poles Results'!$E65,Poles!$F:$F,0),2)&gt;0,INDEX(Poles!$A:$F,MATCH('Poles Results'!$E65,Poles!$F:$F,0),2),""),"")</f>
        <v xml:space="preserve">Livya Braskamp </v>
      </c>
      <c r="C65" s="84" t="str">
        <f>IFERROR(IF(INDEX(Poles!$A:$F,MATCH('Poles Results'!E65,Poles!$F:$F,0),3)&gt;0,INDEX(Poles!$A:$F,MATCH('Poles Results'!E65,Poles!$F:$F,0),3),""),"")</f>
        <v xml:space="preserve">Lilly </v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>
        <f>IFERROR(IF(INDEX(Poles!$A:$F,MATCH('Poles Results'!$E66,Poles!$F:$F,0),1)&gt;0,INDEX(Poles!$A:$F,MATCH('Poles Results'!$E66,Poles!$F:$F,0),1),""),"")</f>
        <v>1</v>
      </c>
      <c r="B66" s="84" t="str">
        <f>IFERROR(IF(INDEX(Poles!$A:$F,MATCH('Poles Results'!$E66,Poles!$F:$F,0),2)&gt;0,INDEX(Poles!$A:$F,MATCH('Poles Results'!$E66,Poles!$F:$F,0),2),""),"")</f>
        <v xml:space="preserve">Livya Braskamp </v>
      </c>
      <c r="C66" s="84" t="str">
        <f>IFERROR(IF(INDEX(Poles!$A:$F,MATCH('Poles Results'!E66,Poles!$F:$F,0),3)&gt;0,INDEX(Poles!$A:$F,MATCH('Poles Results'!E66,Poles!$F:$F,0),3),""),"")</f>
        <v xml:space="preserve">Lilly </v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>
        <f>IFERROR(IF(INDEX(Poles!$A:$F,MATCH('Poles Results'!$E67,Poles!$F:$F,0),1)&gt;0,INDEX(Poles!$A:$F,MATCH('Poles Results'!$E67,Poles!$F:$F,0),1),""),"")</f>
        <v>1</v>
      </c>
      <c r="B67" s="84" t="str">
        <f>IFERROR(IF(INDEX(Poles!$A:$F,MATCH('Poles Results'!$E67,Poles!$F:$F,0),2)&gt;0,INDEX(Poles!$A:$F,MATCH('Poles Results'!$E67,Poles!$F:$F,0),2),""),"")</f>
        <v xml:space="preserve">Livya Braskamp </v>
      </c>
      <c r="C67" s="84" t="str">
        <f>IFERROR(IF(INDEX(Poles!$A:$F,MATCH('Poles Results'!E67,Poles!$F:$F,0),3)&gt;0,INDEX(Poles!$A:$F,MATCH('Poles Results'!E67,Poles!$F:$F,0),3),""),"")</f>
        <v xml:space="preserve">Lilly </v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>
        <f>IFERROR(IF(INDEX(Poles!$A:$F,MATCH('Poles Results'!$E68,Poles!$F:$F,0),1)&gt;0,INDEX(Poles!$A:$F,MATCH('Poles Results'!$E68,Poles!$F:$F,0),1),""),"")</f>
        <v>1</v>
      </c>
      <c r="B68" s="84" t="str">
        <f>IFERROR(IF(INDEX(Poles!$A:$F,MATCH('Poles Results'!$E68,Poles!$F:$F,0),2)&gt;0,INDEX(Poles!$A:$F,MATCH('Poles Results'!$E68,Poles!$F:$F,0),2),""),"")</f>
        <v xml:space="preserve">Livya Braskamp </v>
      </c>
      <c r="C68" s="84" t="str">
        <f>IFERROR(IF(INDEX(Poles!$A:$F,MATCH('Poles Results'!E68,Poles!$F:$F,0),3)&gt;0,INDEX(Poles!$A:$F,MATCH('Poles Results'!E68,Poles!$F:$F,0),3),""),"")</f>
        <v xml:space="preserve">Lilly </v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>
        <f>IFERROR(IF(INDEX(Poles!$A:$F,MATCH('Poles Results'!$E69,Poles!$F:$F,0),1)&gt;0,INDEX(Poles!$A:$F,MATCH('Poles Results'!$E69,Poles!$F:$F,0),1),""),"")</f>
        <v>1</v>
      </c>
      <c r="B69" s="84" t="str">
        <f>IFERROR(IF(INDEX(Poles!$A:$F,MATCH('Poles Results'!$E69,Poles!$F:$F,0),2)&gt;0,INDEX(Poles!$A:$F,MATCH('Poles Results'!$E69,Poles!$F:$F,0),2),""),"")</f>
        <v xml:space="preserve">Livya Braskamp </v>
      </c>
      <c r="C69" s="84" t="str">
        <f>IFERROR(IF(INDEX(Poles!$A:$F,MATCH('Poles Results'!E69,Poles!$F:$F,0),3)&gt;0,INDEX(Poles!$A:$F,MATCH('Poles Results'!E69,Poles!$F:$F,0),3),""),"")</f>
        <v xml:space="preserve">Lilly </v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>
        <f>IFERROR(IF(INDEX(Poles!$A:$F,MATCH('Poles Results'!$E70,Poles!$F:$F,0),1)&gt;0,INDEX(Poles!$A:$F,MATCH('Poles Results'!$E70,Poles!$F:$F,0),1),""),"")</f>
        <v>1</v>
      </c>
      <c r="B70" s="84" t="str">
        <f>IFERROR(IF(INDEX(Poles!$A:$F,MATCH('Poles Results'!$E70,Poles!$F:$F,0),2)&gt;0,INDEX(Poles!$A:$F,MATCH('Poles Results'!$E70,Poles!$F:$F,0),2),""),"")</f>
        <v xml:space="preserve">Livya Braskamp </v>
      </c>
      <c r="C70" s="84" t="str">
        <f>IFERROR(IF(INDEX(Poles!$A:$F,MATCH('Poles Results'!E70,Poles!$F:$F,0),3)&gt;0,INDEX(Poles!$A:$F,MATCH('Poles Results'!E70,Poles!$F:$F,0),3),""),"")</f>
        <v xml:space="preserve">Lilly </v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>
        <f>IFERROR(IF(INDEX(Poles!$A:$F,MATCH('Poles Results'!$E71,Poles!$F:$F,0),1)&gt;0,INDEX(Poles!$A:$F,MATCH('Poles Results'!$E71,Poles!$F:$F,0),1),""),"")</f>
        <v>1</v>
      </c>
      <c r="B71" s="84" t="str">
        <f>IFERROR(IF(INDEX(Poles!$A:$F,MATCH('Poles Results'!$E71,Poles!$F:$F,0),2)&gt;0,INDEX(Poles!$A:$F,MATCH('Poles Results'!$E71,Poles!$F:$F,0),2),""),"")</f>
        <v xml:space="preserve">Livya Braskamp </v>
      </c>
      <c r="C71" s="84" t="str">
        <f>IFERROR(IF(INDEX(Poles!$A:$F,MATCH('Poles Results'!E71,Poles!$F:$F,0),3)&gt;0,INDEX(Poles!$A:$F,MATCH('Poles Results'!E71,Poles!$F:$F,0),3),""),"")</f>
        <v xml:space="preserve">Lilly </v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>
        <f>IFERROR(IF(INDEX(Poles!$A:$F,MATCH('Poles Results'!$E72,Poles!$F:$F,0),1)&gt;0,INDEX(Poles!$A:$F,MATCH('Poles Results'!$E72,Poles!$F:$F,0),1),""),"")</f>
        <v>1</v>
      </c>
      <c r="B72" s="84" t="str">
        <f>IFERROR(IF(INDEX(Poles!$A:$F,MATCH('Poles Results'!$E72,Poles!$F:$F,0),2)&gt;0,INDEX(Poles!$A:$F,MATCH('Poles Results'!$E72,Poles!$F:$F,0),2),""),"")</f>
        <v xml:space="preserve">Livya Braskamp </v>
      </c>
      <c r="C72" s="84" t="str">
        <f>IFERROR(IF(INDEX(Poles!$A:$F,MATCH('Poles Results'!E72,Poles!$F:$F,0),3)&gt;0,INDEX(Poles!$A:$F,MATCH('Poles Results'!E72,Poles!$F:$F,0),3),""),"")</f>
        <v xml:space="preserve">Lilly </v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>
        <f>IFERROR(IF(INDEX(Poles!$A:$F,MATCH('Poles Results'!$E73,Poles!$F:$F,0),1)&gt;0,INDEX(Poles!$A:$F,MATCH('Poles Results'!$E73,Poles!$F:$F,0),1),""),"")</f>
        <v>1</v>
      </c>
      <c r="B73" s="84" t="str">
        <f>IFERROR(IF(INDEX(Poles!$A:$F,MATCH('Poles Results'!$E73,Poles!$F:$F,0),2)&gt;0,INDEX(Poles!$A:$F,MATCH('Poles Results'!$E73,Poles!$F:$F,0),2),""),"")</f>
        <v xml:space="preserve">Livya Braskamp </v>
      </c>
      <c r="C73" s="84" t="str">
        <f>IFERROR(IF(INDEX(Poles!$A:$F,MATCH('Poles Results'!E73,Poles!$F:$F,0),3)&gt;0,INDEX(Poles!$A:$F,MATCH('Poles Results'!E73,Poles!$F:$F,0),3),""),"")</f>
        <v xml:space="preserve">Lilly </v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>
        <f>IFERROR(IF(INDEX(Poles!$A:$F,MATCH('Poles Results'!$E74,Poles!$F:$F,0),1)&gt;0,INDEX(Poles!$A:$F,MATCH('Poles Results'!$E74,Poles!$F:$F,0),1),""),"")</f>
        <v>1</v>
      </c>
      <c r="B74" s="84" t="str">
        <f>IFERROR(IF(INDEX(Poles!$A:$F,MATCH('Poles Results'!$E74,Poles!$F:$F,0),2)&gt;0,INDEX(Poles!$A:$F,MATCH('Poles Results'!$E74,Poles!$F:$F,0),2),""),"")</f>
        <v xml:space="preserve">Livya Braskamp </v>
      </c>
      <c r="C74" s="84" t="str">
        <f>IFERROR(IF(INDEX(Poles!$A:$F,MATCH('Poles Results'!E74,Poles!$F:$F,0),3)&gt;0,INDEX(Poles!$A:$F,MATCH('Poles Results'!E74,Poles!$F:$F,0),3),""),"")</f>
        <v xml:space="preserve">Lilly </v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>
        <f>IFERROR(IF(INDEX(Poles!$A:$F,MATCH('Poles Results'!$E75,Poles!$F:$F,0),1)&gt;0,INDEX(Poles!$A:$F,MATCH('Poles Results'!$E75,Poles!$F:$F,0),1),""),"")</f>
        <v>1</v>
      </c>
      <c r="B75" s="84" t="str">
        <f>IFERROR(IF(INDEX(Poles!$A:$F,MATCH('Poles Results'!$E75,Poles!$F:$F,0),2)&gt;0,INDEX(Poles!$A:$F,MATCH('Poles Results'!$E75,Poles!$F:$F,0),2),""),"")</f>
        <v xml:space="preserve">Livya Braskamp </v>
      </c>
      <c r="C75" s="84" t="str">
        <f>IFERROR(IF(INDEX(Poles!$A:$F,MATCH('Poles Results'!E75,Poles!$F:$F,0),3)&gt;0,INDEX(Poles!$A:$F,MATCH('Poles Results'!E75,Poles!$F:$F,0),3),""),"")</f>
        <v xml:space="preserve">Lilly </v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>
        <f>IFERROR(IF(INDEX(Poles!$A:$F,MATCH('Poles Results'!$E76,Poles!$F:$F,0),1)&gt;0,INDEX(Poles!$A:$F,MATCH('Poles Results'!$E76,Poles!$F:$F,0),1),""),"")</f>
        <v>1</v>
      </c>
      <c r="B76" s="84" t="str">
        <f>IFERROR(IF(INDEX(Poles!$A:$F,MATCH('Poles Results'!$E76,Poles!$F:$F,0),2)&gt;0,INDEX(Poles!$A:$F,MATCH('Poles Results'!$E76,Poles!$F:$F,0),2),""),"")</f>
        <v xml:space="preserve">Livya Braskamp </v>
      </c>
      <c r="C76" s="84" t="str">
        <f>IFERROR(IF(INDEX(Poles!$A:$F,MATCH('Poles Results'!E76,Poles!$F:$F,0),3)&gt;0,INDEX(Poles!$A:$F,MATCH('Poles Results'!E76,Poles!$F:$F,0),3),""),"")</f>
        <v xml:space="preserve">Lilly </v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>
        <f>IFERROR(IF(INDEX(Poles!$A:$F,MATCH('Poles Results'!$E77,Poles!$F:$F,0),1)&gt;0,INDEX(Poles!$A:$F,MATCH('Poles Results'!$E77,Poles!$F:$F,0),1),""),"")</f>
        <v>1</v>
      </c>
      <c r="B77" s="84" t="str">
        <f>IFERROR(IF(INDEX(Poles!$A:$F,MATCH('Poles Results'!$E77,Poles!$F:$F,0),2)&gt;0,INDEX(Poles!$A:$F,MATCH('Poles Results'!$E77,Poles!$F:$F,0),2),""),"")</f>
        <v xml:space="preserve">Livya Braskamp </v>
      </c>
      <c r="C77" s="84" t="str">
        <f>IFERROR(IF(INDEX(Poles!$A:$F,MATCH('Poles Results'!E77,Poles!$F:$F,0),3)&gt;0,INDEX(Poles!$A:$F,MATCH('Poles Results'!E77,Poles!$F:$F,0),3),""),"")</f>
        <v xml:space="preserve">Lilly </v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>
        <f>IFERROR(IF(INDEX(Poles!$A:$F,MATCH('Poles Results'!$E78,Poles!$F:$F,0),1)&gt;0,INDEX(Poles!$A:$F,MATCH('Poles Results'!$E78,Poles!$F:$F,0),1),""),"")</f>
        <v>1</v>
      </c>
      <c r="B78" s="84" t="str">
        <f>IFERROR(IF(INDEX(Poles!$A:$F,MATCH('Poles Results'!$E78,Poles!$F:$F,0),2)&gt;0,INDEX(Poles!$A:$F,MATCH('Poles Results'!$E78,Poles!$F:$F,0),2),""),"")</f>
        <v xml:space="preserve">Livya Braskamp </v>
      </c>
      <c r="C78" s="84" t="str">
        <f>IFERROR(IF(INDEX(Poles!$A:$F,MATCH('Poles Results'!E78,Poles!$F:$F,0),3)&gt;0,INDEX(Poles!$A:$F,MATCH('Poles Results'!E78,Poles!$F:$F,0),3),""),"")</f>
        <v xml:space="preserve">Lilly </v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>
        <f>IFERROR(IF(INDEX(Poles!$A:$F,MATCH('Poles Results'!$E79,Poles!$F:$F,0),1)&gt;0,INDEX(Poles!$A:$F,MATCH('Poles Results'!$E79,Poles!$F:$F,0),1),""),"")</f>
        <v>1</v>
      </c>
      <c r="B79" s="84" t="str">
        <f>IFERROR(IF(INDEX(Poles!$A:$F,MATCH('Poles Results'!$E79,Poles!$F:$F,0),2)&gt;0,INDEX(Poles!$A:$F,MATCH('Poles Results'!$E79,Poles!$F:$F,0),2),""),"")</f>
        <v xml:space="preserve">Livya Braskamp </v>
      </c>
      <c r="C79" s="84" t="str">
        <f>IFERROR(IF(INDEX(Poles!$A:$F,MATCH('Poles Results'!E79,Poles!$F:$F,0),3)&gt;0,INDEX(Poles!$A:$F,MATCH('Poles Results'!E79,Poles!$F:$F,0),3),""),"")</f>
        <v xml:space="preserve">Lilly </v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>
        <f>IFERROR(IF(INDEX(Poles!$A:$F,MATCH('Poles Results'!$E80,Poles!$F:$F,0),1)&gt;0,INDEX(Poles!$A:$F,MATCH('Poles Results'!$E80,Poles!$F:$F,0),1),""),"")</f>
        <v>1</v>
      </c>
      <c r="B80" s="84" t="str">
        <f>IFERROR(IF(INDEX(Poles!$A:$F,MATCH('Poles Results'!$E80,Poles!$F:$F,0),2)&gt;0,INDEX(Poles!$A:$F,MATCH('Poles Results'!$E80,Poles!$F:$F,0),2),""),"")</f>
        <v xml:space="preserve">Livya Braskamp </v>
      </c>
      <c r="C80" s="84" t="str">
        <f>IFERROR(IF(INDEX(Poles!$A:$F,MATCH('Poles Results'!E80,Poles!$F:$F,0),3)&gt;0,INDEX(Poles!$A:$F,MATCH('Poles Results'!E80,Poles!$F:$F,0),3),""),"")</f>
        <v xml:space="preserve">Lilly </v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>
        <f>IFERROR(IF(INDEX(Poles!$A:$F,MATCH('Poles Results'!$E81,Poles!$F:$F,0),1)&gt;0,INDEX(Poles!$A:$F,MATCH('Poles Results'!$E81,Poles!$F:$F,0),1),""),"")</f>
        <v>1</v>
      </c>
      <c r="B81" s="84" t="str">
        <f>IFERROR(IF(INDEX(Poles!$A:$F,MATCH('Poles Results'!$E81,Poles!$F:$F,0),2)&gt;0,INDEX(Poles!$A:$F,MATCH('Poles Results'!$E81,Poles!$F:$F,0),2),""),"")</f>
        <v xml:space="preserve">Livya Braskamp </v>
      </c>
      <c r="C81" s="84" t="str">
        <f>IFERROR(IF(INDEX(Poles!$A:$F,MATCH('Poles Results'!E81,Poles!$F:$F,0),3)&gt;0,INDEX(Poles!$A:$F,MATCH('Poles Results'!E81,Poles!$F:$F,0),3),""),"")</f>
        <v xml:space="preserve">Lilly </v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>
        <f>IFERROR(IF(INDEX(Poles!$A:$F,MATCH('Poles Results'!$E82,Poles!$F:$F,0),1)&gt;0,INDEX(Poles!$A:$F,MATCH('Poles Results'!$E82,Poles!$F:$F,0),1),""),"")</f>
        <v>1</v>
      </c>
      <c r="B82" s="84" t="str">
        <f>IFERROR(IF(INDEX(Poles!$A:$F,MATCH('Poles Results'!$E82,Poles!$F:$F,0),2)&gt;0,INDEX(Poles!$A:$F,MATCH('Poles Results'!$E82,Poles!$F:$F,0),2),""),"")</f>
        <v xml:space="preserve">Livya Braskamp </v>
      </c>
      <c r="C82" s="84" t="str">
        <f>IFERROR(IF(INDEX(Poles!$A:$F,MATCH('Poles Results'!E82,Poles!$F:$F,0),3)&gt;0,INDEX(Poles!$A:$F,MATCH('Poles Results'!E82,Poles!$F:$F,0),3),""),"")</f>
        <v xml:space="preserve">Lilly </v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>
        <f>IFERROR(IF(INDEX(Poles!$A:$F,MATCH('Poles Results'!$E83,Poles!$F:$F,0),1)&gt;0,INDEX(Poles!$A:$F,MATCH('Poles Results'!$E83,Poles!$F:$F,0),1),""),"")</f>
        <v>1</v>
      </c>
      <c r="B83" s="84" t="str">
        <f>IFERROR(IF(INDEX(Poles!$A:$F,MATCH('Poles Results'!$E83,Poles!$F:$F,0),2)&gt;0,INDEX(Poles!$A:$F,MATCH('Poles Results'!$E83,Poles!$F:$F,0),2),""),"")</f>
        <v xml:space="preserve">Livya Braskamp </v>
      </c>
      <c r="C83" s="84" t="str">
        <f>IFERROR(IF(INDEX(Poles!$A:$F,MATCH('Poles Results'!E83,Poles!$F:$F,0),3)&gt;0,INDEX(Poles!$A:$F,MATCH('Poles Results'!E83,Poles!$F:$F,0),3),""),"")</f>
        <v xml:space="preserve">Lilly </v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>
        <f>IFERROR(IF(INDEX(Poles!$A:$F,MATCH('Poles Results'!$E84,Poles!$F:$F,0),1)&gt;0,INDEX(Poles!$A:$F,MATCH('Poles Results'!$E84,Poles!$F:$F,0),1),""),"")</f>
        <v>1</v>
      </c>
      <c r="B84" s="84" t="str">
        <f>IFERROR(IF(INDEX(Poles!$A:$F,MATCH('Poles Results'!$E84,Poles!$F:$F,0),2)&gt;0,INDEX(Poles!$A:$F,MATCH('Poles Results'!$E84,Poles!$F:$F,0),2),""),"")</f>
        <v xml:space="preserve">Livya Braskamp </v>
      </c>
      <c r="C84" s="84" t="str">
        <f>IFERROR(IF(INDEX(Poles!$A:$F,MATCH('Poles Results'!E84,Poles!$F:$F,0),3)&gt;0,INDEX(Poles!$A:$F,MATCH('Poles Results'!E84,Poles!$F:$F,0),3),""),"")</f>
        <v xml:space="preserve">Lilly </v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>
        <f>IFERROR(IF(INDEX(Poles!$A:$F,MATCH('Poles Results'!$E85,Poles!$F:$F,0),1)&gt;0,INDEX(Poles!$A:$F,MATCH('Poles Results'!$E85,Poles!$F:$F,0),1),""),"")</f>
        <v>1</v>
      </c>
      <c r="B85" s="84" t="str">
        <f>IFERROR(IF(INDEX(Poles!$A:$F,MATCH('Poles Results'!$E85,Poles!$F:$F,0),2)&gt;0,INDEX(Poles!$A:$F,MATCH('Poles Results'!$E85,Poles!$F:$F,0),2),""),"")</f>
        <v xml:space="preserve">Livya Braskamp </v>
      </c>
      <c r="C85" s="84" t="str">
        <f>IFERROR(IF(INDEX(Poles!$A:$F,MATCH('Poles Results'!E85,Poles!$F:$F,0),3)&gt;0,INDEX(Poles!$A:$F,MATCH('Poles Results'!E85,Poles!$F:$F,0),3),""),"")</f>
        <v xml:space="preserve">Lilly </v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>
        <f>IFERROR(IF(INDEX(Poles!$A:$F,MATCH('Poles Results'!$E86,Poles!$F:$F,0),1)&gt;0,INDEX(Poles!$A:$F,MATCH('Poles Results'!$E86,Poles!$F:$F,0),1),""),"")</f>
        <v>1</v>
      </c>
      <c r="B86" s="84" t="str">
        <f>IFERROR(IF(INDEX(Poles!$A:$F,MATCH('Poles Results'!$E86,Poles!$F:$F,0),2)&gt;0,INDEX(Poles!$A:$F,MATCH('Poles Results'!$E86,Poles!$F:$F,0),2),""),"")</f>
        <v xml:space="preserve">Livya Braskamp </v>
      </c>
      <c r="C86" s="84" t="str">
        <f>IFERROR(IF(INDEX(Poles!$A:$F,MATCH('Poles Results'!E86,Poles!$F:$F,0),3)&gt;0,INDEX(Poles!$A:$F,MATCH('Poles Results'!E86,Poles!$F:$F,0),3),""),"")</f>
        <v xml:space="preserve">Lilly </v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>
        <f>IFERROR(IF(INDEX(Poles!$A:$F,MATCH('Poles Results'!$E87,Poles!$F:$F,0),1)&gt;0,INDEX(Poles!$A:$F,MATCH('Poles Results'!$E87,Poles!$F:$F,0),1),""),"")</f>
        <v>1</v>
      </c>
      <c r="B87" s="84" t="str">
        <f>IFERROR(IF(INDEX(Poles!$A:$F,MATCH('Poles Results'!$E87,Poles!$F:$F,0),2)&gt;0,INDEX(Poles!$A:$F,MATCH('Poles Results'!$E87,Poles!$F:$F,0),2),""),"")</f>
        <v xml:space="preserve">Livya Braskamp </v>
      </c>
      <c r="C87" s="84" t="str">
        <f>IFERROR(IF(INDEX(Poles!$A:$F,MATCH('Poles Results'!E87,Poles!$F:$F,0),3)&gt;0,INDEX(Poles!$A:$F,MATCH('Poles Results'!E87,Poles!$F:$F,0),3),""),"")</f>
        <v xml:space="preserve">Lilly </v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>
        <f>IFERROR(IF(INDEX(Poles!$A:$F,MATCH('Poles Results'!$E88,Poles!$F:$F,0),1)&gt;0,INDEX(Poles!$A:$F,MATCH('Poles Results'!$E88,Poles!$F:$F,0),1),""),"")</f>
        <v>1</v>
      </c>
      <c r="B88" s="84" t="str">
        <f>IFERROR(IF(INDEX(Poles!$A:$F,MATCH('Poles Results'!$E88,Poles!$F:$F,0),2)&gt;0,INDEX(Poles!$A:$F,MATCH('Poles Results'!$E88,Poles!$F:$F,0),2),""),"")</f>
        <v xml:space="preserve">Livya Braskamp </v>
      </c>
      <c r="C88" s="84" t="str">
        <f>IFERROR(IF(INDEX(Poles!$A:$F,MATCH('Poles Results'!E88,Poles!$F:$F,0),3)&gt;0,INDEX(Poles!$A:$F,MATCH('Poles Results'!E88,Poles!$F:$F,0),3),""),"")</f>
        <v xml:space="preserve">Lilly </v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>
        <f>IFERROR(IF(INDEX(Poles!$A:$F,MATCH('Poles Results'!$E89,Poles!$F:$F,0),1)&gt;0,INDEX(Poles!$A:$F,MATCH('Poles Results'!$E89,Poles!$F:$F,0),1),""),"")</f>
        <v>1</v>
      </c>
      <c r="B89" s="84" t="str">
        <f>IFERROR(IF(INDEX(Poles!$A:$F,MATCH('Poles Results'!$E89,Poles!$F:$F,0),2)&gt;0,INDEX(Poles!$A:$F,MATCH('Poles Results'!$E89,Poles!$F:$F,0),2),""),"")</f>
        <v xml:space="preserve">Livya Braskamp </v>
      </c>
      <c r="C89" s="84" t="str">
        <f>IFERROR(IF(INDEX(Poles!$A:$F,MATCH('Poles Results'!E89,Poles!$F:$F,0),3)&gt;0,INDEX(Poles!$A:$F,MATCH('Poles Results'!E89,Poles!$F:$F,0),3),""),"")</f>
        <v xml:space="preserve">Lilly </v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>
        <f>IFERROR(IF(INDEX(Poles!$A:$F,MATCH('Poles Results'!$E90,Poles!$F:$F,0),1)&gt;0,INDEX(Poles!$A:$F,MATCH('Poles Results'!$E90,Poles!$F:$F,0),1),""),"")</f>
        <v>1</v>
      </c>
      <c r="B90" s="84" t="str">
        <f>IFERROR(IF(INDEX(Poles!$A:$F,MATCH('Poles Results'!$E90,Poles!$F:$F,0),2)&gt;0,INDEX(Poles!$A:$F,MATCH('Poles Results'!$E90,Poles!$F:$F,0),2),""),"")</f>
        <v xml:space="preserve">Livya Braskamp </v>
      </c>
      <c r="C90" s="84" t="str">
        <f>IFERROR(IF(INDEX(Poles!$A:$F,MATCH('Poles Results'!E90,Poles!$F:$F,0),3)&gt;0,INDEX(Poles!$A:$F,MATCH('Poles Results'!E90,Poles!$F:$F,0),3),""),"")</f>
        <v xml:space="preserve">Lilly </v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>
        <f>IFERROR(IF(INDEX(Poles!$A:$F,MATCH('Poles Results'!$E91,Poles!$F:$F,0),1)&gt;0,INDEX(Poles!$A:$F,MATCH('Poles Results'!$E91,Poles!$F:$F,0),1),""),"")</f>
        <v>1</v>
      </c>
      <c r="B91" s="84" t="str">
        <f>IFERROR(IF(INDEX(Poles!$A:$F,MATCH('Poles Results'!$E91,Poles!$F:$F,0),2)&gt;0,INDEX(Poles!$A:$F,MATCH('Poles Results'!$E91,Poles!$F:$F,0),2),""),"")</f>
        <v xml:space="preserve">Livya Braskamp </v>
      </c>
      <c r="C91" s="84" t="str">
        <f>IFERROR(IF(INDEX(Poles!$A:$F,MATCH('Poles Results'!E91,Poles!$F:$F,0),3)&gt;0,INDEX(Poles!$A:$F,MATCH('Poles Results'!E91,Poles!$F:$F,0),3),""),"")</f>
        <v xml:space="preserve">Lilly </v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>
        <f>IFERROR(IF(INDEX(Poles!$A:$F,MATCH('Poles Results'!$E92,Poles!$F:$F,0),1)&gt;0,INDEX(Poles!$A:$F,MATCH('Poles Results'!$E92,Poles!$F:$F,0),1),""),"")</f>
        <v>1</v>
      </c>
      <c r="B92" s="84" t="str">
        <f>IFERROR(IF(INDEX(Poles!$A:$F,MATCH('Poles Results'!$E92,Poles!$F:$F,0),2)&gt;0,INDEX(Poles!$A:$F,MATCH('Poles Results'!$E92,Poles!$F:$F,0),2),""),"")</f>
        <v xml:space="preserve">Livya Braskamp </v>
      </c>
      <c r="C92" s="84" t="str">
        <f>IFERROR(IF(INDEX(Poles!$A:$F,MATCH('Poles Results'!E92,Poles!$F:$F,0),3)&gt;0,INDEX(Poles!$A:$F,MATCH('Poles Results'!E92,Poles!$F:$F,0),3),""),"")</f>
        <v xml:space="preserve">Lilly </v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>
        <f>IFERROR(IF(INDEX(Poles!$A:$F,MATCH('Poles Results'!$E93,Poles!$F:$F,0),1)&gt;0,INDEX(Poles!$A:$F,MATCH('Poles Results'!$E93,Poles!$F:$F,0),1),""),"")</f>
        <v>1</v>
      </c>
      <c r="B93" s="84" t="str">
        <f>IFERROR(IF(INDEX(Poles!$A:$F,MATCH('Poles Results'!$E93,Poles!$F:$F,0),2)&gt;0,INDEX(Poles!$A:$F,MATCH('Poles Results'!$E93,Poles!$F:$F,0),2),""),"")</f>
        <v xml:space="preserve">Livya Braskamp </v>
      </c>
      <c r="C93" s="84" t="str">
        <f>IFERROR(IF(INDEX(Poles!$A:$F,MATCH('Poles Results'!E93,Poles!$F:$F,0),3)&gt;0,INDEX(Poles!$A:$F,MATCH('Poles Results'!E93,Poles!$F:$F,0),3),""),"")</f>
        <v xml:space="preserve">Lilly </v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>
        <f>IFERROR(IF(INDEX(Poles!$A:$F,MATCH('Poles Results'!$E94,Poles!$F:$F,0),1)&gt;0,INDEX(Poles!$A:$F,MATCH('Poles Results'!$E94,Poles!$F:$F,0),1),""),"")</f>
        <v>1</v>
      </c>
      <c r="B94" s="84" t="str">
        <f>IFERROR(IF(INDEX(Poles!$A:$F,MATCH('Poles Results'!$E94,Poles!$F:$F,0),2)&gt;0,INDEX(Poles!$A:$F,MATCH('Poles Results'!$E94,Poles!$F:$F,0),2),""),"")</f>
        <v xml:space="preserve">Livya Braskamp </v>
      </c>
      <c r="C94" s="84" t="str">
        <f>IFERROR(IF(INDEX(Poles!$A:$F,MATCH('Poles Results'!E94,Poles!$F:$F,0),3)&gt;0,INDEX(Poles!$A:$F,MATCH('Poles Results'!E94,Poles!$F:$F,0),3),""),"")</f>
        <v xml:space="preserve">Lilly </v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>
        <f>IFERROR(IF(INDEX(Poles!$A:$F,MATCH('Poles Results'!$E95,Poles!$F:$F,0),1)&gt;0,INDEX(Poles!$A:$F,MATCH('Poles Results'!$E95,Poles!$F:$F,0),1),""),"")</f>
        <v>1</v>
      </c>
      <c r="B95" s="84" t="str">
        <f>IFERROR(IF(INDEX(Poles!$A:$F,MATCH('Poles Results'!$E95,Poles!$F:$F,0),2)&gt;0,INDEX(Poles!$A:$F,MATCH('Poles Results'!$E95,Poles!$F:$F,0),2),""),"")</f>
        <v xml:space="preserve">Livya Braskamp </v>
      </c>
      <c r="C95" s="84" t="str">
        <f>IFERROR(IF(INDEX(Poles!$A:$F,MATCH('Poles Results'!E95,Poles!$F:$F,0),3)&gt;0,INDEX(Poles!$A:$F,MATCH('Poles Results'!E95,Poles!$F:$F,0),3),""),"")</f>
        <v xml:space="preserve">Lilly </v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>
        <f>IFERROR(IF(INDEX(Poles!$A:$F,MATCH('Poles Results'!$E96,Poles!$F:$F,0),1)&gt;0,INDEX(Poles!$A:$F,MATCH('Poles Results'!$E96,Poles!$F:$F,0),1),""),"")</f>
        <v>1</v>
      </c>
      <c r="B96" s="84" t="str">
        <f>IFERROR(IF(INDEX(Poles!$A:$F,MATCH('Poles Results'!$E96,Poles!$F:$F,0),2)&gt;0,INDEX(Poles!$A:$F,MATCH('Poles Results'!$E96,Poles!$F:$F,0),2),""),"")</f>
        <v xml:space="preserve">Livya Braskamp </v>
      </c>
      <c r="C96" s="84" t="str">
        <f>IFERROR(IF(INDEX(Poles!$A:$F,MATCH('Poles Results'!E96,Poles!$F:$F,0),3)&gt;0,INDEX(Poles!$A:$F,MATCH('Poles Results'!E96,Poles!$F:$F,0),3),""),"")</f>
        <v xml:space="preserve">Lilly </v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>
        <f>IFERROR(IF(INDEX(Poles!$A:$F,MATCH('Poles Results'!$E97,Poles!$F:$F,0),1)&gt;0,INDEX(Poles!$A:$F,MATCH('Poles Results'!$E97,Poles!$F:$F,0),1),""),"")</f>
        <v>1</v>
      </c>
      <c r="B97" s="84" t="str">
        <f>IFERROR(IF(INDEX(Poles!$A:$F,MATCH('Poles Results'!$E97,Poles!$F:$F,0),2)&gt;0,INDEX(Poles!$A:$F,MATCH('Poles Results'!$E97,Poles!$F:$F,0),2),""),"")</f>
        <v xml:space="preserve">Livya Braskamp </v>
      </c>
      <c r="C97" s="84" t="str">
        <f>IFERROR(IF(INDEX(Poles!$A:$F,MATCH('Poles Results'!E97,Poles!$F:$F,0),3)&gt;0,INDEX(Poles!$A:$F,MATCH('Poles Results'!E97,Poles!$F:$F,0),3),""),"")</f>
        <v xml:space="preserve">Lilly </v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>
        <f>IFERROR(IF(INDEX(Poles!$A:$F,MATCH('Poles Results'!$E98,Poles!$F:$F,0),1)&gt;0,INDEX(Poles!$A:$F,MATCH('Poles Results'!$E98,Poles!$F:$F,0),1),""),"")</f>
        <v>1</v>
      </c>
      <c r="B98" s="84" t="str">
        <f>IFERROR(IF(INDEX(Poles!$A:$F,MATCH('Poles Results'!$E98,Poles!$F:$F,0),2)&gt;0,INDEX(Poles!$A:$F,MATCH('Poles Results'!$E98,Poles!$F:$F,0),2),""),"")</f>
        <v xml:space="preserve">Livya Braskamp </v>
      </c>
      <c r="C98" s="84" t="str">
        <f>IFERROR(IF(INDEX(Poles!$A:$F,MATCH('Poles Results'!E98,Poles!$F:$F,0),3)&gt;0,INDEX(Poles!$A:$F,MATCH('Poles Results'!E98,Poles!$F:$F,0),3),""),"")</f>
        <v xml:space="preserve">Lilly </v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>
        <f>IFERROR(IF(INDEX(Poles!$A:$F,MATCH('Poles Results'!$E99,Poles!$F:$F,0),1)&gt;0,INDEX(Poles!$A:$F,MATCH('Poles Results'!$E99,Poles!$F:$F,0),1),""),"")</f>
        <v>1</v>
      </c>
      <c r="B99" s="84" t="str">
        <f>IFERROR(IF(INDEX(Poles!$A:$F,MATCH('Poles Results'!$E99,Poles!$F:$F,0),2)&gt;0,INDEX(Poles!$A:$F,MATCH('Poles Results'!$E99,Poles!$F:$F,0),2),""),"")</f>
        <v xml:space="preserve">Livya Braskamp </v>
      </c>
      <c r="C99" s="84" t="str">
        <f>IFERROR(IF(INDEX(Poles!$A:$F,MATCH('Poles Results'!E99,Poles!$F:$F,0),3)&gt;0,INDEX(Poles!$A:$F,MATCH('Poles Results'!E99,Poles!$F:$F,0),3),""),"")</f>
        <v xml:space="preserve">Lilly </v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>
        <f>IFERROR(IF(INDEX(Poles!$A:$F,MATCH('Poles Results'!$E100,Poles!$F:$F,0),1)&gt;0,INDEX(Poles!$A:$F,MATCH('Poles Results'!$E100,Poles!$F:$F,0),1),""),"")</f>
        <v>1</v>
      </c>
      <c r="B100" s="84" t="str">
        <f>IFERROR(IF(INDEX(Poles!$A:$F,MATCH('Poles Results'!$E100,Poles!$F:$F,0),2)&gt;0,INDEX(Poles!$A:$F,MATCH('Poles Results'!$E100,Poles!$F:$F,0),2),""),"")</f>
        <v xml:space="preserve">Livya Braskamp </v>
      </c>
      <c r="C100" s="84" t="str">
        <f>IFERROR(IF(INDEX(Poles!$A:$F,MATCH('Poles Results'!E100,Poles!$F:$F,0),3)&gt;0,INDEX(Poles!$A:$F,MATCH('Poles Results'!E100,Poles!$F:$F,0),3),""),"")</f>
        <v xml:space="preserve">Lilly </v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>
        <f>IFERROR(IF(INDEX(Poles!$A:$F,MATCH('Poles Results'!$E101,Poles!$F:$F,0),1)&gt;0,INDEX(Poles!$A:$F,MATCH('Poles Results'!$E101,Poles!$F:$F,0),1),""),"")</f>
        <v>1</v>
      </c>
      <c r="B101" s="84" t="str">
        <f>IFERROR(IF(INDEX(Poles!$A:$F,MATCH('Poles Results'!$E101,Poles!$F:$F,0),2)&gt;0,INDEX(Poles!$A:$F,MATCH('Poles Results'!$E101,Poles!$F:$F,0),2),""),"")</f>
        <v xml:space="preserve">Livya Braskamp </v>
      </c>
      <c r="C101" s="84" t="str">
        <f>IFERROR(IF(INDEX(Poles!$A:$F,MATCH('Poles Results'!E101,Poles!$F:$F,0),3)&gt;0,INDEX(Poles!$A:$F,MATCH('Poles Results'!E101,Poles!$F:$F,0),3),""),"")</f>
        <v xml:space="preserve">Lilly </v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>
        <f>IFERROR(IF(INDEX(Poles!$A:$F,MATCH('Poles Results'!$E102,Poles!$F:$F,0),1)&gt;0,INDEX(Poles!$A:$F,MATCH('Poles Results'!$E102,Poles!$F:$F,0),1),""),"")</f>
        <v>1</v>
      </c>
      <c r="B102" s="84" t="str">
        <f>IFERROR(IF(INDEX(Poles!$A:$F,MATCH('Poles Results'!$E102,Poles!$F:$F,0),2)&gt;0,INDEX(Poles!$A:$F,MATCH('Poles Results'!$E102,Poles!$F:$F,0),2),""),"")</f>
        <v xml:space="preserve">Livya Braskamp </v>
      </c>
      <c r="C102" s="84" t="str">
        <f>IFERROR(IF(INDEX(Poles!$A:$F,MATCH('Poles Results'!E102,Poles!$F:$F,0),3)&gt;0,INDEX(Poles!$A:$F,MATCH('Poles Results'!E102,Poles!$F:$F,0),3),""),"")</f>
        <v xml:space="preserve">Lilly </v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>
        <f>IFERROR(IF(INDEX(Poles!$A:$F,MATCH('Poles Results'!$E103,Poles!$F:$F,0),1)&gt;0,INDEX(Poles!$A:$F,MATCH('Poles Results'!$E103,Poles!$F:$F,0),1),""),"")</f>
        <v>1</v>
      </c>
      <c r="B103" s="84" t="str">
        <f>IFERROR(IF(INDEX(Poles!$A:$F,MATCH('Poles Results'!$E103,Poles!$F:$F,0),2)&gt;0,INDEX(Poles!$A:$F,MATCH('Poles Results'!$E103,Poles!$F:$F,0),2),""),"")</f>
        <v xml:space="preserve">Livya Braskamp </v>
      </c>
      <c r="C103" s="84" t="str">
        <f>IFERROR(IF(INDEX(Poles!$A:$F,MATCH('Poles Results'!E103,Poles!$F:$F,0),3)&gt;0,INDEX(Poles!$A:$F,MATCH('Poles Results'!E103,Poles!$F:$F,0),3),""),"")</f>
        <v xml:space="preserve">Lilly </v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>
        <f>IFERROR(IF(INDEX(Poles!$A:$F,MATCH('Poles Results'!$E104,Poles!$F:$F,0),1)&gt;0,INDEX(Poles!$A:$F,MATCH('Poles Results'!$E104,Poles!$F:$F,0),1),""),"")</f>
        <v>1</v>
      </c>
      <c r="B104" s="84" t="str">
        <f>IFERROR(IF(INDEX(Poles!$A:$F,MATCH('Poles Results'!$E104,Poles!$F:$F,0),2)&gt;0,INDEX(Poles!$A:$F,MATCH('Poles Results'!$E104,Poles!$F:$F,0),2),""),"")</f>
        <v xml:space="preserve">Livya Braskamp </v>
      </c>
      <c r="C104" s="84" t="str">
        <f>IFERROR(IF(INDEX(Poles!$A:$F,MATCH('Poles Results'!E104,Poles!$F:$F,0),3)&gt;0,INDEX(Poles!$A:$F,MATCH('Poles Results'!E104,Poles!$F:$F,0),3),""),"")</f>
        <v xml:space="preserve">Lilly </v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>
        <f>IFERROR(IF(INDEX(Poles!$A:$F,MATCH('Poles Results'!$E105,Poles!$F:$F,0),1)&gt;0,INDEX(Poles!$A:$F,MATCH('Poles Results'!$E105,Poles!$F:$F,0),1),""),"")</f>
        <v>1</v>
      </c>
      <c r="B105" s="84" t="str">
        <f>IFERROR(IF(INDEX(Poles!$A:$F,MATCH('Poles Results'!$E105,Poles!$F:$F,0),2)&gt;0,INDEX(Poles!$A:$F,MATCH('Poles Results'!$E105,Poles!$F:$F,0),2),""),"")</f>
        <v xml:space="preserve">Livya Braskamp </v>
      </c>
      <c r="C105" s="84" t="str">
        <f>IFERROR(IF(INDEX(Poles!$A:$F,MATCH('Poles Results'!E105,Poles!$F:$F,0),3)&gt;0,INDEX(Poles!$A:$F,MATCH('Poles Results'!E105,Poles!$F:$F,0),3),""),"")</f>
        <v xml:space="preserve">Lilly </v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>
        <f>IFERROR(IF(INDEX(Poles!$A:$F,MATCH('Poles Results'!$E106,Poles!$F:$F,0),1)&gt;0,INDEX(Poles!$A:$F,MATCH('Poles Results'!$E106,Poles!$F:$F,0),1),""),"")</f>
        <v>1</v>
      </c>
      <c r="B106" s="84" t="str">
        <f>IFERROR(IF(INDEX(Poles!$A:$F,MATCH('Poles Results'!$E106,Poles!$F:$F,0),2)&gt;0,INDEX(Poles!$A:$F,MATCH('Poles Results'!$E106,Poles!$F:$F,0),2),""),"")</f>
        <v xml:space="preserve">Livya Braskamp </v>
      </c>
      <c r="C106" s="84" t="str">
        <f>IFERROR(IF(INDEX(Poles!$A:$F,MATCH('Poles Results'!E106,Poles!$F:$F,0),3)&gt;0,INDEX(Poles!$A:$F,MATCH('Poles Results'!E106,Poles!$F:$F,0),3),""),"")</f>
        <v xml:space="preserve">Lilly </v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>
        <f>IFERROR(IF(INDEX(Poles!$A:$F,MATCH('Poles Results'!$E107,Poles!$F:$F,0),1)&gt;0,INDEX(Poles!$A:$F,MATCH('Poles Results'!$E107,Poles!$F:$F,0),1),""),"")</f>
        <v>1</v>
      </c>
      <c r="B107" s="84" t="str">
        <f>IFERROR(IF(INDEX(Poles!$A:$F,MATCH('Poles Results'!$E107,Poles!$F:$F,0),2)&gt;0,INDEX(Poles!$A:$F,MATCH('Poles Results'!$E107,Poles!$F:$F,0),2),""),"")</f>
        <v xml:space="preserve">Livya Braskamp </v>
      </c>
      <c r="C107" s="84" t="str">
        <f>IFERROR(IF(INDEX(Poles!$A:$F,MATCH('Poles Results'!E107,Poles!$F:$F,0),3)&gt;0,INDEX(Poles!$A:$F,MATCH('Poles Results'!E107,Poles!$F:$F,0),3),""),"")</f>
        <v xml:space="preserve">Lilly </v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>
        <f>IFERROR(IF(INDEX(Poles!$A:$F,MATCH('Poles Results'!$E108,Poles!$F:$F,0),1)&gt;0,INDEX(Poles!$A:$F,MATCH('Poles Results'!$E108,Poles!$F:$F,0),1),""),"")</f>
        <v>1</v>
      </c>
      <c r="B108" s="84" t="str">
        <f>IFERROR(IF(INDEX(Poles!$A:$F,MATCH('Poles Results'!$E108,Poles!$F:$F,0),2)&gt;0,INDEX(Poles!$A:$F,MATCH('Poles Results'!$E108,Poles!$F:$F,0),2),""),"")</f>
        <v xml:space="preserve">Livya Braskamp </v>
      </c>
      <c r="C108" s="84" t="str">
        <f>IFERROR(IF(INDEX(Poles!$A:$F,MATCH('Poles Results'!E108,Poles!$F:$F,0),3)&gt;0,INDEX(Poles!$A:$F,MATCH('Poles Results'!E108,Poles!$F:$F,0),3),""),"")</f>
        <v xml:space="preserve">Lilly </v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>
        <f>IFERROR(IF(INDEX(Poles!$A:$F,MATCH('Poles Results'!$E109,Poles!$F:$F,0),1)&gt;0,INDEX(Poles!$A:$F,MATCH('Poles Results'!$E109,Poles!$F:$F,0),1),""),"")</f>
        <v>1</v>
      </c>
      <c r="B109" s="84" t="str">
        <f>IFERROR(IF(INDEX(Poles!$A:$F,MATCH('Poles Results'!$E109,Poles!$F:$F,0),2)&gt;0,INDEX(Poles!$A:$F,MATCH('Poles Results'!$E109,Poles!$F:$F,0),2),""),"")</f>
        <v xml:space="preserve">Livya Braskamp </v>
      </c>
      <c r="C109" s="84" t="str">
        <f>IFERROR(IF(INDEX(Poles!$A:$F,MATCH('Poles Results'!E109,Poles!$F:$F,0),3)&gt;0,INDEX(Poles!$A:$F,MATCH('Poles Results'!E109,Poles!$F:$F,0),3),""),"")</f>
        <v xml:space="preserve">Lilly </v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>
        <f>IFERROR(IF(INDEX(Poles!$A:$F,MATCH('Poles Results'!$E110,Poles!$F:$F,0),1)&gt;0,INDEX(Poles!$A:$F,MATCH('Poles Results'!$E110,Poles!$F:$F,0),1),""),"")</f>
        <v>1</v>
      </c>
      <c r="B110" s="84" t="str">
        <f>IFERROR(IF(INDEX(Poles!$A:$F,MATCH('Poles Results'!$E110,Poles!$F:$F,0),2)&gt;0,INDEX(Poles!$A:$F,MATCH('Poles Results'!$E110,Poles!$F:$F,0),2),""),"")</f>
        <v xml:space="preserve">Livya Braskamp </v>
      </c>
      <c r="C110" s="84" t="str">
        <f>IFERROR(IF(INDEX(Poles!$A:$F,MATCH('Poles Results'!E110,Poles!$F:$F,0),3)&gt;0,INDEX(Poles!$A:$F,MATCH('Poles Results'!E110,Poles!$F:$F,0),3),""),"")</f>
        <v xml:space="preserve">Lilly </v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>
        <f>IFERROR(IF(INDEX(Poles!$A:$F,MATCH('Poles Results'!$E111,Poles!$F:$F,0),1)&gt;0,INDEX(Poles!$A:$F,MATCH('Poles Results'!$E111,Poles!$F:$F,0),1),""),"")</f>
        <v>1</v>
      </c>
      <c r="B111" s="84" t="str">
        <f>IFERROR(IF(INDEX(Poles!$A:$F,MATCH('Poles Results'!$E111,Poles!$F:$F,0),2)&gt;0,INDEX(Poles!$A:$F,MATCH('Poles Results'!$E111,Poles!$F:$F,0),2),""),"")</f>
        <v xml:space="preserve">Livya Braskamp </v>
      </c>
      <c r="C111" s="84" t="str">
        <f>IFERROR(IF(INDEX(Poles!$A:$F,MATCH('Poles Results'!E111,Poles!$F:$F,0),3)&gt;0,INDEX(Poles!$A:$F,MATCH('Poles Results'!E111,Poles!$F:$F,0),3),""),"")</f>
        <v xml:space="preserve">Lilly </v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>
        <f>IFERROR(IF(INDEX(Poles!$A:$F,MATCH('Poles Results'!$E112,Poles!$F:$F,0),1)&gt;0,INDEX(Poles!$A:$F,MATCH('Poles Results'!$E112,Poles!$F:$F,0),1),""),"")</f>
        <v>1</v>
      </c>
      <c r="B112" s="84" t="str">
        <f>IFERROR(IF(INDEX(Poles!$A:$F,MATCH('Poles Results'!$E112,Poles!$F:$F,0),2)&gt;0,INDEX(Poles!$A:$F,MATCH('Poles Results'!$E112,Poles!$F:$F,0),2),""),"")</f>
        <v xml:space="preserve">Livya Braskamp </v>
      </c>
      <c r="C112" s="84" t="str">
        <f>IFERROR(IF(INDEX(Poles!$A:$F,MATCH('Poles Results'!E112,Poles!$F:$F,0),3)&gt;0,INDEX(Poles!$A:$F,MATCH('Poles Results'!E112,Poles!$F:$F,0),3),""),"")</f>
        <v xml:space="preserve">Lilly </v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>
        <f>IFERROR(IF(INDEX(Poles!$A:$F,MATCH('Poles Results'!$E113,Poles!$F:$F,0),1)&gt;0,INDEX(Poles!$A:$F,MATCH('Poles Results'!$E113,Poles!$F:$F,0),1),""),"")</f>
        <v>1</v>
      </c>
      <c r="B113" s="84" t="str">
        <f>IFERROR(IF(INDEX(Poles!$A:$F,MATCH('Poles Results'!$E113,Poles!$F:$F,0),2)&gt;0,INDEX(Poles!$A:$F,MATCH('Poles Results'!$E113,Poles!$F:$F,0),2),""),"")</f>
        <v xml:space="preserve">Livya Braskamp </v>
      </c>
      <c r="C113" s="84" t="str">
        <f>IFERROR(IF(INDEX(Poles!$A:$F,MATCH('Poles Results'!E113,Poles!$F:$F,0),3)&gt;0,INDEX(Poles!$A:$F,MATCH('Poles Results'!E113,Poles!$F:$F,0),3),""),"")</f>
        <v xml:space="preserve">Lilly </v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>
        <f>IFERROR(IF(INDEX(Poles!$A:$F,MATCH('Poles Results'!$E114,Poles!$F:$F,0),1)&gt;0,INDEX(Poles!$A:$F,MATCH('Poles Results'!$E114,Poles!$F:$F,0),1),""),"")</f>
        <v>1</v>
      </c>
      <c r="B114" s="84" t="str">
        <f>IFERROR(IF(INDEX(Poles!$A:$F,MATCH('Poles Results'!$E114,Poles!$F:$F,0),2)&gt;0,INDEX(Poles!$A:$F,MATCH('Poles Results'!$E114,Poles!$F:$F,0),2),""),"")</f>
        <v xml:space="preserve">Livya Braskamp </v>
      </c>
      <c r="C114" s="84" t="str">
        <f>IFERROR(IF(INDEX(Poles!$A:$F,MATCH('Poles Results'!E114,Poles!$F:$F,0),3)&gt;0,INDEX(Poles!$A:$F,MATCH('Poles Results'!E114,Poles!$F:$F,0),3),""),"")</f>
        <v xml:space="preserve">Lilly </v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>
        <f>IFERROR(IF(INDEX(Poles!$A:$F,MATCH('Poles Results'!$E115,Poles!$F:$F,0),1)&gt;0,INDEX(Poles!$A:$F,MATCH('Poles Results'!$E115,Poles!$F:$F,0),1),""),"")</f>
        <v>1</v>
      </c>
      <c r="B115" s="84" t="str">
        <f>IFERROR(IF(INDEX(Poles!$A:$F,MATCH('Poles Results'!$E115,Poles!$F:$F,0),2)&gt;0,INDEX(Poles!$A:$F,MATCH('Poles Results'!$E115,Poles!$F:$F,0),2),""),"")</f>
        <v xml:space="preserve">Livya Braskamp </v>
      </c>
      <c r="C115" s="84" t="str">
        <f>IFERROR(IF(INDEX(Poles!$A:$F,MATCH('Poles Results'!E115,Poles!$F:$F,0),3)&gt;0,INDEX(Poles!$A:$F,MATCH('Poles Results'!E115,Poles!$F:$F,0),3),""),"")</f>
        <v xml:space="preserve">Lilly </v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>
        <f>IFERROR(IF(INDEX(Poles!$A:$F,MATCH('Poles Results'!$E116,Poles!$F:$F,0),1)&gt;0,INDEX(Poles!$A:$F,MATCH('Poles Results'!$E116,Poles!$F:$F,0),1),""),"")</f>
        <v>1</v>
      </c>
      <c r="B116" s="84" t="str">
        <f>IFERROR(IF(INDEX(Poles!$A:$F,MATCH('Poles Results'!$E116,Poles!$F:$F,0),2)&gt;0,INDEX(Poles!$A:$F,MATCH('Poles Results'!$E116,Poles!$F:$F,0),2),""),"")</f>
        <v xml:space="preserve">Livya Braskamp </v>
      </c>
      <c r="C116" s="84" t="str">
        <f>IFERROR(IF(INDEX(Poles!$A:$F,MATCH('Poles Results'!E116,Poles!$F:$F,0),3)&gt;0,INDEX(Poles!$A:$F,MATCH('Poles Results'!E116,Poles!$F:$F,0),3),""),"")</f>
        <v xml:space="preserve">Lilly </v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>
        <f>IFERROR(IF(INDEX(Poles!$A:$F,MATCH('Poles Results'!$E117,Poles!$F:$F,0),1)&gt;0,INDEX(Poles!$A:$F,MATCH('Poles Results'!$E117,Poles!$F:$F,0),1),""),"")</f>
        <v>1</v>
      </c>
      <c r="B117" s="84" t="str">
        <f>IFERROR(IF(INDEX(Poles!$A:$F,MATCH('Poles Results'!$E117,Poles!$F:$F,0),2)&gt;0,INDEX(Poles!$A:$F,MATCH('Poles Results'!$E117,Poles!$F:$F,0),2),""),"")</f>
        <v xml:space="preserve">Livya Braskamp </v>
      </c>
      <c r="C117" s="84" t="str">
        <f>IFERROR(IF(INDEX(Poles!$A:$F,MATCH('Poles Results'!E117,Poles!$F:$F,0),3)&gt;0,INDEX(Poles!$A:$F,MATCH('Poles Results'!E117,Poles!$F:$F,0),3),""),"")</f>
        <v xml:space="preserve">Lilly </v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>
        <f>IFERROR(IF(INDEX(Poles!$A:$F,MATCH('Poles Results'!$E118,Poles!$F:$F,0),1)&gt;0,INDEX(Poles!$A:$F,MATCH('Poles Results'!$E118,Poles!$F:$F,0),1),""),"")</f>
        <v>1</v>
      </c>
      <c r="B118" s="84" t="str">
        <f>IFERROR(IF(INDEX(Poles!$A:$F,MATCH('Poles Results'!$E118,Poles!$F:$F,0),2)&gt;0,INDEX(Poles!$A:$F,MATCH('Poles Results'!$E118,Poles!$F:$F,0),2),""),"")</f>
        <v xml:space="preserve">Livya Braskamp </v>
      </c>
      <c r="C118" s="84" t="str">
        <f>IFERROR(IF(INDEX(Poles!$A:$F,MATCH('Poles Results'!E118,Poles!$F:$F,0),3)&gt;0,INDEX(Poles!$A:$F,MATCH('Poles Results'!E118,Poles!$F:$F,0),3),""),"")</f>
        <v xml:space="preserve">Lilly </v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>
        <f>IFERROR(IF(INDEX(Poles!$A:$F,MATCH('Poles Results'!$E119,Poles!$F:$F,0),1)&gt;0,INDEX(Poles!$A:$F,MATCH('Poles Results'!$E119,Poles!$F:$F,0),1),""),"")</f>
        <v>1</v>
      </c>
      <c r="B119" s="84" t="str">
        <f>IFERROR(IF(INDEX(Poles!$A:$F,MATCH('Poles Results'!$E119,Poles!$F:$F,0),2)&gt;0,INDEX(Poles!$A:$F,MATCH('Poles Results'!$E119,Poles!$F:$F,0),2),""),"")</f>
        <v xml:space="preserve">Livya Braskamp </v>
      </c>
      <c r="C119" s="84" t="str">
        <f>IFERROR(IF(INDEX(Poles!$A:$F,MATCH('Poles Results'!E119,Poles!$F:$F,0),3)&gt;0,INDEX(Poles!$A:$F,MATCH('Poles Results'!E119,Poles!$F:$F,0),3),""),"")</f>
        <v xml:space="preserve">Lilly </v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>
        <f>IFERROR(IF(INDEX(Poles!$A:$F,MATCH('Poles Results'!$E120,Poles!$F:$F,0),1)&gt;0,INDEX(Poles!$A:$F,MATCH('Poles Results'!$E120,Poles!$F:$F,0),1),""),"")</f>
        <v>1</v>
      </c>
      <c r="B120" s="84" t="str">
        <f>IFERROR(IF(INDEX(Poles!$A:$F,MATCH('Poles Results'!$E120,Poles!$F:$F,0),2)&gt;0,INDEX(Poles!$A:$F,MATCH('Poles Results'!$E120,Poles!$F:$F,0),2),""),"")</f>
        <v xml:space="preserve">Livya Braskamp </v>
      </c>
      <c r="C120" s="84" t="str">
        <f>IFERROR(IF(INDEX(Poles!$A:$F,MATCH('Poles Results'!E120,Poles!$F:$F,0),3)&gt;0,INDEX(Poles!$A:$F,MATCH('Poles Results'!E120,Poles!$F:$F,0),3),""),"")</f>
        <v xml:space="preserve">Lilly </v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>
        <f>IFERROR(IF(INDEX(Poles!$A:$F,MATCH('Poles Results'!$E121,Poles!$F:$F,0),1)&gt;0,INDEX(Poles!$A:$F,MATCH('Poles Results'!$E121,Poles!$F:$F,0),1),""),"")</f>
        <v>1</v>
      </c>
      <c r="B121" s="84" t="str">
        <f>IFERROR(IF(INDEX(Poles!$A:$F,MATCH('Poles Results'!$E121,Poles!$F:$F,0),2)&gt;0,INDEX(Poles!$A:$F,MATCH('Poles Results'!$E121,Poles!$F:$F,0),2),""),"")</f>
        <v xml:space="preserve">Livya Braskamp </v>
      </c>
      <c r="C121" s="84" t="str">
        <f>IFERROR(IF(INDEX(Poles!$A:$F,MATCH('Poles Results'!E121,Poles!$F:$F,0),3)&gt;0,INDEX(Poles!$A:$F,MATCH('Poles Results'!E121,Poles!$F:$F,0),3),""),"")</f>
        <v xml:space="preserve">Lilly </v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>
        <f>IFERROR(IF(INDEX(Poles!$A:$F,MATCH('Poles Results'!$E122,Poles!$F:$F,0),1)&gt;0,INDEX(Poles!$A:$F,MATCH('Poles Results'!$E122,Poles!$F:$F,0),1),""),"")</f>
        <v>1</v>
      </c>
      <c r="B122" s="84" t="str">
        <f>IFERROR(IF(INDEX(Poles!$A:$F,MATCH('Poles Results'!$E122,Poles!$F:$F,0),2)&gt;0,INDEX(Poles!$A:$F,MATCH('Poles Results'!$E122,Poles!$F:$F,0),2),""),"")</f>
        <v xml:space="preserve">Livya Braskamp </v>
      </c>
      <c r="C122" s="84" t="str">
        <f>IFERROR(IF(INDEX(Poles!$A:$F,MATCH('Poles Results'!E122,Poles!$F:$F,0),3)&gt;0,INDEX(Poles!$A:$F,MATCH('Poles Results'!E122,Poles!$F:$F,0),3),""),"")</f>
        <v xml:space="preserve">Lilly </v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>
        <f>IFERROR(IF(INDEX(Poles!$A:$F,MATCH('Poles Results'!$E123,Poles!$F:$F,0),1)&gt;0,INDEX(Poles!$A:$F,MATCH('Poles Results'!$E123,Poles!$F:$F,0),1),""),"")</f>
        <v>1</v>
      </c>
      <c r="B123" s="84" t="str">
        <f>IFERROR(IF(INDEX(Poles!$A:$F,MATCH('Poles Results'!$E123,Poles!$F:$F,0),2)&gt;0,INDEX(Poles!$A:$F,MATCH('Poles Results'!$E123,Poles!$F:$F,0),2),""),"")</f>
        <v xml:space="preserve">Livya Braskamp </v>
      </c>
      <c r="C123" s="84" t="str">
        <f>IFERROR(IF(INDEX(Poles!$A:$F,MATCH('Poles Results'!E123,Poles!$F:$F,0),3)&gt;0,INDEX(Poles!$A:$F,MATCH('Poles Results'!E123,Poles!$F:$F,0),3),""),"")</f>
        <v xml:space="preserve">Lilly </v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>
        <f>IFERROR(IF(INDEX(Poles!$A:$F,MATCH('Poles Results'!$E124,Poles!$F:$F,0),1)&gt;0,INDEX(Poles!$A:$F,MATCH('Poles Results'!$E124,Poles!$F:$F,0),1),""),"")</f>
        <v>1</v>
      </c>
      <c r="B124" s="84" t="str">
        <f>IFERROR(IF(INDEX(Poles!$A:$F,MATCH('Poles Results'!$E124,Poles!$F:$F,0),2)&gt;0,INDEX(Poles!$A:$F,MATCH('Poles Results'!$E124,Poles!$F:$F,0),2),""),"")</f>
        <v xml:space="preserve">Livya Braskamp </v>
      </c>
      <c r="C124" s="84" t="str">
        <f>IFERROR(IF(INDEX(Poles!$A:$F,MATCH('Poles Results'!E124,Poles!$F:$F,0),3)&gt;0,INDEX(Poles!$A:$F,MATCH('Poles Results'!E124,Poles!$F:$F,0),3),""),"")</f>
        <v xml:space="preserve">Lilly </v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>
        <f>IFERROR(IF(INDEX(Poles!$A:$F,MATCH('Poles Results'!$E125,Poles!$F:$F,0),1)&gt;0,INDEX(Poles!$A:$F,MATCH('Poles Results'!$E125,Poles!$F:$F,0),1),""),"")</f>
        <v>1</v>
      </c>
      <c r="B125" s="84" t="str">
        <f>IFERROR(IF(INDEX(Poles!$A:$F,MATCH('Poles Results'!$E125,Poles!$F:$F,0),2)&gt;0,INDEX(Poles!$A:$F,MATCH('Poles Results'!$E125,Poles!$F:$F,0),2),""),"")</f>
        <v xml:space="preserve">Livya Braskamp </v>
      </c>
      <c r="C125" s="84" t="str">
        <f>IFERROR(IF(INDEX(Poles!$A:$F,MATCH('Poles Results'!E125,Poles!$F:$F,0),3)&gt;0,INDEX(Poles!$A:$F,MATCH('Poles Results'!E125,Poles!$F:$F,0),3),""),"")</f>
        <v xml:space="preserve">Lilly </v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>
        <f>IFERROR(IF(INDEX(Poles!$A:$F,MATCH('Poles Results'!$E126,Poles!$F:$F,0),1)&gt;0,INDEX(Poles!$A:$F,MATCH('Poles Results'!$E126,Poles!$F:$F,0),1),""),"")</f>
        <v>1</v>
      </c>
      <c r="B126" s="84" t="str">
        <f>IFERROR(IF(INDEX(Poles!$A:$F,MATCH('Poles Results'!$E126,Poles!$F:$F,0),2)&gt;0,INDEX(Poles!$A:$F,MATCH('Poles Results'!$E126,Poles!$F:$F,0),2),""),"")</f>
        <v xml:space="preserve">Livya Braskamp </v>
      </c>
      <c r="C126" s="84" t="str">
        <f>IFERROR(IF(INDEX(Poles!$A:$F,MATCH('Poles Results'!E126,Poles!$F:$F,0),3)&gt;0,INDEX(Poles!$A:$F,MATCH('Poles Results'!E126,Poles!$F:$F,0),3),""),"")</f>
        <v xml:space="preserve">Lilly </v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>
        <f>IFERROR(IF(INDEX(Poles!$A:$F,MATCH('Poles Results'!$E127,Poles!$F:$F,0),1)&gt;0,INDEX(Poles!$A:$F,MATCH('Poles Results'!$E127,Poles!$F:$F,0),1),""),"")</f>
        <v>1</v>
      </c>
      <c r="B127" s="84" t="str">
        <f>IFERROR(IF(INDEX(Poles!$A:$F,MATCH('Poles Results'!$E127,Poles!$F:$F,0),2)&gt;0,INDEX(Poles!$A:$F,MATCH('Poles Results'!$E127,Poles!$F:$F,0),2),""),"")</f>
        <v xml:space="preserve">Livya Braskamp </v>
      </c>
      <c r="C127" s="84" t="str">
        <f>IFERROR(IF(INDEX(Poles!$A:$F,MATCH('Poles Results'!E127,Poles!$F:$F,0),3)&gt;0,INDEX(Poles!$A:$F,MATCH('Poles Results'!E127,Poles!$F:$F,0),3),""),"")</f>
        <v xml:space="preserve">Lilly </v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>
        <f>IFERROR(IF(INDEX(Poles!$A:$F,MATCH('Poles Results'!$E128,Poles!$F:$F,0),1)&gt;0,INDEX(Poles!$A:$F,MATCH('Poles Results'!$E128,Poles!$F:$F,0),1),""),"")</f>
        <v>1</v>
      </c>
      <c r="B128" s="84" t="str">
        <f>IFERROR(IF(INDEX(Poles!$A:$F,MATCH('Poles Results'!$E128,Poles!$F:$F,0),2)&gt;0,INDEX(Poles!$A:$F,MATCH('Poles Results'!$E128,Poles!$F:$F,0),2),""),"")</f>
        <v xml:space="preserve">Livya Braskamp </v>
      </c>
      <c r="C128" s="84" t="str">
        <f>IFERROR(IF(INDEX(Poles!$A:$F,MATCH('Poles Results'!E128,Poles!$F:$F,0),3)&gt;0,INDEX(Poles!$A:$F,MATCH('Poles Results'!E128,Poles!$F:$F,0),3),""),"")</f>
        <v xml:space="preserve">Lilly </v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>
        <f>IFERROR(IF(INDEX(Poles!$A:$F,MATCH('Poles Results'!$E129,Poles!$F:$F,0),1)&gt;0,INDEX(Poles!$A:$F,MATCH('Poles Results'!$E129,Poles!$F:$F,0),1),""),"")</f>
        <v>1</v>
      </c>
      <c r="B129" s="84" t="str">
        <f>IFERROR(IF(INDEX(Poles!$A:$F,MATCH('Poles Results'!$E129,Poles!$F:$F,0),2)&gt;0,INDEX(Poles!$A:$F,MATCH('Poles Results'!$E129,Poles!$F:$F,0),2),""),"")</f>
        <v xml:space="preserve">Livya Braskamp </v>
      </c>
      <c r="C129" s="84" t="str">
        <f>IFERROR(IF(INDEX(Poles!$A:$F,MATCH('Poles Results'!E129,Poles!$F:$F,0),3)&gt;0,INDEX(Poles!$A:$F,MATCH('Poles Results'!E129,Poles!$F:$F,0),3),""),"")</f>
        <v xml:space="preserve">Lilly </v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>
        <f>IFERROR(IF(INDEX(Poles!$A:$F,MATCH('Poles Results'!$E130,Poles!$F:$F,0),1)&gt;0,INDEX(Poles!$A:$F,MATCH('Poles Results'!$E130,Poles!$F:$F,0),1),""),"")</f>
        <v>1</v>
      </c>
      <c r="B130" s="84" t="str">
        <f>IFERROR(IF(INDEX(Poles!$A:$F,MATCH('Poles Results'!$E130,Poles!$F:$F,0),2)&gt;0,INDEX(Poles!$A:$F,MATCH('Poles Results'!$E130,Poles!$F:$F,0),2),""),"")</f>
        <v xml:space="preserve">Livya Braskamp </v>
      </c>
      <c r="C130" s="84" t="str">
        <f>IFERROR(IF(INDEX(Poles!$A:$F,MATCH('Poles Results'!E130,Poles!$F:$F,0),3)&gt;0,INDEX(Poles!$A:$F,MATCH('Poles Results'!E130,Poles!$F:$F,0),3),""),"")</f>
        <v xml:space="preserve">Lilly </v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>
        <f>IFERROR(IF(INDEX(Poles!$A:$F,MATCH('Poles Results'!$E131,Poles!$F:$F,0),1)&gt;0,INDEX(Poles!$A:$F,MATCH('Poles Results'!$E131,Poles!$F:$F,0),1),""),"")</f>
        <v>1</v>
      </c>
      <c r="B131" s="84" t="str">
        <f>IFERROR(IF(INDEX(Poles!$A:$F,MATCH('Poles Results'!$E131,Poles!$F:$F,0),2)&gt;0,INDEX(Poles!$A:$F,MATCH('Poles Results'!$E131,Poles!$F:$F,0),2),""),"")</f>
        <v xml:space="preserve">Livya Braskamp </v>
      </c>
      <c r="C131" s="84" t="str">
        <f>IFERROR(IF(INDEX(Poles!$A:$F,MATCH('Poles Results'!E131,Poles!$F:$F,0),3)&gt;0,INDEX(Poles!$A:$F,MATCH('Poles Results'!E131,Poles!$F:$F,0),3),""),"")</f>
        <v xml:space="preserve">Lilly </v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>
        <f>IFERROR(IF(INDEX(Poles!$A:$F,MATCH('Poles Results'!$E132,Poles!$F:$F,0),1)&gt;0,INDEX(Poles!$A:$F,MATCH('Poles Results'!$E132,Poles!$F:$F,0),1),""),"")</f>
        <v>1</v>
      </c>
      <c r="B132" s="84" t="str">
        <f>IFERROR(IF(INDEX(Poles!$A:$F,MATCH('Poles Results'!$E132,Poles!$F:$F,0),2)&gt;0,INDEX(Poles!$A:$F,MATCH('Poles Results'!$E132,Poles!$F:$F,0),2),""),"")</f>
        <v xml:space="preserve">Livya Braskamp </v>
      </c>
      <c r="C132" s="84" t="str">
        <f>IFERROR(IF(INDEX(Poles!$A:$F,MATCH('Poles Results'!E132,Poles!$F:$F,0),3)&gt;0,INDEX(Poles!$A:$F,MATCH('Poles Results'!E132,Poles!$F:$F,0),3),""),"")</f>
        <v xml:space="preserve">Lilly </v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>
        <f>IFERROR(IF(INDEX(Poles!$A:$F,MATCH('Poles Results'!$E133,Poles!$F:$F,0),1)&gt;0,INDEX(Poles!$A:$F,MATCH('Poles Results'!$E133,Poles!$F:$F,0),1),""),"")</f>
        <v>1</v>
      </c>
      <c r="B133" s="84" t="str">
        <f>IFERROR(IF(INDEX(Poles!$A:$F,MATCH('Poles Results'!$E133,Poles!$F:$F,0),2)&gt;0,INDEX(Poles!$A:$F,MATCH('Poles Results'!$E133,Poles!$F:$F,0),2),""),"")</f>
        <v xml:space="preserve">Livya Braskamp </v>
      </c>
      <c r="C133" s="84" t="str">
        <f>IFERROR(IF(INDEX(Poles!$A:$F,MATCH('Poles Results'!E133,Poles!$F:$F,0),3)&gt;0,INDEX(Poles!$A:$F,MATCH('Poles Results'!E133,Poles!$F:$F,0),3),""),"")</f>
        <v xml:space="preserve">Lilly </v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>
        <f>IFERROR(IF(INDEX(Poles!$A:$F,MATCH('Poles Results'!$E134,Poles!$F:$F,0),1)&gt;0,INDEX(Poles!$A:$F,MATCH('Poles Results'!$E134,Poles!$F:$F,0),1),""),"")</f>
        <v>1</v>
      </c>
      <c r="B134" s="84" t="str">
        <f>IFERROR(IF(INDEX(Poles!$A:$F,MATCH('Poles Results'!$E134,Poles!$F:$F,0),2)&gt;0,INDEX(Poles!$A:$F,MATCH('Poles Results'!$E134,Poles!$F:$F,0),2),""),"")</f>
        <v xml:space="preserve">Livya Braskamp </v>
      </c>
      <c r="C134" s="84" t="str">
        <f>IFERROR(IF(INDEX(Poles!$A:$F,MATCH('Poles Results'!E134,Poles!$F:$F,0),3)&gt;0,INDEX(Poles!$A:$F,MATCH('Poles Results'!E134,Poles!$F:$F,0),3),""),"")</f>
        <v xml:space="preserve">Lilly </v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>
        <f>IFERROR(IF(INDEX(Poles!$A:$F,MATCH('Poles Results'!$E135,Poles!$F:$F,0),1)&gt;0,INDEX(Poles!$A:$F,MATCH('Poles Results'!$E135,Poles!$F:$F,0),1),""),"")</f>
        <v>1</v>
      </c>
      <c r="B135" s="84" t="str">
        <f>IFERROR(IF(INDEX(Poles!$A:$F,MATCH('Poles Results'!$E135,Poles!$F:$F,0),2)&gt;0,INDEX(Poles!$A:$F,MATCH('Poles Results'!$E135,Poles!$F:$F,0),2),""),"")</f>
        <v xml:space="preserve">Livya Braskamp </v>
      </c>
      <c r="C135" s="84" t="str">
        <f>IFERROR(IF(INDEX(Poles!$A:$F,MATCH('Poles Results'!E135,Poles!$F:$F,0),3)&gt;0,INDEX(Poles!$A:$F,MATCH('Poles Results'!E135,Poles!$F:$F,0),3),""),"")</f>
        <v xml:space="preserve">Lilly </v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>
        <f>IFERROR(IF(INDEX(Poles!$A:$F,MATCH('Poles Results'!$E136,Poles!$F:$F,0),1)&gt;0,INDEX(Poles!$A:$F,MATCH('Poles Results'!$E136,Poles!$F:$F,0),1),""),"")</f>
        <v>1</v>
      </c>
      <c r="B136" s="84" t="str">
        <f>IFERROR(IF(INDEX(Poles!$A:$F,MATCH('Poles Results'!$E136,Poles!$F:$F,0),2)&gt;0,INDEX(Poles!$A:$F,MATCH('Poles Results'!$E136,Poles!$F:$F,0),2),""),"")</f>
        <v xml:space="preserve">Livya Braskamp </v>
      </c>
      <c r="C136" s="84" t="str">
        <f>IFERROR(IF(INDEX(Poles!$A:$F,MATCH('Poles Results'!E136,Poles!$F:$F,0),3)&gt;0,INDEX(Poles!$A:$F,MATCH('Poles Results'!E136,Poles!$F:$F,0),3),""),"")</f>
        <v xml:space="preserve">Lilly </v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>
        <f>IFERROR(IF(INDEX(Poles!$A:$F,MATCH('Poles Results'!$E137,Poles!$F:$F,0),1)&gt;0,INDEX(Poles!$A:$F,MATCH('Poles Results'!$E137,Poles!$F:$F,0),1),""),"")</f>
        <v>1</v>
      </c>
      <c r="B137" s="84" t="str">
        <f>IFERROR(IF(INDEX(Poles!$A:$F,MATCH('Poles Results'!$E137,Poles!$F:$F,0),2)&gt;0,INDEX(Poles!$A:$F,MATCH('Poles Results'!$E137,Poles!$F:$F,0),2),""),"")</f>
        <v xml:space="preserve">Livya Braskamp </v>
      </c>
      <c r="C137" s="84" t="str">
        <f>IFERROR(IF(INDEX(Poles!$A:$F,MATCH('Poles Results'!E137,Poles!$F:$F,0),3)&gt;0,INDEX(Poles!$A:$F,MATCH('Poles Results'!E137,Poles!$F:$F,0),3),""),"")</f>
        <v xml:space="preserve">Lilly </v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>
        <f>IFERROR(IF(INDEX(Poles!$A:$F,MATCH('Poles Results'!$E138,Poles!$F:$F,0),1)&gt;0,INDEX(Poles!$A:$F,MATCH('Poles Results'!$E138,Poles!$F:$F,0),1),""),"")</f>
        <v>1</v>
      </c>
      <c r="B138" s="84" t="str">
        <f>IFERROR(IF(INDEX(Poles!$A:$F,MATCH('Poles Results'!$E138,Poles!$F:$F,0),2)&gt;0,INDEX(Poles!$A:$F,MATCH('Poles Results'!$E138,Poles!$F:$F,0),2),""),"")</f>
        <v xml:space="preserve">Livya Braskamp </v>
      </c>
      <c r="C138" s="84" t="str">
        <f>IFERROR(IF(INDEX(Poles!$A:$F,MATCH('Poles Results'!E138,Poles!$F:$F,0),3)&gt;0,INDEX(Poles!$A:$F,MATCH('Poles Results'!E138,Poles!$F:$F,0),3),""),"")</f>
        <v xml:space="preserve">Lilly </v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>
        <f>IFERROR(IF(INDEX(Poles!$A:$F,MATCH('Poles Results'!$E139,Poles!$F:$F,0),1)&gt;0,INDEX(Poles!$A:$F,MATCH('Poles Results'!$E139,Poles!$F:$F,0),1),""),"")</f>
        <v>1</v>
      </c>
      <c r="B139" s="84" t="str">
        <f>IFERROR(IF(INDEX(Poles!$A:$F,MATCH('Poles Results'!$E139,Poles!$F:$F,0),2)&gt;0,INDEX(Poles!$A:$F,MATCH('Poles Results'!$E139,Poles!$F:$F,0),2),""),"")</f>
        <v xml:space="preserve">Livya Braskamp </v>
      </c>
      <c r="C139" s="84" t="str">
        <f>IFERROR(IF(INDEX(Poles!$A:$F,MATCH('Poles Results'!E139,Poles!$F:$F,0),3)&gt;0,INDEX(Poles!$A:$F,MATCH('Poles Results'!E139,Poles!$F:$F,0),3),""),"")</f>
        <v xml:space="preserve">Lilly </v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>
        <f>IFERROR(IF(INDEX(Poles!$A:$F,MATCH('Poles Results'!$E140,Poles!$F:$F,0),1)&gt;0,INDEX(Poles!$A:$F,MATCH('Poles Results'!$E140,Poles!$F:$F,0),1),""),"")</f>
        <v>1</v>
      </c>
      <c r="B140" s="84" t="str">
        <f>IFERROR(IF(INDEX(Poles!$A:$F,MATCH('Poles Results'!$E140,Poles!$F:$F,0),2)&gt;0,INDEX(Poles!$A:$F,MATCH('Poles Results'!$E140,Poles!$F:$F,0),2),""),"")</f>
        <v xml:space="preserve">Livya Braskamp </v>
      </c>
      <c r="C140" s="84" t="str">
        <f>IFERROR(IF(INDEX(Poles!$A:$F,MATCH('Poles Results'!E140,Poles!$F:$F,0),3)&gt;0,INDEX(Poles!$A:$F,MATCH('Poles Results'!E140,Poles!$F:$F,0),3),""),"")</f>
        <v xml:space="preserve">Lilly </v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>
        <f>IFERROR(IF(INDEX(Poles!$A:$F,MATCH('Poles Results'!$E141,Poles!$F:$F,0),1)&gt;0,INDEX(Poles!$A:$F,MATCH('Poles Results'!$E141,Poles!$F:$F,0),1),""),"")</f>
        <v>1</v>
      </c>
      <c r="B141" s="84" t="str">
        <f>IFERROR(IF(INDEX(Poles!$A:$F,MATCH('Poles Results'!$E141,Poles!$F:$F,0),2)&gt;0,INDEX(Poles!$A:$F,MATCH('Poles Results'!$E141,Poles!$F:$F,0),2),""),"")</f>
        <v xml:space="preserve">Livya Braskamp </v>
      </c>
      <c r="C141" s="84" t="str">
        <f>IFERROR(IF(INDEX(Poles!$A:$F,MATCH('Poles Results'!E141,Poles!$F:$F,0),3)&gt;0,INDEX(Poles!$A:$F,MATCH('Poles Results'!E141,Poles!$F:$F,0),3),""),"")</f>
        <v xml:space="preserve">Lilly </v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>
        <f>IFERROR(IF(INDEX(Poles!$A:$F,MATCH('Poles Results'!$E142,Poles!$F:$F,0),1)&gt;0,INDEX(Poles!$A:$F,MATCH('Poles Results'!$E142,Poles!$F:$F,0),1),""),"")</f>
        <v>1</v>
      </c>
      <c r="B142" s="84" t="str">
        <f>IFERROR(IF(INDEX(Poles!$A:$F,MATCH('Poles Results'!$E142,Poles!$F:$F,0),2)&gt;0,INDEX(Poles!$A:$F,MATCH('Poles Results'!$E142,Poles!$F:$F,0),2),""),"")</f>
        <v xml:space="preserve">Livya Braskamp </v>
      </c>
      <c r="C142" s="84" t="str">
        <f>IFERROR(IF(INDEX(Poles!$A:$F,MATCH('Poles Results'!E142,Poles!$F:$F,0),3)&gt;0,INDEX(Poles!$A:$F,MATCH('Poles Results'!E142,Poles!$F:$F,0),3),""),"")</f>
        <v xml:space="preserve">Lilly </v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>
        <f>IFERROR(IF(INDEX(Poles!$A:$F,MATCH('Poles Results'!$E143,Poles!$F:$F,0),1)&gt;0,INDEX(Poles!$A:$F,MATCH('Poles Results'!$E143,Poles!$F:$F,0),1),""),"")</f>
        <v>1</v>
      </c>
      <c r="B143" s="84" t="str">
        <f>IFERROR(IF(INDEX(Poles!$A:$F,MATCH('Poles Results'!$E143,Poles!$F:$F,0),2)&gt;0,INDEX(Poles!$A:$F,MATCH('Poles Results'!$E143,Poles!$F:$F,0),2),""),"")</f>
        <v xml:space="preserve">Livya Braskamp </v>
      </c>
      <c r="C143" s="84" t="str">
        <f>IFERROR(IF(INDEX(Poles!$A:$F,MATCH('Poles Results'!E143,Poles!$F:$F,0),3)&gt;0,INDEX(Poles!$A:$F,MATCH('Poles Results'!E143,Poles!$F:$F,0),3),""),"")</f>
        <v xml:space="preserve">Lilly </v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>
        <f>IFERROR(IF(INDEX(Poles!$A:$F,MATCH('Poles Results'!$E144,Poles!$F:$F,0),1)&gt;0,INDEX(Poles!$A:$F,MATCH('Poles Results'!$E144,Poles!$F:$F,0),1),""),"")</f>
        <v>1</v>
      </c>
      <c r="B144" s="84" t="str">
        <f>IFERROR(IF(INDEX(Poles!$A:$F,MATCH('Poles Results'!$E144,Poles!$F:$F,0),2)&gt;0,INDEX(Poles!$A:$F,MATCH('Poles Results'!$E144,Poles!$F:$F,0),2),""),"")</f>
        <v xml:space="preserve">Livya Braskamp </v>
      </c>
      <c r="C144" s="84" t="str">
        <f>IFERROR(IF(INDEX(Poles!$A:$F,MATCH('Poles Results'!E144,Poles!$F:$F,0),3)&gt;0,INDEX(Poles!$A:$F,MATCH('Poles Results'!E144,Poles!$F:$F,0),3),""),"")</f>
        <v xml:space="preserve">Lilly </v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>
        <f>IFERROR(IF(INDEX(Poles!$A:$F,MATCH('Poles Results'!$E145,Poles!$F:$F,0),1)&gt;0,INDEX(Poles!$A:$F,MATCH('Poles Results'!$E145,Poles!$F:$F,0),1),""),"")</f>
        <v>1</v>
      </c>
      <c r="B145" s="84" t="str">
        <f>IFERROR(IF(INDEX(Poles!$A:$F,MATCH('Poles Results'!$E145,Poles!$F:$F,0),2)&gt;0,INDEX(Poles!$A:$F,MATCH('Poles Results'!$E145,Poles!$F:$F,0),2),""),"")</f>
        <v xml:space="preserve">Livya Braskamp </v>
      </c>
      <c r="C145" s="84" t="str">
        <f>IFERROR(IF(INDEX(Poles!$A:$F,MATCH('Poles Results'!E145,Poles!$F:$F,0),3)&gt;0,INDEX(Poles!$A:$F,MATCH('Poles Results'!E145,Poles!$F:$F,0),3),""),"")</f>
        <v xml:space="preserve">Lilly </v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>
        <f>IFERROR(IF(INDEX(Poles!$A:$F,MATCH('Poles Results'!$E146,Poles!$F:$F,0),1)&gt;0,INDEX(Poles!$A:$F,MATCH('Poles Results'!$E146,Poles!$F:$F,0),1),""),"")</f>
        <v>1</v>
      </c>
      <c r="B146" s="84" t="str">
        <f>IFERROR(IF(INDEX(Poles!$A:$F,MATCH('Poles Results'!$E146,Poles!$F:$F,0),2)&gt;0,INDEX(Poles!$A:$F,MATCH('Poles Results'!$E146,Poles!$F:$F,0),2),""),"")</f>
        <v xml:space="preserve">Livya Braskamp </v>
      </c>
      <c r="C146" s="84" t="str">
        <f>IFERROR(IF(INDEX(Poles!$A:$F,MATCH('Poles Results'!E146,Poles!$F:$F,0),3)&gt;0,INDEX(Poles!$A:$F,MATCH('Poles Results'!E146,Poles!$F:$F,0),3),""),"")</f>
        <v xml:space="preserve">Lilly </v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>
        <f>IFERROR(IF(INDEX(Poles!$A:$F,MATCH('Poles Results'!$E147,Poles!$F:$F,0),1)&gt;0,INDEX(Poles!$A:$F,MATCH('Poles Results'!$E147,Poles!$F:$F,0),1),""),"")</f>
        <v>1</v>
      </c>
      <c r="B147" s="84" t="str">
        <f>IFERROR(IF(INDEX(Poles!$A:$F,MATCH('Poles Results'!$E147,Poles!$F:$F,0),2)&gt;0,INDEX(Poles!$A:$F,MATCH('Poles Results'!$E147,Poles!$F:$F,0),2),""),"")</f>
        <v xml:space="preserve">Livya Braskamp </v>
      </c>
      <c r="C147" s="84" t="str">
        <f>IFERROR(IF(INDEX(Poles!$A:$F,MATCH('Poles Results'!E147,Poles!$F:$F,0),3)&gt;0,INDEX(Poles!$A:$F,MATCH('Poles Results'!E147,Poles!$F:$F,0),3),""),"")</f>
        <v xml:space="preserve">Lilly </v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>
        <f>IFERROR(IF(INDEX(Poles!$A:$F,MATCH('Poles Results'!$E148,Poles!$F:$F,0),1)&gt;0,INDEX(Poles!$A:$F,MATCH('Poles Results'!$E148,Poles!$F:$F,0),1),""),"")</f>
        <v>1</v>
      </c>
      <c r="B148" s="84" t="str">
        <f>IFERROR(IF(INDEX(Poles!$A:$F,MATCH('Poles Results'!$E148,Poles!$F:$F,0),2)&gt;0,INDEX(Poles!$A:$F,MATCH('Poles Results'!$E148,Poles!$F:$F,0),2),""),"")</f>
        <v xml:space="preserve">Livya Braskamp </v>
      </c>
      <c r="C148" s="84" t="str">
        <f>IFERROR(IF(INDEX(Poles!$A:$F,MATCH('Poles Results'!E148,Poles!$F:$F,0),3)&gt;0,INDEX(Poles!$A:$F,MATCH('Poles Results'!E148,Poles!$F:$F,0),3),""),"")</f>
        <v xml:space="preserve">Lilly </v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>
        <f>IFERROR(IF(INDEX(Poles!$A:$F,MATCH('Poles Results'!$E149,Poles!$F:$F,0),1)&gt;0,INDEX(Poles!$A:$F,MATCH('Poles Results'!$E149,Poles!$F:$F,0),1),""),"")</f>
        <v>1</v>
      </c>
      <c r="B149" s="84" t="str">
        <f>IFERROR(IF(INDEX(Poles!$A:$F,MATCH('Poles Results'!$E149,Poles!$F:$F,0),2)&gt;0,INDEX(Poles!$A:$F,MATCH('Poles Results'!$E149,Poles!$F:$F,0),2),""),"")</f>
        <v xml:space="preserve">Livya Braskamp </v>
      </c>
      <c r="C149" s="84" t="str">
        <f>IFERROR(IF(INDEX(Poles!$A:$F,MATCH('Poles Results'!E149,Poles!$F:$F,0),3)&gt;0,INDEX(Poles!$A:$F,MATCH('Poles Results'!E149,Poles!$F:$F,0),3),""),"")</f>
        <v xml:space="preserve">Lilly </v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>
        <f>IFERROR(IF(INDEX(Poles!$A:$F,MATCH('Poles Results'!$E150,Poles!$F:$F,0),1)&gt;0,INDEX(Poles!$A:$F,MATCH('Poles Results'!$E150,Poles!$F:$F,0),1),""),"")</f>
        <v>1</v>
      </c>
      <c r="B150" s="84" t="str">
        <f>IFERROR(IF(INDEX(Poles!$A:$F,MATCH('Poles Results'!$E150,Poles!$F:$F,0),2)&gt;0,INDEX(Poles!$A:$F,MATCH('Poles Results'!$E150,Poles!$F:$F,0),2),""),"")</f>
        <v xml:space="preserve">Livya Braskamp </v>
      </c>
      <c r="C150" s="84" t="str">
        <f>IFERROR(IF(INDEX(Poles!$A:$F,MATCH('Poles Results'!E150,Poles!$F:$F,0),3)&gt;0,INDEX(Poles!$A:$F,MATCH('Poles Results'!E150,Poles!$F:$F,0),3),""),"")</f>
        <v xml:space="preserve">Lilly </v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>
        <f>IFERROR(IF(INDEX(Poles!$A:$F,MATCH('Poles Results'!$E151,Poles!$F:$F,0),1)&gt;0,INDEX(Poles!$A:$F,MATCH('Poles Results'!$E151,Poles!$F:$F,0),1),""),"")</f>
        <v>1</v>
      </c>
      <c r="B151" s="84" t="str">
        <f>IFERROR(IF(INDEX(Poles!$A:$F,MATCH('Poles Results'!$E151,Poles!$F:$F,0),2)&gt;0,INDEX(Poles!$A:$F,MATCH('Poles Results'!$E151,Poles!$F:$F,0),2),""),"")</f>
        <v xml:space="preserve">Livya Braskamp </v>
      </c>
      <c r="C151" s="84" t="str">
        <f>IFERROR(IF(INDEX(Poles!$A:$F,MATCH('Poles Results'!E151,Poles!$F:$F,0),3)&gt;0,INDEX(Poles!$A:$F,MATCH('Poles Results'!E151,Poles!$F:$F,0),3),""),"")</f>
        <v xml:space="preserve">Lilly </v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>
        <f>IFERROR(IF(INDEX(Poles!$A:$F,MATCH('Poles Results'!$E152,Poles!$F:$F,0),1)&gt;0,INDEX(Poles!$A:$F,MATCH('Poles Results'!$E152,Poles!$F:$F,0),1),""),"")</f>
        <v>1</v>
      </c>
      <c r="B152" s="84" t="str">
        <f>IFERROR(IF(INDEX(Poles!$A:$F,MATCH('Poles Results'!$E152,Poles!$F:$F,0),2)&gt;0,INDEX(Poles!$A:$F,MATCH('Poles Results'!$E152,Poles!$F:$F,0),2),""),"")</f>
        <v xml:space="preserve">Livya Braskamp </v>
      </c>
      <c r="C152" s="84" t="str">
        <f>IFERROR(IF(INDEX(Poles!$A:$F,MATCH('Poles Results'!E152,Poles!$F:$F,0),3)&gt;0,INDEX(Poles!$A:$F,MATCH('Poles Results'!E152,Poles!$F:$F,0),3),""),"")</f>
        <v xml:space="preserve">Lilly </v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>
        <f>IFERROR(IF(INDEX(Poles!$A:$F,MATCH('Poles Results'!$E153,Poles!$F:$F,0),1)&gt;0,INDEX(Poles!$A:$F,MATCH('Poles Results'!$E153,Poles!$F:$F,0),1),""),"")</f>
        <v>1</v>
      </c>
      <c r="B153" s="84" t="str">
        <f>IFERROR(IF(INDEX(Poles!$A:$F,MATCH('Poles Results'!$E153,Poles!$F:$F,0),2)&gt;0,INDEX(Poles!$A:$F,MATCH('Poles Results'!$E153,Poles!$F:$F,0),2),""),"")</f>
        <v xml:space="preserve">Livya Braskamp </v>
      </c>
      <c r="C153" s="84" t="str">
        <f>IFERROR(IF(INDEX(Poles!$A:$F,MATCH('Poles Results'!E153,Poles!$F:$F,0),3)&gt;0,INDEX(Poles!$A:$F,MATCH('Poles Results'!E153,Poles!$F:$F,0),3),""),"")</f>
        <v xml:space="preserve">Lilly </v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>
        <f>IFERROR(IF(INDEX(Poles!$A:$F,MATCH('Poles Results'!$E154,Poles!$F:$F,0),1)&gt;0,INDEX(Poles!$A:$F,MATCH('Poles Results'!$E154,Poles!$F:$F,0),1),""),"")</f>
        <v>1</v>
      </c>
      <c r="B154" s="84" t="str">
        <f>IFERROR(IF(INDEX(Poles!$A:$F,MATCH('Poles Results'!$E154,Poles!$F:$F,0),2)&gt;0,INDEX(Poles!$A:$F,MATCH('Poles Results'!$E154,Poles!$F:$F,0),2),""),"")</f>
        <v xml:space="preserve">Livya Braskamp </v>
      </c>
      <c r="C154" s="84" t="str">
        <f>IFERROR(IF(INDEX(Poles!$A:$F,MATCH('Poles Results'!E154,Poles!$F:$F,0),3)&gt;0,INDEX(Poles!$A:$F,MATCH('Poles Results'!E154,Poles!$F:$F,0),3),""),"")</f>
        <v xml:space="preserve">Lilly </v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>
        <f>IFERROR(IF(INDEX(Poles!$A:$F,MATCH('Poles Results'!$E155,Poles!$F:$F,0),1)&gt;0,INDEX(Poles!$A:$F,MATCH('Poles Results'!$E155,Poles!$F:$F,0),1),""),"")</f>
        <v>1</v>
      </c>
      <c r="B155" s="84" t="str">
        <f>IFERROR(IF(INDEX(Poles!$A:$F,MATCH('Poles Results'!$E155,Poles!$F:$F,0),2)&gt;0,INDEX(Poles!$A:$F,MATCH('Poles Results'!$E155,Poles!$F:$F,0),2),""),"")</f>
        <v xml:space="preserve">Livya Braskamp </v>
      </c>
      <c r="C155" s="84" t="str">
        <f>IFERROR(IF(INDEX(Poles!$A:$F,MATCH('Poles Results'!E155,Poles!$F:$F,0),3)&gt;0,INDEX(Poles!$A:$F,MATCH('Poles Results'!E155,Poles!$F:$F,0),3),""),"")</f>
        <v xml:space="preserve">Lilly </v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>
        <f>IFERROR(IF(INDEX(Poles!$A:$F,MATCH('Poles Results'!$E156,Poles!$F:$F,0),1)&gt;0,INDEX(Poles!$A:$F,MATCH('Poles Results'!$E156,Poles!$F:$F,0),1),""),"")</f>
        <v>1</v>
      </c>
      <c r="B156" s="84" t="str">
        <f>IFERROR(IF(INDEX(Poles!$A:$F,MATCH('Poles Results'!$E156,Poles!$F:$F,0),2)&gt;0,INDEX(Poles!$A:$F,MATCH('Poles Results'!$E156,Poles!$F:$F,0),2),""),"")</f>
        <v xml:space="preserve">Livya Braskamp </v>
      </c>
      <c r="C156" s="84" t="str">
        <f>IFERROR(IF(INDEX(Poles!$A:$F,MATCH('Poles Results'!E156,Poles!$F:$F,0),3)&gt;0,INDEX(Poles!$A:$F,MATCH('Poles Results'!E156,Poles!$F:$F,0),3),""),"")</f>
        <v xml:space="preserve">Lilly </v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>
        <f>IFERROR(IF(INDEX(Poles!$A:$F,MATCH('Poles Results'!$E157,Poles!$F:$F,0),1)&gt;0,INDEX(Poles!$A:$F,MATCH('Poles Results'!$E157,Poles!$F:$F,0),1),""),"")</f>
        <v>1</v>
      </c>
      <c r="B157" s="84" t="str">
        <f>IFERROR(IF(INDEX(Poles!$A:$F,MATCH('Poles Results'!$E157,Poles!$F:$F,0),2)&gt;0,INDEX(Poles!$A:$F,MATCH('Poles Results'!$E157,Poles!$F:$F,0),2),""),"")</f>
        <v xml:space="preserve">Livya Braskamp </v>
      </c>
      <c r="C157" s="84" t="str">
        <f>IFERROR(IF(INDEX(Poles!$A:$F,MATCH('Poles Results'!E157,Poles!$F:$F,0),3)&gt;0,INDEX(Poles!$A:$F,MATCH('Poles Results'!E157,Poles!$F:$F,0),3),""),"")</f>
        <v xml:space="preserve">Lilly </v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>
        <f>IFERROR(IF(INDEX(Poles!$A:$F,MATCH('Poles Results'!$E158,Poles!$F:$F,0),1)&gt;0,INDEX(Poles!$A:$F,MATCH('Poles Results'!$E158,Poles!$F:$F,0),1),""),"")</f>
        <v>1</v>
      </c>
      <c r="B158" s="84" t="str">
        <f>IFERROR(IF(INDEX(Poles!$A:$F,MATCH('Poles Results'!$E158,Poles!$F:$F,0),2)&gt;0,INDEX(Poles!$A:$F,MATCH('Poles Results'!$E158,Poles!$F:$F,0),2),""),"")</f>
        <v xml:space="preserve">Livya Braskamp </v>
      </c>
      <c r="C158" s="84" t="str">
        <f>IFERROR(IF(INDEX(Poles!$A:$F,MATCH('Poles Results'!E158,Poles!$F:$F,0),3)&gt;0,INDEX(Poles!$A:$F,MATCH('Poles Results'!E158,Poles!$F:$F,0),3),""),"")</f>
        <v xml:space="preserve">Lilly </v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>
        <f>IFERROR(IF(INDEX(Poles!$A:$F,MATCH('Poles Results'!$E159,Poles!$F:$F,0),1)&gt;0,INDEX(Poles!$A:$F,MATCH('Poles Results'!$E159,Poles!$F:$F,0),1),""),"")</f>
        <v>1</v>
      </c>
      <c r="B159" s="84" t="str">
        <f>IFERROR(IF(INDEX(Poles!$A:$F,MATCH('Poles Results'!$E159,Poles!$F:$F,0),2)&gt;0,INDEX(Poles!$A:$F,MATCH('Poles Results'!$E159,Poles!$F:$F,0),2),""),"")</f>
        <v xml:space="preserve">Livya Braskamp </v>
      </c>
      <c r="C159" s="84" t="str">
        <f>IFERROR(IF(INDEX(Poles!$A:$F,MATCH('Poles Results'!E159,Poles!$F:$F,0),3)&gt;0,INDEX(Poles!$A:$F,MATCH('Poles Results'!E159,Poles!$F:$F,0),3),""),"")</f>
        <v xml:space="preserve">Lilly </v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>
        <f>IFERROR(IF(INDEX(Poles!$A:$F,MATCH('Poles Results'!$E160,Poles!$F:$F,0),1)&gt;0,INDEX(Poles!$A:$F,MATCH('Poles Results'!$E160,Poles!$F:$F,0),1),""),"")</f>
        <v>1</v>
      </c>
      <c r="B160" s="84" t="str">
        <f>IFERROR(IF(INDEX(Poles!$A:$F,MATCH('Poles Results'!$E160,Poles!$F:$F,0),2)&gt;0,INDEX(Poles!$A:$F,MATCH('Poles Results'!$E160,Poles!$F:$F,0),2),""),"")</f>
        <v xml:space="preserve">Livya Braskamp </v>
      </c>
      <c r="C160" s="84" t="str">
        <f>IFERROR(IF(INDEX(Poles!$A:$F,MATCH('Poles Results'!E160,Poles!$F:$F,0),3)&gt;0,INDEX(Poles!$A:$F,MATCH('Poles Results'!E160,Poles!$F:$F,0),3),""),"")</f>
        <v xml:space="preserve">Lilly </v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>
        <f>IFERROR(IF(INDEX(Poles!$A:$F,MATCH('Poles Results'!$E161,Poles!$F:$F,0),1)&gt;0,INDEX(Poles!$A:$F,MATCH('Poles Results'!$E161,Poles!$F:$F,0),1),""),"")</f>
        <v>1</v>
      </c>
      <c r="B161" s="84" t="str">
        <f>IFERROR(IF(INDEX(Poles!$A:$F,MATCH('Poles Results'!$E161,Poles!$F:$F,0),2)&gt;0,INDEX(Poles!$A:$F,MATCH('Poles Results'!$E161,Poles!$F:$F,0),2),""),"")</f>
        <v xml:space="preserve">Livya Braskamp </v>
      </c>
      <c r="C161" s="84" t="str">
        <f>IFERROR(IF(INDEX(Poles!$A:$F,MATCH('Poles Results'!E161,Poles!$F:$F,0),3)&gt;0,INDEX(Poles!$A:$F,MATCH('Poles Results'!E161,Poles!$F:$F,0),3),""),"")</f>
        <v xml:space="preserve">Lilly </v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>
        <f>IFERROR(IF(INDEX(Poles!$A:$F,MATCH('Poles Results'!$E162,Poles!$F:$F,0),1)&gt;0,INDEX(Poles!$A:$F,MATCH('Poles Results'!$E162,Poles!$F:$F,0),1),""),"")</f>
        <v>1</v>
      </c>
      <c r="B162" s="84" t="str">
        <f>IFERROR(IF(INDEX(Poles!$A:$F,MATCH('Poles Results'!$E162,Poles!$F:$F,0),2)&gt;0,INDEX(Poles!$A:$F,MATCH('Poles Results'!$E162,Poles!$F:$F,0),2),""),"")</f>
        <v xml:space="preserve">Livya Braskamp </v>
      </c>
      <c r="C162" s="84" t="str">
        <f>IFERROR(IF(INDEX(Poles!$A:$F,MATCH('Poles Results'!E162,Poles!$F:$F,0),3)&gt;0,INDEX(Poles!$A:$F,MATCH('Poles Results'!E162,Poles!$F:$F,0),3),""),"")</f>
        <v xml:space="preserve">Lilly </v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>
        <f>IFERROR(IF(INDEX(Poles!$A:$F,MATCH('Poles Results'!$E163,Poles!$F:$F,0),1)&gt;0,INDEX(Poles!$A:$F,MATCH('Poles Results'!$E163,Poles!$F:$F,0),1),""),"")</f>
        <v>1</v>
      </c>
      <c r="B163" s="84" t="str">
        <f>IFERROR(IF(INDEX(Poles!$A:$F,MATCH('Poles Results'!$E163,Poles!$F:$F,0),2)&gt;0,INDEX(Poles!$A:$F,MATCH('Poles Results'!$E163,Poles!$F:$F,0),2),""),"")</f>
        <v xml:space="preserve">Livya Braskamp </v>
      </c>
      <c r="C163" s="84" t="str">
        <f>IFERROR(IF(INDEX(Poles!$A:$F,MATCH('Poles Results'!E163,Poles!$F:$F,0),3)&gt;0,INDEX(Poles!$A:$F,MATCH('Poles Results'!E163,Poles!$F:$F,0),3),""),"")</f>
        <v xml:space="preserve">Lilly </v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>
        <f>IFERROR(IF(INDEX(Poles!$A:$F,MATCH('Poles Results'!$E164,Poles!$F:$F,0),1)&gt;0,INDEX(Poles!$A:$F,MATCH('Poles Results'!$E164,Poles!$F:$F,0),1),""),"")</f>
        <v>1</v>
      </c>
      <c r="B164" s="84" t="str">
        <f>IFERROR(IF(INDEX(Poles!$A:$F,MATCH('Poles Results'!$E164,Poles!$F:$F,0),2)&gt;0,INDEX(Poles!$A:$F,MATCH('Poles Results'!$E164,Poles!$F:$F,0),2),""),"")</f>
        <v xml:space="preserve">Livya Braskamp </v>
      </c>
      <c r="C164" s="84" t="str">
        <f>IFERROR(IF(INDEX(Poles!$A:$F,MATCH('Poles Results'!E164,Poles!$F:$F,0),3)&gt;0,INDEX(Poles!$A:$F,MATCH('Poles Results'!E164,Poles!$F:$F,0),3),""),"")</f>
        <v xml:space="preserve">Lilly </v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>
        <f>IFERROR(IF(INDEX(Poles!$A:$F,MATCH('Poles Results'!$E165,Poles!$F:$F,0),1)&gt;0,INDEX(Poles!$A:$F,MATCH('Poles Results'!$E165,Poles!$F:$F,0),1),""),"")</f>
        <v>1</v>
      </c>
      <c r="B165" s="84" t="str">
        <f>IFERROR(IF(INDEX(Poles!$A:$F,MATCH('Poles Results'!$E165,Poles!$F:$F,0),2)&gt;0,INDEX(Poles!$A:$F,MATCH('Poles Results'!$E165,Poles!$F:$F,0),2),""),"")</f>
        <v xml:space="preserve">Livya Braskamp </v>
      </c>
      <c r="C165" s="84" t="str">
        <f>IFERROR(IF(INDEX(Poles!$A:$F,MATCH('Poles Results'!E165,Poles!$F:$F,0),3)&gt;0,INDEX(Poles!$A:$F,MATCH('Poles Results'!E165,Poles!$F:$F,0),3),""),"")</f>
        <v xml:space="preserve">Lilly </v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>
        <f>IFERROR(IF(INDEX(Poles!$A:$F,MATCH('Poles Results'!$E166,Poles!$F:$F,0),1)&gt;0,INDEX(Poles!$A:$F,MATCH('Poles Results'!$E166,Poles!$F:$F,0),1),""),"")</f>
        <v>1</v>
      </c>
      <c r="B166" s="84" t="str">
        <f>IFERROR(IF(INDEX(Poles!$A:$F,MATCH('Poles Results'!$E166,Poles!$F:$F,0),2)&gt;0,INDEX(Poles!$A:$F,MATCH('Poles Results'!$E166,Poles!$F:$F,0),2),""),"")</f>
        <v xml:space="preserve">Livya Braskamp </v>
      </c>
      <c r="C166" s="84" t="str">
        <f>IFERROR(IF(INDEX(Poles!$A:$F,MATCH('Poles Results'!E166,Poles!$F:$F,0),3)&gt;0,INDEX(Poles!$A:$F,MATCH('Poles Results'!E166,Poles!$F:$F,0),3),""),"")</f>
        <v xml:space="preserve">Lilly </v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>
        <f>IFERROR(IF(INDEX(Poles!$A:$F,MATCH('Poles Results'!$E167,Poles!$F:$F,0),1)&gt;0,INDEX(Poles!$A:$F,MATCH('Poles Results'!$E167,Poles!$F:$F,0),1),""),"")</f>
        <v>1</v>
      </c>
      <c r="B167" s="84" t="str">
        <f>IFERROR(IF(INDEX(Poles!$A:$F,MATCH('Poles Results'!$E167,Poles!$F:$F,0),2)&gt;0,INDEX(Poles!$A:$F,MATCH('Poles Results'!$E167,Poles!$F:$F,0),2),""),"")</f>
        <v xml:space="preserve">Livya Braskamp </v>
      </c>
      <c r="C167" s="84" t="str">
        <f>IFERROR(IF(INDEX(Poles!$A:$F,MATCH('Poles Results'!E167,Poles!$F:$F,0),3)&gt;0,INDEX(Poles!$A:$F,MATCH('Poles Results'!E167,Poles!$F:$F,0),3),""),"")</f>
        <v xml:space="preserve">Lilly </v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>
        <f>IFERROR(IF(INDEX(Poles!$A:$F,MATCH('Poles Results'!$E168,Poles!$F:$F,0),1)&gt;0,INDEX(Poles!$A:$F,MATCH('Poles Results'!$E168,Poles!$F:$F,0),1),""),"")</f>
        <v>1</v>
      </c>
      <c r="B168" s="84" t="str">
        <f>IFERROR(IF(INDEX(Poles!$A:$F,MATCH('Poles Results'!$E168,Poles!$F:$F,0),2)&gt;0,INDEX(Poles!$A:$F,MATCH('Poles Results'!$E168,Poles!$F:$F,0),2),""),"")</f>
        <v xml:space="preserve">Livya Braskamp </v>
      </c>
      <c r="C168" s="84" t="str">
        <f>IFERROR(IF(INDEX(Poles!$A:$F,MATCH('Poles Results'!E168,Poles!$F:$F,0),3)&gt;0,INDEX(Poles!$A:$F,MATCH('Poles Results'!E168,Poles!$F:$F,0),3),""),"")</f>
        <v xml:space="preserve">Lilly </v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>
        <f>IFERROR(IF(INDEX(Poles!$A:$F,MATCH('Poles Results'!$E169,Poles!$F:$F,0),1)&gt;0,INDEX(Poles!$A:$F,MATCH('Poles Results'!$E169,Poles!$F:$F,0),1),""),"")</f>
        <v>1</v>
      </c>
      <c r="B169" s="84" t="str">
        <f>IFERROR(IF(INDEX(Poles!$A:$F,MATCH('Poles Results'!$E169,Poles!$F:$F,0),2)&gt;0,INDEX(Poles!$A:$F,MATCH('Poles Results'!$E169,Poles!$F:$F,0),2),""),"")</f>
        <v xml:space="preserve">Livya Braskamp </v>
      </c>
      <c r="C169" s="84" t="str">
        <f>IFERROR(IF(INDEX(Poles!$A:$F,MATCH('Poles Results'!E169,Poles!$F:$F,0),3)&gt;0,INDEX(Poles!$A:$F,MATCH('Poles Results'!E169,Poles!$F:$F,0),3),""),"")</f>
        <v xml:space="preserve">Lilly </v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>
        <f>IFERROR(IF(INDEX(Poles!$A:$F,MATCH('Poles Results'!$E170,Poles!$F:$F,0),1)&gt;0,INDEX(Poles!$A:$F,MATCH('Poles Results'!$E170,Poles!$F:$F,0),1),""),"")</f>
        <v>1</v>
      </c>
      <c r="B170" s="84" t="str">
        <f>IFERROR(IF(INDEX(Poles!$A:$F,MATCH('Poles Results'!$E170,Poles!$F:$F,0),2)&gt;0,INDEX(Poles!$A:$F,MATCH('Poles Results'!$E170,Poles!$F:$F,0),2),""),"")</f>
        <v xml:space="preserve">Livya Braskamp </v>
      </c>
      <c r="C170" s="84" t="str">
        <f>IFERROR(IF(INDEX(Poles!$A:$F,MATCH('Poles Results'!E170,Poles!$F:$F,0),3)&gt;0,INDEX(Poles!$A:$F,MATCH('Poles Results'!E170,Poles!$F:$F,0),3),""),"")</f>
        <v xml:space="preserve">Lilly </v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>
        <f>IFERROR(IF(INDEX(Poles!$A:$F,MATCH('Poles Results'!$E171,Poles!$F:$F,0),1)&gt;0,INDEX(Poles!$A:$F,MATCH('Poles Results'!$E171,Poles!$F:$F,0),1),""),"")</f>
        <v>1</v>
      </c>
      <c r="B171" s="84" t="str">
        <f>IFERROR(IF(INDEX(Poles!$A:$F,MATCH('Poles Results'!$E171,Poles!$F:$F,0),2)&gt;0,INDEX(Poles!$A:$F,MATCH('Poles Results'!$E171,Poles!$F:$F,0),2),""),"")</f>
        <v xml:space="preserve">Livya Braskamp </v>
      </c>
      <c r="C171" s="84" t="str">
        <f>IFERROR(IF(INDEX(Poles!$A:$F,MATCH('Poles Results'!E171,Poles!$F:$F,0),3)&gt;0,INDEX(Poles!$A:$F,MATCH('Poles Results'!E171,Poles!$F:$F,0),3),""),"")</f>
        <v xml:space="preserve">Lilly </v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>
        <f>IFERROR(IF(INDEX(Poles!$A:$F,MATCH('Poles Results'!$E172,Poles!$F:$F,0),1)&gt;0,INDEX(Poles!$A:$F,MATCH('Poles Results'!$E172,Poles!$F:$F,0),1),""),"")</f>
        <v>1</v>
      </c>
      <c r="B172" s="84" t="str">
        <f>IFERROR(IF(INDEX(Poles!$A:$F,MATCH('Poles Results'!$E172,Poles!$F:$F,0),2)&gt;0,INDEX(Poles!$A:$F,MATCH('Poles Results'!$E172,Poles!$F:$F,0),2),""),"")</f>
        <v xml:space="preserve">Livya Braskamp </v>
      </c>
      <c r="C172" s="84" t="str">
        <f>IFERROR(IF(INDEX(Poles!$A:$F,MATCH('Poles Results'!E172,Poles!$F:$F,0),3)&gt;0,INDEX(Poles!$A:$F,MATCH('Poles Results'!E172,Poles!$F:$F,0),3),""),"")</f>
        <v xml:space="preserve">Lilly </v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>
        <f>IFERROR(IF(INDEX(Poles!$A:$F,MATCH('Poles Results'!$E173,Poles!$F:$F,0),1)&gt;0,INDEX(Poles!$A:$F,MATCH('Poles Results'!$E173,Poles!$F:$F,0),1),""),"")</f>
        <v>1</v>
      </c>
      <c r="B173" s="84" t="str">
        <f>IFERROR(IF(INDEX(Poles!$A:$F,MATCH('Poles Results'!$E173,Poles!$F:$F,0),2)&gt;0,INDEX(Poles!$A:$F,MATCH('Poles Results'!$E173,Poles!$F:$F,0),2),""),"")</f>
        <v xml:space="preserve">Livya Braskamp </v>
      </c>
      <c r="C173" s="84" t="str">
        <f>IFERROR(IF(INDEX(Poles!$A:$F,MATCH('Poles Results'!E173,Poles!$F:$F,0),3)&gt;0,INDEX(Poles!$A:$F,MATCH('Poles Results'!E173,Poles!$F:$F,0),3),""),"")</f>
        <v xml:space="preserve">Lilly </v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>
        <f>IFERROR(IF(INDEX(Poles!$A:$F,MATCH('Poles Results'!$E174,Poles!$F:$F,0),1)&gt;0,INDEX(Poles!$A:$F,MATCH('Poles Results'!$E174,Poles!$F:$F,0),1),""),"")</f>
        <v>1</v>
      </c>
      <c r="B174" s="84" t="str">
        <f>IFERROR(IF(INDEX(Poles!$A:$F,MATCH('Poles Results'!$E174,Poles!$F:$F,0),2)&gt;0,INDEX(Poles!$A:$F,MATCH('Poles Results'!$E174,Poles!$F:$F,0),2),""),"")</f>
        <v xml:space="preserve">Livya Braskamp </v>
      </c>
      <c r="C174" s="84" t="str">
        <f>IFERROR(IF(INDEX(Poles!$A:$F,MATCH('Poles Results'!E174,Poles!$F:$F,0),3)&gt;0,INDEX(Poles!$A:$F,MATCH('Poles Results'!E174,Poles!$F:$F,0),3),""),"")</f>
        <v xml:space="preserve">Lilly </v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>
        <f>IFERROR(IF(INDEX(Poles!$A:$F,MATCH('Poles Results'!$E175,Poles!$F:$F,0),1)&gt;0,INDEX(Poles!$A:$F,MATCH('Poles Results'!$E175,Poles!$F:$F,0),1),""),"")</f>
        <v>1</v>
      </c>
      <c r="B175" s="84" t="str">
        <f>IFERROR(IF(INDEX(Poles!$A:$F,MATCH('Poles Results'!$E175,Poles!$F:$F,0),2)&gt;0,INDEX(Poles!$A:$F,MATCH('Poles Results'!$E175,Poles!$F:$F,0),2),""),"")</f>
        <v xml:space="preserve">Livya Braskamp </v>
      </c>
      <c r="C175" s="84" t="str">
        <f>IFERROR(IF(INDEX(Poles!$A:$F,MATCH('Poles Results'!E175,Poles!$F:$F,0),3)&gt;0,INDEX(Poles!$A:$F,MATCH('Poles Results'!E175,Poles!$F:$F,0),3),""),"")</f>
        <v xml:space="preserve">Lilly </v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>
        <f>IFERROR(IF(INDEX(Poles!$A:$F,MATCH('Poles Results'!$E176,Poles!$F:$F,0),1)&gt;0,INDEX(Poles!$A:$F,MATCH('Poles Results'!$E176,Poles!$F:$F,0),1),""),"")</f>
        <v>1</v>
      </c>
      <c r="B176" s="84" t="str">
        <f>IFERROR(IF(INDEX(Poles!$A:$F,MATCH('Poles Results'!$E176,Poles!$F:$F,0),2)&gt;0,INDEX(Poles!$A:$F,MATCH('Poles Results'!$E176,Poles!$F:$F,0),2),""),"")</f>
        <v xml:space="preserve">Livya Braskamp </v>
      </c>
      <c r="C176" s="84" t="str">
        <f>IFERROR(IF(INDEX(Poles!$A:$F,MATCH('Poles Results'!E176,Poles!$F:$F,0),3)&gt;0,INDEX(Poles!$A:$F,MATCH('Poles Results'!E176,Poles!$F:$F,0),3),""),"")</f>
        <v xml:space="preserve">Lilly </v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>
        <f>IFERROR(IF(INDEX(Poles!$A:$F,MATCH('Poles Results'!$E177,Poles!$F:$F,0),1)&gt;0,INDEX(Poles!$A:$F,MATCH('Poles Results'!$E177,Poles!$F:$F,0),1),""),"")</f>
        <v>1</v>
      </c>
      <c r="B177" s="84" t="str">
        <f>IFERROR(IF(INDEX(Poles!$A:$F,MATCH('Poles Results'!$E177,Poles!$F:$F,0),2)&gt;0,INDEX(Poles!$A:$F,MATCH('Poles Results'!$E177,Poles!$F:$F,0),2),""),"")</f>
        <v xml:space="preserve">Livya Braskamp </v>
      </c>
      <c r="C177" s="84" t="str">
        <f>IFERROR(IF(INDEX(Poles!$A:$F,MATCH('Poles Results'!E177,Poles!$F:$F,0),3)&gt;0,INDEX(Poles!$A:$F,MATCH('Poles Results'!E177,Poles!$F:$F,0),3),""),"")</f>
        <v xml:space="preserve">Lilly </v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>
        <f>IFERROR(IF(INDEX(Poles!$A:$F,MATCH('Poles Results'!$E178,Poles!$F:$F,0),1)&gt;0,INDEX(Poles!$A:$F,MATCH('Poles Results'!$E178,Poles!$F:$F,0),1),""),"")</f>
        <v>1</v>
      </c>
      <c r="B178" s="84" t="str">
        <f>IFERROR(IF(INDEX(Poles!$A:$F,MATCH('Poles Results'!$E178,Poles!$F:$F,0),2)&gt;0,INDEX(Poles!$A:$F,MATCH('Poles Results'!$E178,Poles!$F:$F,0),2),""),"")</f>
        <v xml:space="preserve">Livya Braskamp </v>
      </c>
      <c r="C178" s="84" t="str">
        <f>IFERROR(IF(INDEX(Poles!$A:$F,MATCH('Poles Results'!E178,Poles!$F:$F,0),3)&gt;0,INDEX(Poles!$A:$F,MATCH('Poles Results'!E178,Poles!$F:$F,0),3),""),"")</f>
        <v xml:space="preserve">Lilly </v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>
        <f>IFERROR(IF(INDEX(Poles!$A:$F,MATCH('Poles Results'!$E179,Poles!$F:$F,0),1)&gt;0,INDEX(Poles!$A:$F,MATCH('Poles Results'!$E179,Poles!$F:$F,0),1),""),"")</f>
        <v>1</v>
      </c>
      <c r="B179" s="84" t="str">
        <f>IFERROR(IF(INDEX(Poles!$A:$F,MATCH('Poles Results'!$E179,Poles!$F:$F,0),2)&gt;0,INDEX(Poles!$A:$F,MATCH('Poles Results'!$E179,Poles!$F:$F,0),2),""),"")</f>
        <v xml:space="preserve">Livya Braskamp </v>
      </c>
      <c r="C179" s="84" t="str">
        <f>IFERROR(IF(INDEX(Poles!$A:$F,MATCH('Poles Results'!E179,Poles!$F:$F,0),3)&gt;0,INDEX(Poles!$A:$F,MATCH('Poles Results'!E179,Poles!$F:$F,0),3),""),"")</f>
        <v xml:space="preserve">Lilly </v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>
        <f>IFERROR(IF(INDEX(Poles!$A:$F,MATCH('Poles Results'!$E180,Poles!$F:$F,0),1)&gt;0,INDEX(Poles!$A:$F,MATCH('Poles Results'!$E180,Poles!$F:$F,0),1),""),"")</f>
        <v>1</v>
      </c>
      <c r="B180" s="84" t="str">
        <f>IFERROR(IF(INDEX(Poles!$A:$F,MATCH('Poles Results'!$E180,Poles!$F:$F,0),2)&gt;0,INDEX(Poles!$A:$F,MATCH('Poles Results'!$E180,Poles!$F:$F,0),2),""),"")</f>
        <v xml:space="preserve">Livya Braskamp </v>
      </c>
      <c r="C180" s="84" t="str">
        <f>IFERROR(IF(INDEX(Poles!$A:$F,MATCH('Poles Results'!E180,Poles!$F:$F,0),3)&gt;0,INDEX(Poles!$A:$F,MATCH('Poles Results'!E180,Poles!$F:$F,0),3),""),"")</f>
        <v xml:space="preserve">Lilly </v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>
        <f>IFERROR(IF(INDEX(Poles!$A:$F,MATCH('Poles Results'!$E181,Poles!$F:$F,0),1)&gt;0,INDEX(Poles!$A:$F,MATCH('Poles Results'!$E181,Poles!$F:$F,0),1),""),"")</f>
        <v>1</v>
      </c>
      <c r="B181" s="84" t="str">
        <f>IFERROR(IF(INDEX(Poles!$A:$F,MATCH('Poles Results'!$E181,Poles!$F:$F,0),2)&gt;0,INDEX(Poles!$A:$F,MATCH('Poles Results'!$E181,Poles!$F:$F,0),2),""),"")</f>
        <v xml:space="preserve">Livya Braskamp </v>
      </c>
      <c r="C181" s="84" t="str">
        <f>IFERROR(IF(INDEX(Poles!$A:$F,MATCH('Poles Results'!E181,Poles!$F:$F,0),3)&gt;0,INDEX(Poles!$A:$F,MATCH('Poles Results'!E181,Poles!$F:$F,0),3),""),"")</f>
        <v xml:space="preserve">Lilly </v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>
        <f>IFERROR(IF(INDEX(Poles!$A:$F,MATCH('Poles Results'!$E182,Poles!$F:$F,0),1)&gt;0,INDEX(Poles!$A:$F,MATCH('Poles Results'!$E182,Poles!$F:$F,0),1),""),"")</f>
        <v>1</v>
      </c>
      <c r="B182" s="84" t="str">
        <f>IFERROR(IF(INDEX(Poles!$A:$F,MATCH('Poles Results'!$E182,Poles!$F:$F,0),2)&gt;0,INDEX(Poles!$A:$F,MATCH('Poles Results'!$E182,Poles!$F:$F,0),2),""),"")</f>
        <v xml:space="preserve">Livya Braskamp </v>
      </c>
      <c r="C182" s="84" t="str">
        <f>IFERROR(IF(INDEX(Poles!$A:$F,MATCH('Poles Results'!E182,Poles!$F:$F,0),3)&gt;0,INDEX(Poles!$A:$F,MATCH('Poles Results'!E182,Poles!$F:$F,0),3),""),"")</f>
        <v xml:space="preserve">Lilly </v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>
        <f>IFERROR(IF(INDEX(Poles!$A:$F,MATCH('Poles Results'!$E183,Poles!$F:$F,0),1)&gt;0,INDEX(Poles!$A:$F,MATCH('Poles Results'!$E183,Poles!$F:$F,0),1),""),"")</f>
        <v>1</v>
      </c>
      <c r="B183" s="84" t="str">
        <f>IFERROR(IF(INDEX(Poles!$A:$F,MATCH('Poles Results'!$E183,Poles!$F:$F,0),2)&gt;0,INDEX(Poles!$A:$F,MATCH('Poles Results'!$E183,Poles!$F:$F,0),2),""),"")</f>
        <v xml:space="preserve">Livya Braskamp </v>
      </c>
      <c r="C183" s="84" t="str">
        <f>IFERROR(IF(INDEX(Poles!$A:$F,MATCH('Poles Results'!E183,Poles!$F:$F,0),3)&gt;0,INDEX(Poles!$A:$F,MATCH('Poles Results'!E183,Poles!$F:$F,0),3),""),"")</f>
        <v xml:space="preserve">Lilly </v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>
        <f>IFERROR(IF(INDEX(Poles!$A:$F,MATCH('Poles Results'!$E184,Poles!$F:$F,0),1)&gt;0,INDEX(Poles!$A:$F,MATCH('Poles Results'!$E184,Poles!$F:$F,0),1),""),"")</f>
        <v>1</v>
      </c>
      <c r="B184" s="84" t="str">
        <f>IFERROR(IF(INDEX(Poles!$A:$F,MATCH('Poles Results'!$E184,Poles!$F:$F,0),2)&gt;0,INDEX(Poles!$A:$F,MATCH('Poles Results'!$E184,Poles!$F:$F,0),2),""),"")</f>
        <v xml:space="preserve">Livya Braskamp </v>
      </c>
      <c r="C184" s="84" t="str">
        <f>IFERROR(IF(INDEX(Poles!$A:$F,MATCH('Poles Results'!E184,Poles!$F:$F,0),3)&gt;0,INDEX(Poles!$A:$F,MATCH('Poles Results'!E184,Poles!$F:$F,0),3),""),"")</f>
        <v xml:space="preserve">Lilly </v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>
        <f>IFERROR(IF(INDEX(Poles!$A:$F,MATCH('Poles Results'!$E185,Poles!$F:$F,0),1)&gt;0,INDEX(Poles!$A:$F,MATCH('Poles Results'!$E185,Poles!$F:$F,0),1),""),"")</f>
        <v>1</v>
      </c>
      <c r="B185" s="84" t="str">
        <f>IFERROR(IF(INDEX(Poles!$A:$F,MATCH('Poles Results'!$E185,Poles!$F:$F,0),2)&gt;0,INDEX(Poles!$A:$F,MATCH('Poles Results'!$E185,Poles!$F:$F,0),2),""),"")</f>
        <v xml:space="preserve">Livya Braskamp </v>
      </c>
      <c r="C185" s="84" t="str">
        <f>IFERROR(IF(INDEX(Poles!$A:$F,MATCH('Poles Results'!E185,Poles!$F:$F,0),3)&gt;0,INDEX(Poles!$A:$F,MATCH('Poles Results'!E185,Poles!$F:$F,0),3),""),"")</f>
        <v xml:space="preserve">Lilly </v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>
        <f>IFERROR(IF(INDEX(Poles!$A:$F,MATCH('Poles Results'!$E186,Poles!$F:$F,0),1)&gt;0,INDEX(Poles!$A:$F,MATCH('Poles Results'!$E186,Poles!$F:$F,0),1),""),"")</f>
        <v>1</v>
      </c>
      <c r="B186" s="84" t="str">
        <f>IFERROR(IF(INDEX(Poles!$A:$F,MATCH('Poles Results'!$E186,Poles!$F:$F,0),2)&gt;0,INDEX(Poles!$A:$F,MATCH('Poles Results'!$E186,Poles!$F:$F,0),2),""),"")</f>
        <v xml:space="preserve">Livya Braskamp </v>
      </c>
      <c r="C186" s="84" t="str">
        <f>IFERROR(IF(INDEX(Poles!$A:$F,MATCH('Poles Results'!E186,Poles!$F:$F,0),3)&gt;0,INDEX(Poles!$A:$F,MATCH('Poles Results'!E186,Poles!$F:$F,0),3),""),"")</f>
        <v xml:space="preserve">Lilly </v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>
        <f>IFERROR(IF(INDEX(Poles!$A:$F,MATCH('Poles Results'!$E187,Poles!$F:$F,0),1)&gt;0,INDEX(Poles!$A:$F,MATCH('Poles Results'!$E187,Poles!$F:$F,0),1),""),"")</f>
        <v>1</v>
      </c>
      <c r="B187" s="84" t="str">
        <f>IFERROR(IF(INDEX(Poles!$A:$F,MATCH('Poles Results'!$E187,Poles!$F:$F,0),2)&gt;0,INDEX(Poles!$A:$F,MATCH('Poles Results'!$E187,Poles!$F:$F,0),2),""),"")</f>
        <v xml:space="preserve">Livya Braskamp </v>
      </c>
      <c r="C187" s="84" t="str">
        <f>IFERROR(IF(INDEX(Poles!$A:$F,MATCH('Poles Results'!E187,Poles!$F:$F,0),3)&gt;0,INDEX(Poles!$A:$F,MATCH('Poles Results'!E187,Poles!$F:$F,0),3),""),"")</f>
        <v xml:space="preserve">Lilly </v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>
        <f>IFERROR(IF(INDEX(Poles!$A:$F,MATCH('Poles Results'!$E188,Poles!$F:$F,0),1)&gt;0,INDEX(Poles!$A:$F,MATCH('Poles Results'!$E188,Poles!$F:$F,0),1),""),"")</f>
        <v>1</v>
      </c>
      <c r="B188" s="84" t="str">
        <f>IFERROR(IF(INDEX(Poles!$A:$F,MATCH('Poles Results'!$E188,Poles!$F:$F,0),2)&gt;0,INDEX(Poles!$A:$F,MATCH('Poles Results'!$E188,Poles!$F:$F,0),2),""),"")</f>
        <v xml:space="preserve">Livya Braskamp </v>
      </c>
      <c r="C188" s="84" t="str">
        <f>IFERROR(IF(INDEX(Poles!$A:$F,MATCH('Poles Results'!E188,Poles!$F:$F,0),3)&gt;0,INDEX(Poles!$A:$F,MATCH('Poles Results'!E188,Poles!$F:$F,0),3),""),"")</f>
        <v xml:space="preserve">Lilly </v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>
        <f>IFERROR(IF(INDEX(Poles!$A:$F,MATCH('Poles Results'!$E189,Poles!$F:$F,0),1)&gt;0,INDEX(Poles!$A:$F,MATCH('Poles Results'!$E189,Poles!$F:$F,0),1),""),"")</f>
        <v>1</v>
      </c>
      <c r="B189" s="84" t="str">
        <f>IFERROR(IF(INDEX(Poles!$A:$F,MATCH('Poles Results'!$E189,Poles!$F:$F,0),2)&gt;0,INDEX(Poles!$A:$F,MATCH('Poles Results'!$E189,Poles!$F:$F,0),2),""),"")</f>
        <v xml:space="preserve">Livya Braskamp </v>
      </c>
      <c r="C189" s="84" t="str">
        <f>IFERROR(IF(INDEX(Poles!$A:$F,MATCH('Poles Results'!E189,Poles!$F:$F,0),3)&gt;0,INDEX(Poles!$A:$F,MATCH('Poles Results'!E189,Poles!$F:$F,0),3),""),"")</f>
        <v xml:space="preserve">Lilly </v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>
        <f>IFERROR(IF(INDEX(Poles!$A:$F,MATCH('Poles Results'!$E190,Poles!$F:$F,0),1)&gt;0,INDEX(Poles!$A:$F,MATCH('Poles Results'!$E190,Poles!$F:$F,0),1),""),"")</f>
        <v>1</v>
      </c>
      <c r="B190" s="84" t="str">
        <f>IFERROR(IF(INDEX(Poles!$A:$F,MATCH('Poles Results'!$E190,Poles!$F:$F,0),2)&gt;0,INDEX(Poles!$A:$F,MATCH('Poles Results'!$E190,Poles!$F:$F,0),2),""),"")</f>
        <v xml:space="preserve">Livya Braskamp </v>
      </c>
      <c r="C190" s="84" t="str">
        <f>IFERROR(IF(INDEX(Poles!$A:$F,MATCH('Poles Results'!E190,Poles!$F:$F,0),3)&gt;0,INDEX(Poles!$A:$F,MATCH('Poles Results'!E190,Poles!$F:$F,0),3),""),"")</f>
        <v xml:space="preserve">Lilly </v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>
        <f>IFERROR(IF(INDEX(Poles!$A:$F,MATCH('Poles Results'!$E191,Poles!$F:$F,0),1)&gt;0,INDEX(Poles!$A:$F,MATCH('Poles Results'!$E191,Poles!$F:$F,0),1),""),"")</f>
        <v>1</v>
      </c>
      <c r="B191" s="84" t="str">
        <f>IFERROR(IF(INDEX(Poles!$A:$F,MATCH('Poles Results'!$E191,Poles!$F:$F,0),2)&gt;0,INDEX(Poles!$A:$F,MATCH('Poles Results'!$E191,Poles!$F:$F,0),2),""),"")</f>
        <v xml:space="preserve">Livya Braskamp </v>
      </c>
      <c r="C191" s="84" t="str">
        <f>IFERROR(IF(INDEX(Poles!$A:$F,MATCH('Poles Results'!E191,Poles!$F:$F,0),3)&gt;0,INDEX(Poles!$A:$F,MATCH('Poles Results'!E191,Poles!$F:$F,0),3),""),"")</f>
        <v xml:space="preserve">Lilly </v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>
        <f>IFERROR(IF(INDEX(Poles!$A:$F,MATCH('Poles Results'!$E192,Poles!$F:$F,0),1)&gt;0,INDEX(Poles!$A:$F,MATCH('Poles Results'!$E192,Poles!$F:$F,0),1),""),"")</f>
        <v>1</v>
      </c>
      <c r="B192" s="84" t="str">
        <f>IFERROR(IF(INDEX(Poles!$A:$F,MATCH('Poles Results'!$E192,Poles!$F:$F,0),2)&gt;0,INDEX(Poles!$A:$F,MATCH('Poles Results'!$E192,Poles!$F:$F,0),2),""),"")</f>
        <v xml:space="preserve">Livya Braskamp </v>
      </c>
      <c r="C192" s="84" t="str">
        <f>IFERROR(IF(INDEX(Poles!$A:$F,MATCH('Poles Results'!E192,Poles!$F:$F,0),3)&gt;0,INDEX(Poles!$A:$F,MATCH('Poles Results'!E192,Poles!$F:$F,0),3),""),"")</f>
        <v xml:space="preserve">Lilly </v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>
        <f>IFERROR(IF(INDEX(Poles!$A:$F,MATCH('Poles Results'!$E193,Poles!$F:$F,0),1)&gt;0,INDEX(Poles!$A:$F,MATCH('Poles Results'!$E193,Poles!$F:$F,0),1),""),"")</f>
        <v>1</v>
      </c>
      <c r="B193" s="84" t="str">
        <f>IFERROR(IF(INDEX(Poles!$A:$F,MATCH('Poles Results'!$E193,Poles!$F:$F,0),2)&gt;0,INDEX(Poles!$A:$F,MATCH('Poles Results'!$E193,Poles!$F:$F,0),2),""),"")</f>
        <v xml:space="preserve">Livya Braskamp </v>
      </c>
      <c r="C193" s="84" t="str">
        <f>IFERROR(IF(INDEX(Poles!$A:$F,MATCH('Poles Results'!E193,Poles!$F:$F,0),3)&gt;0,INDEX(Poles!$A:$F,MATCH('Poles Results'!E193,Poles!$F:$F,0),3),""),"")</f>
        <v xml:space="preserve">Lilly </v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>
        <f>IFERROR(IF(INDEX(Poles!$A:$F,MATCH('Poles Results'!$E194,Poles!$F:$F,0),1)&gt;0,INDEX(Poles!$A:$F,MATCH('Poles Results'!$E194,Poles!$F:$F,0),1),""),"")</f>
        <v>1</v>
      </c>
      <c r="B194" s="84" t="str">
        <f>IFERROR(IF(INDEX(Poles!$A:$F,MATCH('Poles Results'!$E194,Poles!$F:$F,0),2)&gt;0,INDEX(Poles!$A:$F,MATCH('Poles Results'!$E194,Poles!$F:$F,0),2),""),"")</f>
        <v xml:space="preserve">Livya Braskamp </v>
      </c>
      <c r="C194" s="84" t="str">
        <f>IFERROR(IF(INDEX(Poles!$A:$F,MATCH('Poles Results'!E194,Poles!$F:$F,0),3)&gt;0,INDEX(Poles!$A:$F,MATCH('Poles Results'!E194,Poles!$F:$F,0),3),""),"")</f>
        <v xml:space="preserve">Lilly </v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>
        <f>IFERROR(IF(INDEX(Poles!$A:$F,MATCH('Poles Results'!$E195,Poles!$F:$F,0),1)&gt;0,INDEX(Poles!$A:$F,MATCH('Poles Results'!$E195,Poles!$F:$F,0),1),""),"")</f>
        <v>1</v>
      </c>
      <c r="B195" s="84" t="str">
        <f>IFERROR(IF(INDEX(Poles!$A:$F,MATCH('Poles Results'!$E195,Poles!$F:$F,0),2)&gt;0,INDEX(Poles!$A:$F,MATCH('Poles Results'!$E195,Poles!$F:$F,0),2),""),"")</f>
        <v xml:space="preserve">Livya Braskamp </v>
      </c>
      <c r="C195" s="84" t="str">
        <f>IFERROR(IF(INDEX(Poles!$A:$F,MATCH('Poles Results'!E195,Poles!$F:$F,0),3)&gt;0,INDEX(Poles!$A:$F,MATCH('Poles Results'!E195,Poles!$F:$F,0),3),""),"")</f>
        <v xml:space="preserve">Lilly </v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>
        <f>IFERROR(IF(INDEX(Poles!$A:$F,MATCH('Poles Results'!$E196,Poles!$F:$F,0),1)&gt;0,INDEX(Poles!$A:$F,MATCH('Poles Results'!$E196,Poles!$F:$F,0),1),""),"")</f>
        <v>1</v>
      </c>
      <c r="B196" s="84" t="str">
        <f>IFERROR(IF(INDEX(Poles!$A:$F,MATCH('Poles Results'!$E196,Poles!$F:$F,0),2)&gt;0,INDEX(Poles!$A:$F,MATCH('Poles Results'!$E196,Poles!$F:$F,0),2),""),"")</f>
        <v xml:space="preserve">Livya Braskamp </v>
      </c>
      <c r="C196" s="84" t="str">
        <f>IFERROR(IF(INDEX(Poles!$A:$F,MATCH('Poles Results'!E196,Poles!$F:$F,0),3)&gt;0,INDEX(Poles!$A:$F,MATCH('Poles Results'!E196,Poles!$F:$F,0),3),""),"")</f>
        <v xml:space="preserve">Lilly </v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>
        <f>IFERROR(IF(INDEX(Poles!$A:$F,MATCH('Poles Results'!$E197,Poles!$F:$F,0),1)&gt;0,INDEX(Poles!$A:$F,MATCH('Poles Results'!$E197,Poles!$F:$F,0),1),""),"")</f>
        <v>1</v>
      </c>
      <c r="B197" s="84" t="str">
        <f>IFERROR(IF(INDEX(Poles!$A:$F,MATCH('Poles Results'!$E197,Poles!$F:$F,0),2)&gt;0,INDEX(Poles!$A:$F,MATCH('Poles Results'!$E197,Poles!$F:$F,0),2),""),"")</f>
        <v xml:space="preserve">Livya Braskamp </v>
      </c>
      <c r="C197" s="84" t="str">
        <f>IFERROR(IF(INDEX(Poles!$A:$F,MATCH('Poles Results'!E197,Poles!$F:$F,0),3)&gt;0,INDEX(Poles!$A:$F,MATCH('Poles Results'!E197,Poles!$F:$F,0),3),""),"")</f>
        <v xml:space="preserve">Lilly </v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>
        <f>IFERROR(IF(INDEX(Poles!$A:$F,MATCH('Poles Results'!$E198,Poles!$F:$F,0),1)&gt;0,INDEX(Poles!$A:$F,MATCH('Poles Results'!$E198,Poles!$F:$F,0),1),""),"")</f>
        <v>1</v>
      </c>
      <c r="B198" s="84" t="str">
        <f>IFERROR(IF(INDEX(Poles!$A:$F,MATCH('Poles Results'!$E198,Poles!$F:$F,0),2)&gt;0,INDEX(Poles!$A:$F,MATCH('Poles Results'!$E198,Poles!$F:$F,0),2),""),"")</f>
        <v xml:space="preserve">Livya Braskamp </v>
      </c>
      <c r="C198" s="84" t="str">
        <f>IFERROR(IF(INDEX(Poles!$A:$F,MATCH('Poles Results'!E198,Poles!$F:$F,0),3)&gt;0,INDEX(Poles!$A:$F,MATCH('Poles Results'!E198,Poles!$F:$F,0),3),""),"")</f>
        <v xml:space="preserve">Lilly </v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>
        <f>IFERROR(IF(INDEX(Poles!$A:$F,MATCH('Poles Results'!$E199,Poles!$F:$F,0),1)&gt;0,INDEX(Poles!$A:$F,MATCH('Poles Results'!$E199,Poles!$F:$F,0),1),""),"")</f>
        <v>1</v>
      </c>
      <c r="B199" s="84" t="str">
        <f>IFERROR(IF(INDEX(Poles!$A:$F,MATCH('Poles Results'!$E199,Poles!$F:$F,0),2)&gt;0,INDEX(Poles!$A:$F,MATCH('Poles Results'!$E199,Poles!$F:$F,0),2),""),"")</f>
        <v xml:space="preserve">Livya Braskamp </v>
      </c>
      <c r="C199" s="84" t="str">
        <f>IFERROR(IF(INDEX(Poles!$A:$F,MATCH('Poles Results'!E199,Poles!$F:$F,0),3)&gt;0,INDEX(Poles!$A:$F,MATCH('Poles Results'!E199,Poles!$F:$F,0),3),""),"")</f>
        <v xml:space="preserve">Lilly </v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>
        <f>IFERROR(IF(INDEX(Poles!$A:$F,MATCH('Poles Results'!$E200,Poles!$F:$F,0),1)&gt;0,INDEX(Poles!$A:$F,MATCH('Poles Results'!$E200,Poles!$F:$F,0),1),""),"")</f>
        <v>1</v>
      </c>
      <c r="B200" s="84" t="str">
        <f>IFERROR(IF(INDEX(Poles!$A:$F,MATCH('Poles Results'!$E200,Poles!$F:$F,0),2)&gt;0,INDEX(Poles!$A:$F,MATCH('Poles Results'!$E200,Poles!$F:$F,0),2),""),"")</f>
        <v xml:space="preserve">Livya Braskamp </v>
      </c>
      <c r="C200" s="84" t="str">
        <f>IFERROR(IF(INDEX(Poles!$A:$F,MATCH('Poles Results'!E200,Poles!$F:$F,0),3)&gt;0,INDEX(Poles!$A:$F,MATCH('Poles Results'!E200,Poles!$F:$F,0),3),""),"")</f>
        <v xml:space="preserve">Lilly </v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>
        <f>IFERROR(IF(INDEX(Poles!$A:$F,MATCH('Poles Results'!$E201,Poles!$F:$F,0),1)&gt;0,INDEX(Poles!$A:$F,MATCH('Poles Results'!$E201,Poles!$F:$F,0),1),""),"")</f>
        <v>1</v>
      </c>
      <c r="B201" s="84" t="str">
        <f>IFERROR(IF(INDEX(Poles!$A:$F,MATCH('Poles Results'!$E201,Poles!$F:$F,0),2)&gt;0,INDEX(Poles!$A:$F,MATCH('Poles Results'!$E201,Poles!$F:$F,0),2),""),"")</f>
        <v xml:space="preserve">Livya Braskamp </v>
      </c>
      <c r="C201" s="84" t="str">
        <f>IFERROR(IF(INDEX(Poles!$A:$F,MATCH('Poles Results'!E201,Poles!$F:$F,0),3)&gt;0,INDEX(Poles!$A:$F,MATCH('Poles Results'!E201,Poles!$F:$F,0),3),""),"")</f>
        <v xml:space="preserve">Lilly </v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>
        <f>IFERROR(IF(INDEX(Poles!$A:$F,MATCH('Poles Results'!$E202,Poles!$F:$F,0),1)&gt;0,INDEX(Poles!$A:$F,MATCH('Poles Results'!$E202,Poles!$F:$F,0),1),""),"")</f>
        <v>1</v>
      </c>
      <c r="B202" s="84" t="str">
        <f>IFERROR(IF(INDEX(Poles!$A:$F,MATCH('Poles Results'!$E202,Poles!$F:$F,0),2)&gt;0,INDEX(Poles!$A:$F,MATCH('Poles Results'!$E202,Poles!$F:$F,0),2),""),"")</f>
        <v xml:space="preserve">Livya Braskamp </v>
      </c>
      <c r="C202" s="84" t="str">
        <f>IFERROR(IF(INDEX(Poles!$A:$F,MATCH('Poles Results'!E202,Poles!$F:$F,0),3)&gt;0,INDEX(Poles!$A:$F,MATCH('Poles Results'!E202,Poles!$F:$F,0),3),""),"")</f>
        <v xml:space="preserve">Lilly </v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>
        <f>IFERROR(IF(INDEX(Poles!$A:$F,MATCH('Poles Results'!$E203,Poles!$F:$F,0),1)&gt;0,INDEX(Poles!$A:$F,MATCH('Poles Results'!$E203,Poles!$F:$F,0),1),""),"")</f>
        <v>1</v>
      </c>
      <c r="B203" s="84" t="str">
        <f>IFERROR(IF(INDEX(Poles!$A:$F,MATCH('Poles Results'!$E203,Poles!$F:$F,0),2)&gt;0,INDEX(Poles!$A:$F,MATCH('Poles Results'!$E203,Poles!$F:$F,0),2),""),"")</f>
        <v xml:space="preserve">Livya Braskamp </v>
      </c>
      <c r="C203" s="84" t="str">
        <f>IFERROR(IF(INDEX(Poles!$A:$F,MATCH('Poles Results'!E203,Poles!$F:$F,0),3)&gt;0,INDEX(Poles!$A:$F,MATCH('Poles Results'!E203,Poles!$F:$F,0),3),""),"")</f>
        <v xml:space="preserve">Lilly </v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>
        <f>IFERROR(IF(INDEX(Poles!$A:$F,MATCH('Poles Results'!$E204,Poles!$F:$F,0),1)&gt;0,INDEX(Poles!$A:$F,MATCH('Poles Results'!$E204,Poles!$F:$F,0),1),""),"")</f>
        <v>1</v>
      </c>
      <c r="B204" s="84" t="str">
        <f>IFERROR(IF(INDEX(Poles!$A:$F,MATCH('Poles Results'!$E204,Poles!$F:$F,0),2)&gt;0,INDEX(Poles!$A:$F,MATCH('Poles Results'!$E204,Poles!$F:$F,0),2),""),"")</f>
        <v xml:space="preserve">Livya Braskamp </v>
      </c>
      <c r="C204" s="84" t="str">
        <f>IFERROR(IF(INDEX(Poles!$A:$F,MATCH('Poles Results'!E204,Poles!$F:$F,0),3)&gt;0,INDEX(Poles!$A:$F,MATCH('Poles Results'!E204,Poles!$F:$F,0),3),""),"")</f>
        <v xml:space="preserve">Lilly </v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>
        <f>IFERROR(IF(INDEX(Poles!$A:$F,MATCH('Poles Results'!$E205,Poles!$F:$F,0),1)&gt;0,INDEX(Poles!$A:$F,MATCH('Poles Results'!$E205,Poles!$F:$F,0),1),""),"")</f>
        <v>1</v>
      </c>
      <c r="B205" s="84" t="str">
        <f>IFERROR(IF(INDEX(Poles!$A:$F,MATCH('Poles Results'!$E205,Poles!$F:$F,0),2)&gt;0,INDEX(Poles!$A:$F,MATCH('Poles Results'!$E205,Poles!$F:$F,0),2),""),"")</f>
        <v xml:space="preserve">Livya Braskamp </v>
      </c>
      <c r="C205" s="84" t="str">
        <f>IFERROR(IF(INDEX(Poles!$A:$F,MATCH('Poles Results'!E205,Poles!$F:$F,0),3)&gt;0,INDEX(Poles!$A:$F,MATCH('Poles Results'!E205,Poles!$F:$F,0),3),""),"")</f>
        <v xml:space="preserve">Lilly </v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>
        <f>IFERROR(IF(INDEX(Poles!$A:$F,MATCH('Poles Results'!$E206,Poles!$F:$F,0),1)&gt;0,INDEX(Poles!$A:$F,MATCH('Poles Results'!$E206,Poles!$F:$F,0),1),""),"")</f>
        <v>1</v>
      </c>
      <c r="B206" s="84" t="str">
        <f>IFERROR(IF(INDEX(Poles!$A:$F,MATCH('Poles Results'!$E206,Poles!$F:$F,0),2)&gt;0,INDEX(Poles!$A:$F,MATCH('Poles Results'!$E206,Poles!$F:$F,0),2),""),"")</f>
        <v xml:space="preserve">Livya Braskamp </v>
      </c>
      <c r="C206" s="84" t="str">
        <f>IFERROR(IF(INDEX(Poles!$A:$F,MATCH('Poles Results'!E206,Poles!$F:$F,0),3)&gt;0,INDEX(Poles!$A:$F,MATCH('Poles Results'!E206,Poles!$F:$F,0),3),""),"")</f>
        <v xml:space="preserve">Lilly </v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>
        <f>IFERROR(IF(INDEX(Poles!$A:$F,MATCH('Poles Results'!$E207,Poles!$F:$F,0),1)&gt;0,INDEX(Poles!$A:$F,MATCH('Poles Results'!$E207,Poles!$F:$F,0),1),""),"")</f>
        <v>1</v>
      </c>
      <c r="B207" s="84" t="str">
        <f>IFERROR(IF(INDEX(Poles!$A:$F,MATCH('Poles Results'!$E207,Poles!$F:$F,0),2)&gt;0,INDEX(Poles!$A:$F,MATCH('Poles Results'!$E207,Poles!$F:$F,0),2),""),"")</f>
        <v xml:space="preserve">Livya Braskamp </v>
      </c>
      <c r="C207" s="84" t="str">
        <f>IFERROR(IF(INDEX(Poles!$A:$F,MATCH('Poles Results'!E207,Poles!$F:$F,0),3)&gt;0,INDEX(Poles!$A:$F,MATCH('Poles Results'!E207,Poles!$F:$F,0),3),""),"")</f>
        <v xml:space="preserve">Lilly </v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>
        <f>IFERROR(IF(INDEX(Poles!$A:$F,MATCH('Poles Results'!$E208,Poles!$F:$F,0),1)&gt;0,INDEX(Poles!$A:$F,MATCH('Poles Results'!$E208,Poles!$F:$F,0),1),""),"")</f>
        <v>1</v>
      </c>
      <c r="B208" s="84" t="str">
        <f>IFERROR(IF(INDEX(Poles!$A:$F,MATCH('Poles Results'!$E208,Poles!$F:$F,0),2)&gt;0,INDEX(Poles!$A:$F,MATCH('Poles Results'!$E208,Poles!$F:$F,0),2),""),"")</f>
        <v xml:space="preserve">Livya Braskamp </v>
      </c>
      <c r="C208" s="84" t="str">
        <f>IFERROR(IF(INDEX(Poles!$A:$F,MATCH('Poles Results'!E208,Poles!$F:$F,0),3)&gt;0,INDEX(Poles!$A:$F,MATCH('Poles Results'!E208,Poles!$F:$F,0),3),""),"")</f>
        <v xml:space="preserve">Lilly </v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>
        <f>IFERROR(IF(INDEX(Poles!$A:$F,MATCH('Poles Results'!$E209,Poles!$F:$F,0),1)&gt;0,INDEX(Poles!$A:$F,MATCH('Poles Results'!$E209,Poles!$F:$F,0),1),""),"")</f>
        <v>1</v>
      </c>
      <c r="B209" s="84" t="str">
        <f>IFERROR(IF(INDEX(Poles!$A:$F,MATCH('Poles Results'!$E209,Poles!$F:$F,0),2)&gt;0,INDEX(Poles!$A:$F,MATCH('Poles Results'!$E209,Poles!$F:$F,0),2),""),"")</f>
        <v xml:space="preserve">Livya Braskamp </v>
      </c>
      <c r="C209" s="84" t="str">
        <f>IFERROR(IF(INDEX(Poles!$A:$F,MATCH('Poles Results'!E209,Poles!$F:$F,0),3)&gt;0,INDEX(Poles!$A:$F,MATCH('Poles Results'!E209,Poles!$F:$F,0),3),""),"")</f>
        <v xml:space="preserve">Lilly </v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>
        <f>IFERROR(IF(INDEX(Poles!$A:$F,MATCH('Poles Results'!$E210,Poles!$F:$F,0),1)&gt;0,INDEX(Poles!$A:$F,MATCH('Poles Results'!$E210,Poles!$F:$F,0),1),""),"")</f>
        <v>1</v>
      </c>
      <c r="B210" s="84" t="str">
        <f>IFERROR(IF(INDEX(Poles!$A:$F,MATCH('Poles Results'!$E210,Poles!$F:$F,0),2)&gt;0,INDEX(Poles!$A:$F,MATCH('Poles Results'!$E210,Poles!$F:$F,0),2),""),"")</f>
        <v xml:space="preserve">Livya Braskamp </v>
      </c>
      <c r="C210" s="84" t="str">
        <f>IFERROR(IF(INDEX(Poles!$A:$F,MATCH('Poles Results'!E210,Poles!$F:$F,0),3)&gt;0,INDEX(Poles!$A:$F,MATCH('Poles Results'!E210,Poles!$F:$F,0),3),""),"")</f>
        <v xml:space="preserve">Lilly </v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>
        <f>IFERROR(IF(INDEX(Poles!$A:$F,MATCH('Poles Results'!$E211,Poles!$F:$F,0),1)&gt;0,INDEX(Poles!$A:$F,MATCH('Poles Results'!$E211,Poles!$F:$F,0),1),""),"")</f>
        <v>1</v>
      </c>
      <c r="B211" s="84" t="str">
        <f>IFERROR(IF(INDEX(Poles!$A:$F,MATCH('Poles Results'!$E211,Poles!$F:$F,0),2)&gt;0,INDEX(Poles!$A:$F,MATCH('Poles Results'!$E211,Poles!$F:$F,0),2),""),"")</f>
        <v xml:space="preserve">Livya Braskamp </v>
      </c>
      <c r="C211" s="84" t="str">
        <f>IFERROR(IF(INDEX(Poles!$A:$F,MATCH('Poles Results'!E211,Poles!$F:$F,0),3)&gt;0,INDEX(Poles!$A:$F,MATCH('Poles Results'!E211,Poles!$F:$F,0),3),""),"")</f>
        <v xml:space="preserve">Lilly </v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>
        <f>IFERROR(IF(INDEX(Poles!$A:$F,MATCH('Poles Results'!$E212,Poles!$F:$F,0),1)&gt;0,INDEX(Poles!$A:$F,MATCH('Poles Results'!$E212,Poles!$F:$F,0),1),""),"")</f>
        <v>1</v>
      </c>
      <c r="B212" s="84" t="str">
        <f>IFERROR(IF(INDEX(Poles!$A:$F,MATCH('Poles Results'!$E212,Poles!$F:$F,0),2)&gt;0,INDEX(Poles!$A:$F,MATCH('Poles Results'!$E212,Poles!$F:$F,0),2),""),"")</f>
        <v xml:space="preserve">Livya Braskamp </v>
      </c>
      <c r="C212" s="84" t="str">
        <f>IFERROR(IF(INDEX(Poles!$A:$F,MATCH('Poles Results'!E212,Poles!$F:$F,0),3)&gt;0,INDEX(Poles!$A:$F,MATCH('Poles Results'!E212,Poles!$F:$F,0),3),""),"")</f>
        <v xml:space="preserve">Lilly </v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>
        <f>IFERROR(IF(INDEX(Poles!$A:$F,MATCH('Poles Results'!$E213,Poles!$F:$F,0),1)&gt;0,INDEX(Poles!$A:$F,MATCH('Poles Results'!$E213,Poles!$F:$F,0),1),""),"")</f>
        <v>1</v>
      </c>
      <c r="B213" s="84" t="str">
        <f>IFERROR(IF(INDEX(Poles!$A:$F,MATCH('Poles Results'!$E213,Poles!$F:$F,0),2)&gt;0,INDEX(Poles!$A:$F,MATCH('Poles Results'!$E213,Poles!$F:$F,0),2),""),"")</f>
        <v xml:space="preserve">Livya Braskamp </v>
      </c>
      <c r="C213" s="84" t="str">
        <f>IFERROR(IF(INDEX(Poles!$A:$F,MATCH('Poles Results'!E213,Poles!$F:$F,0),3)&gt;0,INDEX(Poles!$A:$F,MATCH('Poles Results'!E213,Poles!$F:$F,0),3),""),"")</f>
        <v xml:space="preserve">Lilly </v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>
        <f>IFERROR(IF(INDEX(Poles!$A:$F,MATCH('Poles Results'!$E214,Poles!$F:$F,0),1)&gt;0,INDEX(Poles!$A:$F,MATCH('Poles Results'!$E214,Poles!$F:$F,0),1),""),"")</f>
        <v>1</v>
      </c>
      <c r="B214" s="84" t="str">
        <f>IFERROR(IF(INDEX(Poles!$A:$F,MATCH('Poles Results'!$E214,Poles!$F:$F,0),2)&gt;0,INDEX(Poles!$A:$F,MATCH('Poles Results'!$E214,Poles!$F:$F,0),2),""),"")</f>
        <v xml:space="preserve">Livya Braskamp </v>
      </c>
      <c r="C214" s="84" t="str">
        <f>IFERROR(IF(INDEX(Poles!$A:$F,MATCH('Poles Results'!E214,Poles!$F:$F,0),3)&gt;0,INDEX(Poles!$A:$F,MATCH('Poles Results'!E214,Poles!$F:$F,0),3),""),"")</f>
        <v xml:space="preserve">Lilly </v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>
        <f>IFERROR(IF(INDEX(Poles!$A:$F,MATCH('Poles Results'!$E215,Poles!$F:$F,0),1)&gt;0,INDEX(Poles!$A:$F,MATCH('Poles Results'!$E215,Poles!$F:$F,0),1),""),"")</f>
        <v>1</v>
      </c>
      <c r="B215" s="84" t="str">
        <f>IFERROR(IF(INDEX(Poles!$A:$F,MATCH('Poles Results'!$E215,Poles!$F:$F,0),2)&gt;0,INDEX(Poles!$A:$F,MATCH('Poles Results'!$E215,Poles!$F:$F,0),2),""),"")</f>
        <v xml:space="preserve">Livya Braskamp </v>
      </c>
      <c r="C215" s="84" t="str">
        <f>IFERROR(IF(INDEX(Poles!$A:$F,MATCH('Poles Results'!E215,Poles!$F:$F,0),3)&gt;0,INDEX(Poles!$A:$F,MATCH('Poles Results'!E215,Poles!$F:$F,0),3),""),"")</f>
        <v xml:space="preserve">Lilly </v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>
        <f>IFERROR(IF(INDEX(Poles!$A:$F,MATCH('Poles Results'!$E216,Poles!$F:$F,0),1)&gt;0,INDEX(Poles!$A:$F,MATCH('Poles Results'!$E216,Poles!$F:$F,0),1),""),"")</f>
        <v>1</v>
      </c>
      <c r="B216" s="84" t="str">
        <f>IFERROR(IF(INDEX(Poles!$A:$F,MATCH('Poles Results'!$E216,Poles!$F:$F,0),2)&gt;0,INDEX(Poles!$A:$F,MATCH('Poles Results'!$E216,Poles!$F:$F,0),2),""),"")</f>
        <v xml:space="preserve">Livya Braskamp </v>
      </c>
      <c r="C216" s="84" t="str">
        <f>IFERROR(IF(INDEX(Poles!$A:$F,MATCH('Poles Results'!E216,Poles!$F:$F,0),3)&gt;0,INDEX(Poles!$A:$F,MATCH('Poles Results'!E216,Poles!$F:$F,0),3),""),"")</f>
        <v xml:space="preserve">Lilly </v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>
        <f>IFERROR(IF(INDEX(Poles!$A:$F,MATCH('Poles Results'!$E217,Poles!$F:$F,0),1)&gt;0,INDEX(Poles!$A:$F,MATCH('Poles Results'!$E217,Poles!$F:$F,0),1),""),"")</f>
        <v>1</v>
      </c>
      <c r="B217" s="84" t="str">
        <f>IFERROR(IF(INDEX(Poles!$A:$F,MATCH('Poles Results'!$E217,Poles!$F:$F,0),2)&gt;0,INDEX(Poles!$A:$F,MATCH('Poles Results'!$E217,Poles!$F:$F,0),2),""),"")</f>
        <v xml:space="preserve">Livya Braskamp </v>
      </c>
      <c r="C217" s="84" t="str">
        <f>IFERROR(IF(INDEX(Poles!$A:$F,MATCH('Poles Results'!E217,Poles!$F:$F,0),3)&gt;0,INDEX(Poles!$A:$F,MATCH('Poles Results'!E217,Poles!$F:$F,0),3),""),"")</f>
        <v xml:space="preserve">Lilly </v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>
        <f>IFERROR(IF(INDEX(Poles!$A:$F,MATCH('Poles Results'!$E218,Poles!$F:$F,0),1)&gt;0,INDEX(Poles!$A:$F,MATCH('Poles Results'!$E218,Poles!$F:$F,0),1),""),"")</f>
        <v>1</v>
      </c>
      <c r="B218" s="84" t="str">
        <f>IFERROR(IF(INDEX(Poles!$A:$F,MATCH('Poles Results'!$E218,Poles!$F:$F,0),2)&gt;0,INDEX(Poles!$A:$F,MATCH('Poles Results'!$E218,Poles!$F:$F,0),2),""),"")</f>
        <v xml:space="preserve">Livya Braskamp </v>
      </c>
      <c r="C218" s="84" t="str">
        <f>IFERROR(IF(INDEX(Poles!$A:$F,MATCH('Poles Results'!E218,Poles!$F:$F,0),3)&gt;0,INDEX(Poles!$A:$F,MATCH('Poles Results'!E218,Poles!$F:$F,0),3),""),"")</f>
        <v xml:space="preserve">Lilly </v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>
        <f>IFERROR(IF(INDEX(Poles!$A:$F,MATCH('Poles Results'!$E219,Poles!$F:$F,0),1)&gt;0,INDEX(Poles!$A:$F,MATCH('Poles Results'!$E219,Poles!$F:$F,0),1),""),"")</f>
        <v>1</v>
      </c>
      <c r="B219" s="84" t="str">
        <f>IFERROR(IF(INDEX(Poles!$A:$F,MATCH('Poles Results'!$E219,Poles!$F:$F,0),2)&gt;0,INDEX(Poles!$A:$F,MATCH('Poles Results'!$E219,Poles!$F:$F,0),2),""),"")</f>
        <v xml:space="preserve">Livya Braskamp </v>
      </c>
      <c r="C219" s="84" t="str">
        <f>IFERROR(IF(INDEX(Poles!$A:$F,MATCH('Poles Results'!E219,Poles!$F:$F,0),3)&gt;0,INDEX(Poles!$A:$F,MATCH('Poles Results'!E219,Poles!$F:$F,0),3),""),"")</f>
        <v xml:space="preserve">Lilly </v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>
        <f>IFERROR(IF(INDEX(Poles!$A:$F,MATCH('Poles Results'!$E220,Poles!$F:$F,0),1)&gt;0,INDEX(Poles!$A:$F,MATCH('Poles Results'!$E220,Poles!$F:$F,0),1),""),"")</f>
        <v>1</v>
      </c>
      <c r="B220" s="84" t="str">
        <f>IFERROR(IF(INDEX(Poles!$A:$F,MATCH('Poles Results'!$E220,Poles!$F:$F,0),2)&gt;0,INDEX(Poles!$A:$F,MATCH('Poles Results'!$E220,Poles!$F:$F,0),2),""),"")</f>
        <v xml:space="preserve">Livya Braskamp </v>
      </c>
      <c r="C220" s="84" t="str">
        <f>IFERROR(IF(INDEX(Poles!$A:$F,MATCH('Poles Results'!E220,Poles!$F:$F,0),3)&gt;0,INDEX(Poles!$A:$F,MATCH('Poles Results'!E220,Poles!$F:$F,0),3),""),"")</f>
        <v xml:space="preserve">Lilly </v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>
        <f>IFERROR(IF(INDEX(Poles!$A:$F,MATCH('Poles Results'!$E221,Poles!$F:$F,0),1)&gt;0,INDEX(Poles!$A:$F,MATCH('Poles Results'!$E221,Poles!$F:$F,0),1),""),"")</f>
        <v>1</v>
      </c>
      <c r="B221" s="84" t="str">
        <f>IFERROR(IF(INDEX(Poles!$A:$F,MATCH('Poles Results'!$E221,Poles!$F:$F,0),2)&gt;0,INDEX(Poles!$A:$F,MATCH('Poles Results'!$E221,Poles!$F:$F,0),2),""),"")</f>
        <v xml:space="preserve">Livya Braskamp </v>
      </c>
      <c r="C221" s="84" t="str">
        <f>IFERROR(IF(INDEX(Poles!$A:$F,MATCH('Poles Results'!E221,Poles!$F:$F,0),3)&gt;0,INDEX(Poles!$A:$F,MATCH('Poles Results'!E221,Poles!$F:$F,0),3),""),"")</f>
        <v xml:space="preserve">Lilly </v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>
        <f>IFERROR(IF(INDEX(Poles!$A:$F,MATCH('Poles Results'!$E222,Poles!$F:$F,0),1)&gt;0,INDEX(Poles!$A:$F,MATCH('Poles Results'!$E222,Poles!$F:$F,0),1),""),"")</f>
        <v>1</v>
      </c>
      <c r="B222" s="84" t="str">
        <f>IFERROR(IF(INDEX(Poles!$A:$F,MATCH('Poles Results'!$E222,Poles!$F:$F,0),2)&gt;0,INDEX(Poles!$A:$F,MATCH('Poles Results'!$E222,Poles!$F:$F,0),2),""),"")</f>
        <v xml:space="preserve">Livya Braskamp </v>
      </c>
      <c r="C222" s="84" t="str">
        <f>IFERROR(IF(INDEX(Poles!$A:$F,MATCH('Poles Results'!E222,Poles!$F:$F,0),3)&gt;0,INDEX(Poles!$A:$F,MATCH('Poles Results'!E222,Poles!$F:$F,0),3),""),"")</f>
        <v xml:space="preserve">Lilly </v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>
        <f>IFERROR(IF(INDEX(Poles!$A:$F,MATCH('Poles Results'!$E223,Poles!$F:$F,0),1)&gt;0,INDEX(Poles!$A:$F,MATCH('Poles Results'!$E223,Poles!$F:$F,0),1),""),"")</f>
        <v>1</v>
      </c>
      <c r="B223" s="84" t="str">
        <f>IFERROR(IF(INDEX(Poles!$A:$F,MATCH('Poles Results'!$E223,Poles!$F:$F,0),2)&gt;0,INDEX(Poles!$A:$F,MATCH('Poles Results'!$E223,Poles!$F:$F,0),2),""),"")</f>
        <v xml:space="preserve">Livya Braskamp </v>
      </c>
      <c r="C223" s="84" t="str">
        <f>IFERROR(IF(INDEX(Poles!$A:$F,MATCH('Poles Results'!E223,Poles!$F:$F,0),3)&gt;0,INDEX(Poles!$A:$F,MATCH('Poles Results'!E223,Poles!$F:$F,0),3),""),"")</f>
        <v xml:space="preserve">Lilly </v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>
        <f>IFERROR(IF(INDEX(Poles!$A:$F,MATCH('Poles Results'!$E224,Poles!$F:$F,0),1)&gt;0,INDEX(Poles!$A:$F,MATCH('Poles Results'!$E224,Poles!$F:$F,0),1),""),"")</f>
        <v>1</v>
      </c>
      <c r="B224" s="84" t="str">
        <f>IFERROR(IF(INDEX(Poles!$A:$F,MATCH('Poles Results'!$E224,Poles!$F:$F,0),2)&gt;0,INDEX(Poles!$A:$F,MATCH('Poles Results'!$E224,Poles!$F:$F,0),2),""),"")</f>
        <v xml:space="preserve">Livya Braskamp </v>
      </c>
      <c r="C224" s="84" t="str">
        <f>IFERROR(IF(INDEX(Poles!$A:$F,MATCH('Poles Results'!E224,Poles!$F:$F,0),3)&gt;0,INDEX(Poles!$A:$F,MATCH('Poles Results'!E224,Poles!$F:$F,0),3),""),"")</f>
        <v xml:space="preserve">Lilly </v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>
        <f>IFERROR(IF(INDEX(Poles!$A:$F,MATCH('Poles Results'!$E225,Poles!$F:$F,0),1)&gt;0,INDEX(Poles!$A:$F,MATCH('Poles Results'!$E225,Poles!$F:$F,0),1),""),"")</f>
        <v>1</v>
      </c>
      <c r="B225" s="84" t="str">
        <f>IFERROR(IF(INDEX(Poles!$A:$F,MATCH('Poles Results'!$E225,Poles!$F:$F,0),2)&gt;0,INDEX(Poles!$A:$F,MATCH('Poles Results'!$E225,Poles!$F:$F,0),2),""),"")</f>
        <v xml:space="preserve">Livya Braskamp </v>
      </c>
      <c r="C225" s="84" t="str">
        <f>IFERROR(IF(INDEX(Poles!$A:$F,MATCH('Poles Results'!E225,Poles!$F:$F,0),3)&gt;0,INDEX(Poles!$A:$F,MATCH('Poles Results'!E225,Poles!$F:$F,0),3),""),"")</f>
        <v xml:space="preserve">Lilly </v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>
        <f>IFERROR(IF(INDEX(Poles!$A:$F,MATCH('Poles Results'!$E226,Poles!$F:$F,0),1)&gt;0,INDEX(Poles!$A:$F,MATCH('Poles Results'!$E226,Poles!$F:$F,0),1),""),"")</f>
        <v>1</v>
      </c>
      <c r="B226" s="84" t="str">
        <f>IFERROR(IF(INDEX(Poles!$A:$F,MATCH('Poles Results'!$E226,Poles!$F:$F,0),2)&gt;0,INDEX(Poles!$A:$F,MATCH('Poles Results'!$E226,Poles!$F:$F,0),2),""),"")</f>
        <v xml:space="preserve">Livya Braskamp </v>
      </c>
      <c r="C226" s="84" t="str">
        <f>IFERROR(IF(INDEX(Poles!$A:$F,MATCH('Poles Results'!E226,Poles!$F:$F,0),3)&gt;0,INDEX(Poles!$A:$F,MATCH('Poles Results'!E226,Poles!$F:$F,0),3),""),"")</f>
        <v xml:space="preserve">Lilly </v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>
        <f>IFERROR(IF(INDEX(Poles!$A:$F,MATCH('Poles Results'!$E227,Poles!$F:$F,0),1)&gt;0,INDEX(Poles!$A:$F,MATCH('Poles Results'!$E227,Poles!$F:$F,0),1),""),"")</f>
        <v>1</v>
      </c>
      <c r="B227" s="84" t="str">
        <f>IFERROR(IF(INDEX(Poles!$A:$F,MATCH('Poles Results'!$E227,Poles!$F:$F,0),2)&gt;0,INDEX(Poles!$A:$F,MATCH('Poles Results'!$E227,Poles!$F:$F,0),2),""),"")</f>
        <v xml:space="preserve">Livya Braskamp </v>
      </c>
      <c r="C227" s="84" t="str">
        <f>IFERROR(IF(INDEX(Poles!$A:$F,MATCH('Poles Results'!E227,Poles!$F:$F,0),3)&gt;0,INDEX(Poles!$A:$F,MATCH('Poles Results'!E227,Poles!$F:$F,0),3),""),"")</f>
        <v xml:space="preserve">Lilly </v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>
        <f>IFERROR(IF(INDEX(Poles!$A:$F,MATCH('Poles Results'!$E228,Poles!$F:$F,0),1)&gt;0,INDEX(Poles!$A:$F,MATCH('Poles Results'!$E228,Poles!$F:$F,0),1),""),"")</f>
        <v>1</v>
      </c>
      <c r="B228" s="84" t="str">
        <f>IFERROR(IF(INDEX(Poles!$A:$F,MATCH('Poles Results'!$E228,Poles!$F:$F,0),2)&gt;0,INDEX(Poles!$A:$F,MATCH('Poles Results'!$E228,Poles!$F:$F,0),2),""),"")</f>
        <v xml:space="preserve">Livya Braskamp </v>
      </c>
      <c r="C228" s="84" t="str">
        <f>IFERROR(IF(INDEX(Poles!$A:$F,MATCH('Poles Results'!E228,Poles!$F:$F,0),3)&gt;0,INDEX(Poles!$A:$F,MATCH('Poles Results'!E228,Poles!$F:$F,0),3),""),"")</f>
        <v xml:space="preserve">Lilly </v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>
        <f>IFERROR(IF(INDEX(Poles!$A:$F,MATCH('Poles Results'!$E229,Poles!$F:$F,0),1)&gt;0,INDEX(Poles!$A:$F,MATCH('Poles Results'!$E229,Poles!$F:$F,0),1),""),"")</f>
        <v>1</v>
      </c>
      <c r="B229" s="84" t="str">
        <f>IFERROR(IF(INDEX(Poles!$A:$F,MATCH('Poles Results'!$E229,Poles!$F:$F,0),2)&gt;0,INDEX(Poles!$A:$F,MATCH('Poles Results'!$E229,Poles!$F:$F,0),2),""),"")</f>
        <v xml:space="preserve">Livya Braskamp </v>
      </c>
      <c r="C229" s="84" t="str">
        <f>IFERROR(IF(INDEX(Poles!$A:$F,MATCH('Poles Results'!E229,Poles!$F:$F,0),3)&gt;0,INDEX(Poles!$A:$F,MATCH('Poles Results'!E229,Poles!$F:$F,0),3),""),"")</f>
        <v xml:space="preserve">Lilly </v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>
        <f>IFERROR(IF(INDEX(Poles!$A:$F,MATCH('Poles Results'!$E230,Poles!$F:$F,0),1)&gt;0,INDEX(Poles!$A:$F,MATCH('Poles Results'!$E230,Poles!$F:$F,0),1),""),"")</f>
        <v>1</v>
      </c>
      <c r="B230" s="84" t="str">
        <f>IFERROR(IF(INDEX(Poles!$A:$F,MATCH('Poles Results'!$E230,Poles!$F:$F,0),2)&gt;0,INDEX(Poles!$A:$F,MATCH('Poles Results'!$E230,Poles!$F:$F,0),2),""),"")</f>
        <v xml:space="preserve">Livya Braskamp </v>
      </c>
      <c r="C230" s="84" t="str">
        <f>IFERROR(IF(INDEX(Poles!$A:$F,MATCH('Poles Results'!E230,Poles!$F:$F,0),3)&gt;0,INDEX(Poles!$A:$F,MATCH('Poles Results'!E230,Poles!$F:$F,0),3),""),"")</f>
        <v xml:space="preserve">Lilly </v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>
        <f>IFERROR(IF(INDEX(Poles!$A:$F,MATCH('Poles Results'!$E231,Poles!$F:$F,0),1)&gt;0,INDEX(Poles!$A:$F,MATCH('Poles Results'!$E231,Poles!$F:$F,0),1),""),"")</f>
        <v>1</v>
      </c>
      <c r="B231" s="84" t="str">
        <f>IFERROR(IF(INDEX(Poles!$A:$F,MATCH('Poles Results'!$E231,Poles!$F:$F,0),2)&gt;0,INDEX(Poles!$A:$F,MATCH('Poles Results'!$E231,Poles!$F:$F,0),2),""),"")</f>
        <v xml:space="preserve">Livya Braskamp </v>
      </c>
      <c r="C231" s="84" t="str">
        <f>IFERROR(IF(INDEX(Poles!$A:$F,MATCH('Poles Results'!E231,Poles!$F:$F,0),3)&gt;0,INDEX(Poles!$A:$F,MATCH('Poles Results'!E231,Poles!$F:$F,0),3),""),"")</f>
        <v xml:space="preserve">Lilly </v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>
        <f>IFERROR(IF(INDEX(Poles!$A:$F,MATCH('Poles Results'!$E232,Poles!$F:$F,0),1)&gt;0,INDEX(Poles!$A:$F,MATCH('Poles Results'!$E232,Poles!$F:$F,0),1),""),"")</f>
        <v>1</v>
      </c>
      <c r="B232" s="84" t="str">
        <f>IFERROR(IF(INDEX(Poles!$A:$F,MATCH('Poles Results'!$E232,Poles!$F:$F,0),2)&gt;0,INDEX(Poles!$A:$F,MATCH('Poles Results'!$E232,Poles!$F:$F,0),2),""),"")</f>
        <v xml:space="preserve">Livya Braskamp </v>
      </c>
      <c r="C232" s="84" t="str">
        <f>IFERROR(IF(INDEX(Poles!$A:$F,MATCH('Poles Results'!E232,Poles!$F:$F,0),3)&gt;0,INDEX(Poles!$A:$F,MATCH('Poles Results'!E232,Poles!$F:$F,0),3),""),"")</f>
        <v xml:space="preserve">Lilly </v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>
        <f>IFERROR(IF(INDEX(Poles!$A:$F,MATCH('Poles Results'!$E233,Poles!$F:$F,0),1)&gt;0,INDEX(Poles!$A:$F,MATCH('Poles Results'!$E233,Poles!$F:$F,0),1),""),"")</f>
        <v>1</v>
      </c>
      <c r="B233" s="84" t="str">
        <f>IFERROR(IF(INDEX(Poles!$A:$F,MATCH('Poles Results'!$E233,Poles!$F:$F,0),2)&gt;0,INDEX(Poles!$A:$F,MATCH('Poles Results'!$E233,Poles!$F:$F,0),2),""),"")</f>
        <v xml:space="preserve">Livya Braskamp </v>
      </c>
      <c r="C233" s="84" t="str">
        <f>IFERROR(IF(INDEX(Poles!$A:$F,MATCH('Poles Results'!E233,Poles!$F:$F,0),3)&gt;0,INDEX(Poles!$A:$F,MATCH('Poles Results'!E233,Poles!$F:$F,0),3),""),"")</f>
        <v xml:space="preserve">Lilly </v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>
        <f>IFERROR(IF(INDEX(Poles!$A:$F,MATCH('Poles Results'!$E234,Poles!$F:$F,0),1)&gt;0,INDEX(Poles!$A:$F,MATCH('Poles Results'!$E234,Poles!$F:$F,0),1),""),"")</f>
        <v>1</v>
      </c>
      <c r="B234" s="84" t="str">
        <f>IFERROR(IF(INDEX(Poles!$A:$F,MATCH('Poles Results'!$E234,Poles!$F:$F,0),2)&gt;0,INDEX(Poles!$A:$F,MATCH('Poles Results'!$E234,Poles!$F:$F,0),2),""),"")</f>
        <v xml:space="preserve">Livya Braskamp </v>
      </c>
      <c r="C234" s="84" t="str">
        <f>IFERROR(IF(INDEX(Poles!$A:$F,MATCH('Poles Results'!E234,Poles!$F:$F,0),3)&gt;0,INDEX(Poles!$A:$F,MATCH('Poles Results'!E234,Poles!$F:$F,0),3),""),"")</f>
        <v xml:space="preserve">Lilly </v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>
        <f>IFERROR(IF(INDEX(Poles!$A:$F,MATCH('Poles Results'!$E235,Poles!$F:$F,0),1)&gt;0,INDEX(Poles!$A:$F,MATCH('Poles Results'!$E235,Poles!$F:$F,0),1),""),"")</f>
        <v>1</v>
      </c>
      <c r="B235" s="84" t="str">
        <f>IFERROR(IF(INDEX(Poles!$A:$F,MATCH('Poles Results'!$E235,Poles!$F:$F,0),2)&gt;0,INDEX(Poles!$A:$F,MATCH('Poles Results'!$E235,Poles!$F:$F,0),2),""),"")</f>
        <v xml:space="preserve">Livya Braskamp </v>
      </c>
      <c r="C235" s="84" t="str">
        <f>IFERROR(IF(INDEX(Poles!$A:$F,MATCH('Poles Results'!E235,Poles!$F:$F,0),3)&gt;0,INDEX(Poles!$A:$F,MATCH('Poles Results'!E235,Poles!$F:$F,0),3),""),"")</f>
        <v xml:space="preserve">Lilly </v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>
        <f>IFERROR(IF(INDEX(Poles!$A:$F,MATCH('Poles Results'!$E236,Poles!$F:$F,0),1)&gt;0,INDEX(Poles!$A:$F,MATCH('Poles Results'!$E236,Poles!$F:$F,0),1),""),"")</f>
        <v>1</v>
      </c>
      <c r="B236" s="84" t="str">
        <f>IFERROR(IF(INDEX(Poles!$A:$F,MATCH('Poles Results'!$E236,Poles!$F:$F,0),2)&gt;0,INDEX(Poles!$A:$F,MATCH('Poles Results'!$E236,Poles!$F:$F,0),2),""),"")</f>
        <v xml:space="preserve">Livya Braskamp </v>
      </c>
      <c r="C236" s="84" t="str">
        <f>IFERROR(IF(INDEX(Poles!$A:$F,MATCH('Poles Results'!E236,Poles!$F:$F,0),3)&gt;0,INDEX(Poles!$A:$F,MATCH('Poles Results'!E236,Poles!$F:$F,0),3),""),"")</f>
        <v xml:space="preserve">Lilly </v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>
        <f>IFERROR(IF(INDEX(Poles!$A:$F,MATCH('Poles Results'!$E237,Poles!$F:$F,0),1)&gt;0,INDEX(Poles!$A:$F,MATCH('Poles Results'!$E237,Poles!$F:$F,0),1),""),"")</f>
        <v>1</v>
      </c>
      <c r="B237" s="84" t="str">
        <f>IFERROR(IF(INDEX(Poles!$A:$F,MATCH('Poles Results'!$E237,Poles!$F:$F,0),2)&gt;0,INDEX(Poles!$A:$F,MATCH('Poles Results'!$E237,Poles!$F:$F,0),2),""),"")</f>
        <v xml:space="preserve">Livya Braskamp </v>
      </c>
      <c r="C237" s="84" t="str">
        <f>IFERROR(IF(INDEX(Poles!$A:$F,MATCH('Poles Results'!E237,Poles!$F:$F,0),3)&gt;0,INDEX(Poles!$A:$F,MATCH('Poles Results'!E237,Poles!$F:$F,0),3),""),"")</f>
        <v xml:space="preserve">Lilly </v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>
        <f>IFERROR(IF(INDEX(Poles!$A:$F,MATCH('Poles Results'!$E238,Poles!$F:$F,0),1)&gt;0,INDEX(Poles!$A:$F,MATCH('Poles Results'!$E238,Poles!$F:$F,0),1),""),"")</f>
        <v>1</v>
      </c>
      <c r="B238" s="84" t="str">
        <f>IFERROR(IF(INDEX(Poles!$A:$F,MATCH('Poles Results'!$E238,Poles!$F:$F,0),2)&gt;0,INDEX(Poles!$A:$F,MATCH('Poles Results'!$E238,Poles!$F:$F,0),2),""),"")</f>
        <v xml:space="preserve">Livya Braskamp </v>
      </c>
      <c r="C238" s="84" t="str">
        <f>IFERROR(IF(INDEX(Poles!$A:$F,MATCH('Poles Results'!E238,Poles!$F:$F,0),3)&gt;0,INDEX(Poles!$A:$F,MATCH('Poles Results'!E238,Poles!$F:$F,0),3),""),"")</f>
        <v xml:space="preserve">Lilly </v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>
        <f>IFERROR(IF(INDEX(Poles!$A:$F,MATCH('Poles Results'!$E239,Poles!$F:$F,0),1)&gt;0,INDEX(Poles!$A:$F,MATCH('Poles Results'!$E239,Poles!$F:$F,0),1),""),"")</f>
        <v>1</v>
      </c>
      <c r="B239" s="84" t="str">
        <f>IFERROR(IF(INDEX(Poles!$A:$F,MATCH('Poles Results'!$E239,Poles!$F:$F,0),2)&gt;0,INDEX(Poles!$A:$F,MATCH('Poles Results'!$E239,Poles!$F:$F,0),2),""),"")</f>
        <v xml:space="preserve">Livya Braskamp </v>
      </c>
      <c r="C239" s="84" t="str">
        <f>IFERROR(IF(INDEX(Poles!$A:$F,MATCH('Poles Results'!E239,Poles!$F:$F,0),3)&gt;0,INDEX(Poles!$A:$F,MATCH('Poles Results'!E239,Poles!$F:$F,0),3),""),"")</f>
        <v xml:space="preserve">Lilly </v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>
        <f>IFERROR(IF(INDEX(Poles!$A:$F,MATCH('Poles Results'!$E240,Poles!$F:$F,0),1)&gt;0,INDEX(Poles!$A:$F,MATCH('Poles Results'!$E240,Poles!$F:$F,0),1),""),"")</f>
        <v>1</v>
      </c>
      <c r="B240" s="84" t="str">
        <f>IFERROR(IF(INDEX(Poles!$A:$F,MATCH('Poles Results'!$E240,Poles!$F:$F,0),2)&gt;0,INDEX(Poles!$A:$F,MATCH('Poles Results'!$E240,Poles!$F:$F,0),2),""),"")</f>
        <v xml:space="preserve">Livya Braskamp </v>
      </c>
      <c r="C240" s="84" t="str">
        <f>IFERROR(IF(INDEX(Poles!$A:$F,MATCH('Poles Results'!E240,Poles!$F:$F,0),3)&gt;0,INDEX(Poles!$A:$F,MATCH('Poles Results'!E240,Poles!$F:$F,0),3),""),"")</f>
        <v xml:space="preserve">Lilly </v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>
        <f>IFERROR(IF(INDEX(Poles!$A:$F,MATCH('Poles Results'!$E241,Poles!$F:$F,0),1)&gt;0,INDEX(Poles!$A:$F,MATCH('Poles Results'!$E241,Poles!$F:$F,0),1),""),"")</f>
        <v>1</v>
      </c>
      <c r="B241" s="84" t="str">
        <f>IFERROR(IF(INDEX(Poles!$A:$F,MATCH('Poles Results'!$E241,Poles!$F:$F,0),2)&gt;0,INDEX(Poles!$A:$F,MATCH('Poles Results'!$E241,Poles!$F:$F,0),2),""),"")</f>
        <v xml:space="preserve">Livya Braskamp </v>
      </c>
      <c r="C241" s="84" t="str">
        <f>IFERROR(IF(INDEX(Poles!$A:$F,MATCH('Poles Results'!E241,Poles!$F:$F,0),3)&gt;0,INDEX(Poles!$A:$F,MATCH('Poles Results'!E241,Poles!$F:$F,0),3),""),"")</f>
        <v xml:space="preserve">Lilly </v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>
        <f>IFERROR(IF(INDEX(Poles!$A:$F,MATCH('Poles Results'!$E242,Poles!$F:$F,0),1)&gt;0,INDEX(Poles!$A:$F,MATCH('Poles Results'!$E242,Poles!$F:$F,0),1),""),"")</f>
        <v>1</v>
      </c>
      <c r="B242" s="84" t="str">
        <f>IFERROR(IF(INDEX(Poles!$A:$F,MATCH('Poles Results'!$E242,Poles!$F:$F,0),2)&gt;0,INDEX(Poles!$A:$F,MATCH('Poles Results'!$E242,Poles!$F:$F,0),2),""),"")</f>
        <v xml:space="preserve">Livya Braskamp </v>
      </c>
      <c r="C242" s="84" t="str">
        <f>IFERROR(IF(INDEX(Poles!$A:$F,MATCH('Poles Results'!E242,Poles!$F:$F,0),3)&gt;0,INDEX(Poles!$A:$F,MATCH('Poles Results'!E242,Poles!$F:$F,0),3),""),"")</f>
        <v xml:space="preserve">Lilly </v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>
        <f>IFERROR(IF(INDEX(Poles!$A:$F,MATCH('Poles Results'!$E243,Poles!$F:$F,0),1)&gt;0,INDEX(Poles!$A:$F,MATCH('Poles Results'!$E243,Poles!$F:$F,0),1),""),"")</f>
        <v>1</v>
      </c>
      <c r="B243" s="84" t="str">
        <f>IFERROR(IF(INDEX(Poles!$A:$F,MATCH('Poles Results'!$E243,Poles!$F:$F,0),2)&gt;0,INDEX(Poles!$A:$F,MATCH('Poles Results'!$E243,Poles!$F:$F,0),2),""),"")</f>
        <v xml:space="preserve">Livya Braskamp </v>
      </c>
      <c r="C243" s="84" t="str">
        <f>IFERROR(IF(INDEX(Poles!$A:$F,MATCH('Poles Results'!E243,Poles!$F:$F,0),3)&gt;0,INDEX(Poles!$A:$F,MATCH('Poles Results'!E243,Poles!$F:$F,0),3),""),"")</f>
        <v xml:space="preserve">Lilly </v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>
        <f>IFERROR(IF(INDEX(Poles!$A:$F,MATCH('Poles Results'!$E244,Poles!$F:$F,0),1)&gt;0,INDEX(Poles!$A:$F,MATCH('Poles Results'!$E244,Poles!$F:$F,0),1),""),"")</f>
        <v>1</v>
      </c>
      <c r="B244" s="84" t="str">
        <f>IFERROR(IF(INDEX(Poles!$A:$F,MATCH('Poles Results'!$E244,Poles!$F:$F,0),2)&gt;0,INDEX(Poles!$A:$F,MATCH('Poles Results'!$E244,Poles!$F:$F,0),2),""),"")</f>
        <v xml:space="preserve">Livya Braskamp </v>
      </c>
      <c r="C244" s="84" t="str">
        <f>IFERROR(IF(INDEX(Poles!$A:$F,MATCH('Poles Results'!E244,Poles!$F:$F,0),3)&gt;0,INDEX(Poles!$A:$F,MATCH('Poles Results'!E244,Poles!$F:$F,0),3),""),"")</f>
        <v xml:space="preserve">Lilly </v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>
        <f>IFERROR(IF(INDEX(Poles!$A:$F,MATCH('Poles Results'!$E245,Poles!$F:$F,0),1)&gt;0,INDEX(Poles!$A:$F,MATCH('Poles Results'!$E245,Poles!$F:$F,0),1),""),"")</f>
        <v>1</v>
      </c>
      <c r="B245" s="84" t="str">
        <f>IFERROR(IF(INDEX(Poles!$A:$F,MATCH('Poles Results'!$E245,Poles!$F:$F,0),2)&gt;0,INDEX(Poles!$A:$F,MATCH('Poles Results'!$E245,Poles!$F:$F,0),2),""),"")</f>
        <v xml:space="preserve">Livya Braskamp </v>
      </c>
      <c r="C245" s="84" t="str">
        <f>IFERROR(IF(INDEX(Poles!$A:$F,MATCH('Poles Results'!E245,Poles!$F:$F,0),3)&gt;0,INDEX(Poles!$A:$F,MATCH('Poles Results'!E245,Poles!$F:$F,0),3),""),"")</f>
        <v xml:space="preserve">Lilly </v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>
        <f>IFERROR(IF(INDEX(Poles!$A:$F,MATCH('Poles Results'!$E246,Poles!$F:$F,0),1)&gt;0,INDEX(Poles!$A:$F,MATCH('Poles Results'!$E246,Poles!$F:$F,0),1),""),"")</f>
        <v>1</v>
      </c>
      <c r="B246" s="84" t="str">
        <f>IFERROR(IF(INDEX(Poles!$A:$F,MATCH('Poles Results'!$E246,Poles!$F:$F,0),2)&gt;0,INDEX(Poles!$A:$F,MATCH('Poles Results'!$E246,Poles!$F:$F,0),2),""),"")</f>
        <v xml:space="preserve">Livya Braskamp </v>
      </c>
      <c r="C246" s="84" t="str">
        <f>IFERROR(IF(INDEX(Poles!$A:$F,MATCH('Poles Results'!E246,Poles!$F:$F,0),3)&gt;0,INDEX(Poles!$A:$F,MATCH('Poles Results'!E246,Poles!$F:$F,0),3),""),"")</f>
        <v xml:space="preserve">Lilly </v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>
        <f>IFERROR(IF(INDEX(Poles!$A:$F,MATCH('Poles Results'!$E247,Poles!$F:$F,0),1)&gt;0,INDEX(Poles!$A:$F,MATCH('Poles Results'!$E247,Poles!$F:$F,0),1),""),"")</f>
        <v>1</v>
      </c>
      <c r="B247" s="84" t="str">
        <f>IFERROR(IF(INDEX(Poles!$A:$F,MATCH('Poles Results'!$E247,Poles!$F:$F,0),2)&gt;0,INDEX(Poles!$A:$F,MATCH('Poles Results'!$E247,Poles!$F:$F,0),2),""),"")</f>
        <v xml:space="preserve">Livya Braskamp </v>
      </c>
      <c r="C247" s="84" t="str">
        <f>IFERROR(IF(INDEX(Poles!$A:$F,MATCH('Poles Results'!E247,Poles!$F:$F,0),3)&gt;0,INDEX(Poles!$A:$F,MATCH('Poles Results'!E247,Poles!$F:$F,0),3),""),"")</f>
        <v xml:space="preserve">Lilly </v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>
        <f>IFERROR(IF(INDEX(Poles!$A:$F,MATCH('Poles Results'!$E248,Poles!$F:$F,0),1)&gt;0,INDEX(Poles!$A:$F,MATCH('Poles Results'!$E248,Poles!$F:$F,0),1),""),"")</f>
        <v>1</v>
      </c>
      <c r="B248" s="84" t="str">
        <f>IFERROR(IF(INDEX(Poles!$A:$F,MATCH('Poles Results'!$E248,Poles!$F:$F,0),2)&gt;0,INDEX(Poles!$A:$F,MATCH('Poles Results'!$E248,Poles!$F:$F,0),2),""),"")</f>
        <v xml:space="preserve">Livya Braskamp </v>
      </c>
      <c r="C248" s="84" t="str">
        <f>IFERROR(IF(INDEX(Poles!$A:$F,MATCH('Poles Results'!E248,Poles!$F:$F,0),3)&gt;0,INDEX(Poles!$A:$F,MATCH('Poles Results'!E248,Poles!$F:$F,0),3),""),"")</f>
        <v xml:space="preserve">Lilly </v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>
        <f>IFERROR(IF(INDEX(Poles!$A:$F,MATCH('Poles Results'!$E249,Poles!$F:$F,0),1)&gt;0,INDEX(Poles!$A:$F,MATCH('Poles Results'!$E249,Poles!$F:$F,0),1),""),"")</f>
        <v>1</v>
      </c>
      <c r="B249" s="84" t="str">
        <f>IFERROR(IF(INDEX(Poles!$A:$F,MATCH('Poles Results'!$E249,Poles!$F:$F,0),2)&gt;0,INDEX(Poles!$A:$F,MATCH('Poles Results'!$E249,Poles!$F:$F,0),2),""),"")</f>
        <v xml:space="preserve">Livya Braskamp </v>
      </c>
      <c r="C249" s="84" t="str">
        <f>IFERROR(IF(INDEX(Poles!$A:$F,MATCH('Poles Results'!E249,Poles!$F:$F,0),3)&gt;0,INDEX(Poles!$A:$F,MATCH('Poles Results'!E249,Poles!$F:$F,0),3),""),"")</f>
        <v xml:space="preserve">Lilly </v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>
        <f>IFERROR(IF(INDEX(Poles!$A:$F,MATCH('Poles Results'!$E250,Poles!$F:$F,0),1)&gt;0,INDEX(Poles!$A:$F,MATCH('Poles Results'!$E250,Poles!$F:$F,0),1),""),"")</f>
        <v>1</v>
      </c>
      <c r="B250" s="84" t="str">
        <f>IFERROR(IF(INDEX(Poles!$A:$F,MATCH('Poles Results'!$E250,Poles!$F:$F,0),2)&gt;0,INDEX(Poles!$A:$F,MATCH('Poles Results'!$E250,Poles!$F:$F,0),2),""),"")</f>
        <v xml:space="preserve">Livya Braskamp </v>
      </c>
      <c r="C250" s="84" t="str">
        <f>IFERROR(IF(INDEX(Poles!$A:$F,MATCH('Poles Results'!E250,Poles!$F:$F,0),3)&gt;0,INDEX(Poles!$A:$F,MATCH('Poles Results'!E250,Poles!$F:$F,0),3),""),"")</f>
        <v xml:space="preserve">Lilly </v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>
        <f>IFERROR(IF(INDEX(Poles!$A:$F,MATCH('Poles Results'!$E251,Poles!$F:$F,0),1)&gt;0,INDEX(Poles!$A:$F,MATCH('Poles Results'!$E251,Poles!$F:$F,0),1),""),"")</f>
        <v>1</v>
      </c>
      <c r="B251" s="84" t="str">
        <f>IFERROR(IF(INDEX(Poles!$A:$F,MATCH('Poles Results'!$E251,Poles!$F:$F,0),2)&gt;0,INDEX(Poles!$A:$F,MATCH('Poles Results'!$E251,Poles!$F:$F,0),2),""),"")</f>
        <v xml:space="preserve">Livya Braskamp </v>
      </c>
      <c r="C251" s="84" t="str">
        <f>IFERROR(IF(INDEX(Poles!$A:$F,MATCH('Poles Results'!E251,Poles!$F:$F,0),3)&gt;0,INDEX(Poles!$A:$F,MATCH('Poles Results'!E251,Poles!$F:$F,0),3),""),"")</f>
        <v xml:space="preserve">Lilly </v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16</v>
      </c>
      <c r="U7" s="152">
        <f t="shared" ref="U7:V11" si="0">IF($R$13&lt;=10,$O7,IF(AND($R$13&gt;10,$R$13&lt;=15),$P7,IF(AND($R$13&gt;15,$R$13&lt;=30),$Q7,IF(AND($R$13&gt;30,$R$13&lt;=60),$R7,IF(AND($R$13&gt;60,$R$13&lt;=90),$S7,"")))))*U$12</f>
        <v>9.6</v>
      </c>
      <c r="V7" s="152">
        <f t="shared" si="0"/>
        <v>6.4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9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>
        <f>IF(T7&gt;0,T7,"")</f>
        <v>16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27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27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27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7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16</v>
      </c>
      <c r="U12" s="151">
        <f>U5*$R$15</f>
        <v>9.6</v>
      </c>
      <c r="V12" s="151">
        <f>V5*$R$15</f>
        <v>6.4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1" t="s">
        <v>75</v>
      </c>
      <c r="P13" s="231"/>
      <c r="Q13" s="231"/>
      <c r="R13" s="17">
        <f>Poles!J9</f>
        <v>2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27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>
        <f>IF(U7&gt;0,U7,"")</f>
        <v>9.6</v>
      </c>
      <c r="L14">
        <v>1</v>
      </c>
      <c r="O14" s="231" t="s">
        <v>76</v>
      </c>
      <c r="P14" s="231"/>
      <c r="Q14" s="23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27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1" t="s">
        <v>79</v>
      </c>
      <c r="P15" s="231"/>
      <c r="Q15" s="231"/>
      <c r="R15" s="151">
        <f>(R13*R14)+Poles!J3</f>
        <v>32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27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1" t="s">
        <v>10</v>
      </c>
      <c r="P16" s="231"/>
      <c r="Q16" s="231"/>
      <c r="R16" s="151">
        <f>R15*W5</f>
        <v>32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7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7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7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>
        <f>IF(V7&gt;0,V7,"")</f>
        <v>6.4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7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7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7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pane ySplit="2" topLeftCell="A45" activePane="bottomLeft" state="frozen"/>
      <selection pane="bottomLeft" activeCell="H69" sqref="H69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2</v>
      </c>
      <c r="D5" s="105"/>
      <c r="E5" s="105"/>
      <c r="F5" s="107"/>
      <c r="G5" s="95" t="s">
        <v>89</v>
      </c>
      <c r="H5" s="32" t="s">
        <v>90</v>
      </c>
      <c r="I5" s="17">
        <v>3E-9</v>
      </c>
      <c r="J5" s="17">
        <f>IF(C5="yco",1000+I5,IF((C5+$I5)&lt;1,"",C5+$I5))</f>
        <v>2.0000000029999998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99</v>
      </c>
      <c r="D6" s="105"/>
      <c r="E6" s="105"/>
      <c r="F6" s="107"/>
      <c r="G6" s="95" t="s">
        <v>89</v>
      </c>
      <c r="H6" s="32" t="s">
        <v>91</v>
      </c>
      <c r="I6" s="17">
        <v>4.0000000000000002E-9</v>
      </c>
      <c r="J6" s="183">
        <f>IF(C6="yco",1000+I6,IF((C6+$I6)&lt;1,"",C6+$I6))</f>
        <v>99.000000004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/>
      <c r="D7" s="105"/>
      <c r="E7" s="105"/>
      <c r="F7" s="107"/>
      <c r="G7" s="95"/>
      <c r="H7" s="32"/>
      <c r="I7" s="17">
        <v>5.0000000000000001E-9</v>
      </c>
      <c r="J7" s="17" t="str">
        <f t="shared" ref="J7:J68" si="5">IF(C7="yco",1000+I7,IF((C7+$I7)&lt;1,"",C7+$I7))</f>
        <v/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22</v>
      </c>
      <c r="D8" s="105"/>
      <c r="E8" s="105"/>
      <c r="F8" s="107"/>
      <c r="G8" s="95" t="s">
        <v>92</v>
      </c>
      <c r="H8" s="32" t="s">
        <v>93</v>
      </c>
      <c r="I8" s="17">
        <v>6E-9</v>
      </c>
      <c r="J8" s="17">
        <f t="shared" si="5"/>
        <v>22.000000006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1</v>
      </c>
      <c r="D9" s="105"/>
      <c r="E9" s="105"/>
      <c r="F9" s="107"/>
      <c r="G9" s="95" t="s">
        <v>94</v>
      </c>
      <c r="H9" s="32" t="s">
        <v>95</v>
      </c>
      <c r="I9" s="17">
        <v>6.9999999999999998E-9</v>
      </c>
      <c r="J9" s="17">
        <f t="shared" si="5"/>
        <v>1.0000000069999999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55</v>
      </c>
      <c r="D10" s="105"/>
      <c r="E10" s="105"/>
      <c r="F10" s="107"/>
      <c r="G10" s="95" t="s">
        <v>94</v>
      </c>
      <c r="H10" s="32" t="s">
        <v>96</v>
      </c>
      <c r="I10" s="17">
        <v>8.0000000000000005E-9</v>
      </c>
      <c r="J10" s="17">
        <f t="shared" si="5"/>
        <v>55.000000008000001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100</v>
      </c>
      <c r="D11" s="105"/>
      <c r="E11" s="105"/>
      <c r="F11" s="107"/>
      <c r="G11" s="95" t="s">
        <v>94</v>
      </c>
      <c r="H11" s="32" t="s">
        <v>97</v>
      </c>
      <c r="I11" s="17">
        <v>8.9999999999999995E-9</v>
      </c>
      <c r="J11" s="17">
        <f t="shared" si="5"/>
        <v>100.000000009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5</v>
      </c>
      <c r="D12" s="105"/>
      <c r="E12" s="105"/>
      <c r="F12" s="107"/>
      <c r="G12" s="95" t="s">
        <v>98</v>
      </c>
      <c r="H12" s="32" t="s">
        <v>99</v>
      </c>
      <c r="I12" s="17">
        <v>1E-8</v>
      </c>
      <c r="J12" s="17">
        <f t="shared" si="5"/>
        <v>5.0000000099999999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55</v>
      </c>
      <c r="D13" s="105"/>
      <c r="E13" s="105">
        <v>55</v>
      </c>
      <c r="F13" s="107"/>
      <c r="G13" s="95" t="s">
        <v>100</v>
      </c>
      <c r="H13" s="32" t="s">
        <v>101</v>
      </c>
      <c r="I13" s="17">
        <v>1.0999999999999999E-8</v>
      </c>
      <c r="J13" s="17">
        <f t="shared" si="5"/>
        <v>55.000000010999997</v>
      </c>
      <c r="K13" s="17">
        <f t="shared" si="1"/>
        <v>55.000000010999997</v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55</v>
      </c>
      <c r="D14" s="105"/>
      <c r="E14" s="105"/>
      <c r="F14" s="107"/>
      <c r="G14" s="95" t="s">
        <v>102</v>
      </c>
      <c r="H14" s="32" t="s">
        <v>103</v>
      </c>
      <c r="I14" s="17">
        <v>1.2E-8</v>
      </c>
      <c r="J14" s="17">
        <f t="shared" si="5"/>
        <v>55.000000012000001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3</v>
      </c>
      <c r="D15" s="105"/>
      <c r="E15" s="105"/>
      <c r="F15" s="107"/>
      <c r="G15" s="95" t="s">
        <v>104</v>
      </c>
      <c r="H15" s="32" t="s">
        <v>105</v>
      </c>
      <c r="I15" s="17">
        <v>1.3000000000000001E-8</v>
      </c>
      <c r="J15" s="17">
        <f t="shared" si="5"/>
        <v>3.0000000130000002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66</v>
      </c>
      <c r="D16" s="105"/>
      <c r="E16" s="105"/>
      <c r="F16" s="107"/>
      <c r="G16" s="95" t="s">
        <v>106</v>
      </c>
      <c r="H16" s="32" t="s">
        <v>107</v>
      </c>
      <c r="I16" s="17">
        <v>1.4E-8</v>
      </c>
      <c r="J16" s="17">
        <f t="shared" si="5"/>
        <v>66.000000013999994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1</v>
      </c>
      <c r="D17" s="105"/>
      <c r="E17" s="105"/>
      <c r="F17" s="107"/>
      <c r="G17" s="95" t="s">
        <v>108</v>
      </c>
      <c r="H17" s="32" t="s">
        <v>109</v>
      </c>
      <c r="I17" s="17">
        <v>1.4999999999999999E-8</v>
      </c>
      <c r="J17" s="17">
        <f t="shared" si="5"/>
        <v>1.0000000149999999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55</v>
      </c>
      <c r="D18" s="105"/>
      <c r="E18" s="105"/>
      <c r="F18" s="107"/>
      <c r="G18" s="95" t="s">
        <v>108</v>
      </c>
      <c r="H18" s="32" t="s">
        <v>110</v>
      </c>
      <c r="I18" s="17">
        <v>1.6000000000000001E-8</v>
      </c>
      <c r="J18" s="17">
        <f t="shared" si="5"/>
        <v>55.000000016000001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100</v>
      </c>
      <c r="D19" s="105"/>
      <c r="E19" s="105"/>
      <c r="F19" s="107"/>
      <c r="G19" s="95" t="s">
        <v>108</v>
      </c>
      <c r="H19" s="32" t="s">
        <v>111</v>
      </c>
      <c r="I19" s="17">
        <v>1.7E-8</v>
      </c>
      <c r="J19" s="17">
        <f t="shared" si="5"/>
        <v>100.000000017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77</v>
      </c>
      <c r="D20" s="105"/>
      <c r="E20" s="105"/>
      <c r="F20" s="107"/>
      <c r="G20" s="95" t="s">
        <v>185</v>
      </c>
      <c r="H20" s="32" t="s">
        <v>186</v>
      </c>
      <c r="I20" s="17">
        <v>1.7999999999999999E-8</v>
      </c>
      <c r="J20" s="17">
        <f t="shared" si="5"/>
        <v>77.000000017999994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100</v>
      </c>
      <c r="D21" s="105"/>
      <c r="E21" s="105"/>
      <c r="F21" s="107"/>
      <c r="G21" s="95" t="s">
        <v>112</v>
      </c>
      <c r="H21" s="32" t="s">
        <v>113</v>
      </c>
      <c r="I21" s="17">
        <v>1.9000000000000001E-8</v>
      </c>
      <c r="J21" s="17">
        <f t="shared" si="5"/>
        <v>100.000000019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33</v>
      </c>
      <c r="D22" s="105"/>
      <c r="E22" s="105"/>
      <c r="F22" s="107"/>
      <c r="G22" s="95" t="s">
        <v>112</v>
      </c>
      <c r="H22" s="32" t="s">
        <v>114</v>
      </c>
      <c r="I22" s="17">
        <v>2E-8</v>
      </c>
      <c r="J22" s="17">
        <f t="shared" si="5"/>
        <v>33.000000020000002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2</v>
      </c>
      <c r="D23" s="105"/>
      <c r="E23" s="105"/>
      <c r="F23" s="107"/>
      <c r="G23" s="95" t="s">
        <v>115</v>
      </c>
      <c r="H23" s="32" t="s">
        <v>116</v>
      </c>
      <c r="I23" s="17">
        <v>2.0999999999999999E-8</v>
      </c>
      <c r="J23" s="17">
        <f t="shared" si="5"/>
        <v>2.000000021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99</v>
      </c>
      <c r="D24" s="105"/>
      <c r="E24" s="105"/>
      <c r="F24" s="107"/>
      <c r="G24" s="95" t="s">
        <v>115</v>
      </c>
      <c r="H24" s="32" t="s">
        <v>117</v>
      </c>
      <c r="I24" s="17">
        <v>2.1999999999999998E-8</v>
      </c>
      <c r="J24" s="17">
        <f t="shared" si="5"/>
        <v>99.000000021999995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44</v>
      </c>
      <c r="D25" s="105"/>
      <c r="E25" s="105"/>
      <c r="F25" s="107"/>
      <c r="G25" s="95" t="s">
        <v>118</v>
      </c>
      <c r="H25" s="32" t="s">
        <v>119</v>
      </c>
      <c r="I25" s="17">
        <v>2.3000000000000001E-8</v>
      </c>
      <c r="J25" s="17">
        <f t="shared" si="5"/>
        <v>44.000000022999998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88</v>
      </c>
      <c r="D26" s="105"/>
      <c r="E26" s="105"/>
      <c r="F26" s="107"/>
      <c r="G26" s="95" t="s">
        <v>120</v>
      </c>
      <c r="H26" s="32" t="s">
        <v>121</v>
      </c>
      <c r="I26" s="17">
        <v>2.4E-8</v>
      </c>
      <c r="J26" s="17">
        <f t="shared" si="5"/>
        <v>88.000000024000002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66</v>
      </c>
      <c r="D27" s="105"/>
      <c r="E27" s="105"/>
      <c r="F27" s="107"/>
      <c r="G27" s="95" t="s">
        <v>122</v>
      </c>
      <c r="H27" s="32" t="s">
        <v>123</v>
      </c>
      <c r="I27" s="17">
        <v>2.4999999999999999E-8</v>
      </c>
      <c r="J27" s="17">
        <f t="shared" si="5"/>
        <v>66.000000025000006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88</v>
      </c>
      <c r="D28" s="105"/>
      <c r="E28" s="105"/>
      <c r="F28" s="107"/>
      <c r="G28" s="95" t="s">
        <v>124</v>
      </c>
      <c r="H28" s="32" t="s">
        <v>125</v>
      </c>
      <c r="I28" s="17">
        <v>2.6000000000000001E-8</v>
      </c>
      <c r="J28" s="17">
        <f t="shared" si="5"/>
        <v>88.000000025999995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1</v>
      </c>
      <c r="D29" s="105"/>
      <c r="E29" s="105"/>
      <c r="F29" s="107"/>
      <c r="G29" s="95" t="s">
        <v>126</v>
      </c>
      <c r="H29" s="32" t="s">
        <v>127</v>
      </c>
      <c r="I29" s="17">
        <v>2.7E-8</v>
      </c>
      <c r="J29" s="17">
        <f t="shared" si="5"/>
        <v>1.000000027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99</v>
      </c>
      <c r="D30" s="105"/>
      <c r="E30" s="105"/>
      <c r="F30" s="107"/>
      <c r="G30" s="95" t="s">
        <v>126</v>
      </c>
      <c r="H30" s="32" t="s">
        <v>128</v>
      </c>
      <c r="I30" s="17">
        <v>2.7999999999999999E-8</v>
      </c>
      <c r="J30" s="17">
        <f t="shared" si="5"/>
        <v>99.000000028000002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55</v>
      </c>
      <c r="D31" s="105"/>
      <c r="E31" s="105"/>
      <c r="F31" s="107"/>
      <c r="G31" s="95" t="s">
        <v>129</v>
      </c>
      <c r="H31" s="32" t="s">
        <v>130</v>
      </c>
      <c r="I31" s="17">
        <v>2.9000000000000002E-8</v>
      </c>
      <c r="J31" s="17">
        <f t="shared" si="5"/>
        <v>55.000000028999999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11</v>
      </c>
      <c r="D32" s="105"/>
      <c r="E32" s="105"/>
      <c r="F32" s="107"/>
      <c r="G32" s="95" t="s">
        <v>131</v>
      </c>
      <c r="H32" s="32" t="s">
        <v>132</v>
      </c>
      <c r="I32" s="17">
        <v>2.9999999999999997E-8</v>
      </c>
      <c r="J32" s="17">
        <f t="shared" si="5"/>
        <v>11.000000030000001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11</v>
      </c>
      <c r="D33" s="105"/>
      <c r="E33" s="105"/>
      <c r="F33" s="107"/>
      <c r="G33" s="95" t="s">
        <v>133</v>
      </c>
      <c r="H33" s="32" t="s">
        <v>134</v>
      </c>
      <c r="I33" s="17">
        <v>3.1E-8</v>
      </c>
      <c r="J33" s="17">
        <f t="shared" si="5"/>
        <v>11.000000031000001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1</v>
      </c>
      <c r="D34" s="105"/>
      <c r="E34" s="105"/>
      <c r="F34" s="107"/>
      <c r="G34" s="95" t="s">
        <v>135</v>
      </c>
      <c r="H34" s="32" t="s">
        <v>136</v>
      </c>
      <c r="I34" s="17">
        <v>3.2000000000000002E-8</v>
      </c>
      <c r="J34" s="17">
        <f t="shared" si="5"/>
        <v>1.000000032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55</v>
      </c>
      <c r="D35" s="105"/>
      <c r="E35" s="105"/>
      <c r="F35" s="107"/>
      <c r="G35" s="95" t="s">
        <v>135</v>
      </c>
      <c r="H35" s="32" t="s">
        <v>137</v>
      </c>
      <c r="I35" s="17">
        <v>3.2999999999999998E-8</v>
      </c>
      <c r="J35" s="17">
        <f t="shared" si="5"/>
        <v>55.000000032999999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100</v>
      </c>
      <c r="D36" s="105"/>
      <c r="E36" s="105"/>
      <c r="F36" s="107"/>
      <c r="G36" s="95" t="s">
        <v>135</v>
      </c>
      <c r="H36" s="32" t="s">
        <v>138</v>
      </c>
      <c r="I36" s="17">
        <v>3.4E-8</v>
      </c>
      <c r="J36" s="17">
        <f t="shared" si="5"/>
        <v>100.000000034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66</v>
      </c>
      <c r="D37" s="105"/>
      <c r="E37" s="105"/>
      <c r="F37" s="107"/>
      <c r="G37" s="95" t="s">
        <v>139</v>
      </c>
      <c r="H37" s="32" t="s">
        <v>140</v>
      </c>
      <c r="I37" s="17">
        <v>3.5000000000000002E-8</v>
      </c>
      <c r="J37" s="17">
        <f t="shared" si="5"/>
        <v>66.000000034999999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44</v>
      </c>
      <c r="D38" s="105"/>
      <c r="E38" s="105"/>
      <c r="F38" s="107"/>
      <c r="G38" s="95" t="s">
        <v>141</v>
      </c>
      <c r="H38" s="32" t="s">
        <v>184</v>
      </c>
      <c r="I38" s="17">
        <v>3.5999999999999998E-8</v>
      </c>
      <c r="J38" s="17">
        <f t="shared" si="5"/>
        <v>44.000000036000003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55</v>
      </c>
      <c r="D39" s="105"/>
      <c r="E39" s="105"/>
      <c r="F39" s="107"/>
      <c r="G39" s="95" t="s">
        <v>142</v>
      </c>
      <c r="H39" s="32" t="s">
        <v>143</v>
      </c>
      <c r="I39" s="17">
        <v>3.7E-8</v>
      </c>
      <c r="J39" s="17">
        <f t="shared" si="5"/>
        <v>55.000000037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1</v>
      </c>
      <c r="D40" s="105"/>
      <c r="E40" s="105"/>
      <c r="F40" s="107"/>
      <c r="G40" s="95" t="s">
        <v>144</v>
      </c>
      <c r="H40" s="32" t="s">
        <v>145</v>
      </c>
      <c r="I40" s="17">
        <v>3.8000000000000003E-8</v>
      </c>
      <c r="J40" s="17">
        <f t="shared" si="5"/>
        <v>1.000000038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99</v>
      </c>
      <c r="D41" s="105"/>
      <c r="E41" s="105"/>
      <c r="F41" s="107"/>
      <c r="G41" s="95" t="s">
        <v>144</v>
      </c>
      <c r="H41" s="32" t="s">
        <v>146</v>
      </c>
      <c r="I41" s="17">
        <v>3.8999999999999998E-8</v>
      </c>
      <c r="J41" s="17">
        <f t="shared" si="5"/>
        <v>99.000000039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55</v>
      </c>
      <c r="D42" s="105"/>
      <c r="E42" s="105"/>
      <c r="F42" s="107"/>
      <c r="G42" s="95" t="s">
        <v>147</v>
      </c>
      <c r="H42" s="32" t="s">
        <v>148</v>
      </c>
      <c r="I42" s="17">
        <v>4.0000000000000001E-8</v>
      </c>
      <c r="J42" s="17">
        <f t="shared" si="5"/>
        <v>55.000000040000003</v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55</v>
      </c>
      <c r="D43" s="105"/>
      <c r="E43" s="105"/>
      <c r="F43" s="107"/>
      <c r="G43" s="95" t="s">
        <v>149</v>
      </c>
      <c r="H43" s="32" t="s">
        <v>150</v>
      </c>
      <c r="I43" s="17">
        <v>4.1000000000000003E-8</v>
      </c>
      <c r="J43" s="17">
        <f t="shared" si="5"/>
        <v>55.000000041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55</v>
      </c>
      <c r="D44" s="105"/>
      <c r="E44" s="105"/>
      <c r="F44" s="107"/>
      <c r="G44" s="95" t="s">
        <v>151</v>
      </c>
      <c r="H44" s="32" t="s">
        <v>152</v>
      </c>
      <c r="I44" s="17">
        <v>4.1999999999999999E-8</v>
      </c>
      <c r="J44" s="17">
        <f t="shared" si="5"/>
        <v>55.000000042000003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1</v>
      </c>
      <c r="D45" s="105"/>
      <c r="E45" s="105"/>
      <c r="F45" s="107"/>
      <c r="G45" s="95" t="s">
        <v>153</v>
      </c>
      <c r="H45" s="32" t="s">
        <v>154</v>
      </c>
      <c r="I45" s="17">
        <v>4.3000000000000001E-8</v>
      </c>
      <c r="J45" s="17">
        <f t="shared" si="5"/>
        <v>1.000000043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>
        <v>99</v>
      </c>
      <c r="D46" s="105"/>
      <c r="E46" s="105"/>
      <c r="F46" s="107"/>
      <c r="G46" s="95" t="s">
        <v>153</v>
      </c>
      <c r="H46" s="32" t="s">
        <v>155</v>
      </c>
      <c r="I46" s="17">
        <v>4.3999999999999997E-8</v>
      </c>
      <c r="J46" s="17">
        <f t="shared" si="5"/>
        <v>99.000000044000004</v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22</v>
      </c>
      <c r="D47" s="105"/>
      <c r="E47" s="105"/>
      <c r="F47" s="107"/>
      <c r="G47" s="95" t="s">
        <v>156</v>
      </c>
      <c r="H47" s="32" t="s">
        <v>157</v>
      </c>
      <c r="I47" s="17">
        <v>4.4999999999999999E-8</v>
      </c>
      <c r="J47" s="17">
        <f t="shared" si="5"/>
        <v>22.000000045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/>
      <c r="D48" s="105"/>
      <c r="E48" s="105"/>
      <c r="F48" s="107">
        <v>5</v>
      </c>
      <c r="G48" s="95" t="s">
        <v>156</v>
      </c>
      <c r="H48" s="32" t="s">
        <v>158</v>
      </c>
      <c r="I48" s="17">
        <v>4.6000000000000002E-8</v>
      </c>
      <c r="J48" s="17" t="str">
        <f t="shared" si="5"/>
        <v/>
      </c>
      <c r="K48" s="17" t="str">
        <f t="shared" si="1"/>
        <v/>
      </c>
      <c r="L48" s="17">
        <f t="shared" si="2"/>
        <v>5.0000000460000003</v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55</v>
      </c>
      <c r="D49" s="105"/>
      <c r="E49" s="105"/>
      <c r="F49" s="107"/>
      <c r="G49" s="95" t="s">
        <v>159</v>
      </c>
      <c r="H49" s="32" t="s">
        <v>160</v>
      </c>
      <c r="I49" s="17">
        <v>4.6999999999999997E-8</v>
      </c>
      <c r="J49" s="17">
        <f t="shared" si="5"/>
        <v>55.000000047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1</v>
      </c>
      <c r="D50" s="105"/>
      <c r="E50" s="105"/>
      <c r="F50" s="107"/>
      <c r="G50" s="95" t="s">
        <v>161</v>
      </c>
      <c r="H50" s="32" t="s">
        <v>162</v>
      </c>
      <c r="I50" s="17">
        <v>4.8E-8</v>
      </c>
      <c r="J50" s="17">
        <f t="shared" si="5"/>
        <v>1.000000048</v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99</v>
      </c>
      <c r="D51" s="105"/>
      <c r="E51" s="105"/>
      <c r="F51" s="107"/>
      <c r="G51" s="95" t="s">
        <v>161</v>
      </c>
      <c r="H51" s="32" t="s">
        <v>163</v>
      </c>
      <c r="I51" s="17">
        <v>4.9000000000000002E-8</v>
      </c>
      <c r="J51" s="17">
        <f t="shared" si="5"/>
        <v>99.000000048999993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>
        <v>1</v>
      </c>
      <c r="D52" s="105"/>
      <c r="E52" s="105"/>
      <c r="F52" s="107"/>
      <c r="G52" s="95" t="s">
        <v>164</v>
      </c>
      <c r="H52" s="32" t="s">
        <v>165</v>
      </c>
      <c r="I52" s="17">
        <v>4.9999999999999998E-8</v>
      </c>
      <c r="J52" s="17">
        <f t="shared" si="5"/>
        <v>1.0000000499999999</v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99</v>
      </c>
      <c r="D53" s="105"/>
      <c r="E53" s="105"/>
      <c r="F53" s="107"/>
      <c r="G53" s="96" t="s">
        <v>164</v>
      </c>
      <c r="H53" s="60" t="s">
        <v>166</v>
      </c>
      <c r="I53" s="17">
        <v>5.1E-8</v>
      </c>
      <c r="J53" s="17">
        <f t="shared" si="5"/>
        <v>99.000000051000001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>
        <v>33</v>
      </c>
      <c r="D54" s="105"/>
      <c r="E54" s="105"/>
      <c r="F54" s="107"/>
      <c r="G54" s="96" t="s">
        <v>167</v>
      </c>
      <c r="H54" s="60" t="s">
        <v>168</v>
      </c>
      <c r="I54" s="17">
        <v>5.2000000000000002E-8</v>
      </c>
      <c r="J54" s="17">
        <f t="shared" si="5"/>
        <v>33.000000051999997</v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>
        <v>88</v>
      </c>
      <c r="D55" s="105"/>
      <c r="E55" s="105"/>
      <c r="F55" s="107"/>
      <c r="G55" s="96" t="s">
        <v>169</v>
      </c>
      <c r="H55" s="60" t="s">
        <v>170</v>
      </c>
      <c r="I55" s="17">
        <v>5.2999999999999998E-8</v>
      </c>
      <c r="J55" s="17">
        <f t="shared" si="5"/>
        <v>88.000000052999994</v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1</v>
      </c>
      <c r="D56" s="105"/>
      <c r="E56" s="105"/>
      <c r="F56" s="107"/>
      <c r="G56" s="96" t="s">
        <v>171</v>
      </c>
      <c r="H56" s="60" t="s">
        <v>172</v>
      </c>
      <c r="I56" s="17">
        <v>5.4E-8</v>
      </c>
      <c r="J56" s="17">
        <f t="shared" si="5"/>
        <v>1.000000054</v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99</v>
      </c>
      <c r="D57" s="105"/>
      <c r="E57" s="105"/>
      <c r="F57" s="107"/>
      <c r="G57" s="96" t="s">
        <v>171</v>
      </c>
      <c r="H57" s="60" t="s">
        <v>173</v>
      </c>
      <c r="I57" s="17">
        <v>5.5000000000000003E-8</v>
      </c>
      <c r="J57" s="17">
        <f t="shared" si="5"/>
        <v>99.000000055000001</v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55</v>
      </c>
      <c r="D58" s="105"/>
      <c r="E58" s="105">
        <v>55</v>
      </c>
      <c r="F58" s="107"/>
      <c r="G58" s="96" t="s">
        <v>174</v>
      </c>
      <c r="H58" s="60" t="s">
        <v>175</v>
      </c>
      <c r="I58" s="17">
        <v>5.5999999999999999E-8</v>
      </c>
      <c r="J58" s="17">
        <f t="shared" si="5"/>
        <v>55.000000055999998</v>
      </c>
      <c r="K58" s="17">
        <f t="shared" si="1"/>
        <v>55.000000055999998</v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>
        <v>55</v>
      </c>
      <c r="D59" s="105"/>
      <c r="E59" s="105"/>
      <c r="F59" s="107"/>
      <c r="G59" s="96" t="s">
        <v>176</v>
      </c>
      <c r="H59" s="60" t="s">
        <v>177</v>
      </c>
      <c r="I59" s="17">
        <v>5.7000000000000001E-8</v>
      </c>
      <c r="J59" s="17">
        <f t="shared" si="5"/>
        <v>55.000000057000001</v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 t="s">
        <v>176</v>
      </c>
      <c r="H60" s="60" t="s">
        <v>178</v>
      </c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>
        <v>22</v>
      </c>
      <c r="D61" s="105"/>
      <c r="E61" s="105"/>
      <c r="F61" s="107"/>
      <c r="G61" s="96" t="s">
        <v>179</v>
      </c>
      <c r="H61" s="60" t="s">
        <v>180</v>
      </c>
      <c r="I61" s="17">
        <v>5.8999999999999999E-8</v>
      </c>
      <c r="J61" s="17">
        <f t="shared" si="5"/>
        <v>22.000000059000001</v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>
        <v>11</v>
      </c>
      <c r="G62" s="96" t="s">
        <v>179</v>
      </c>
      <c r="H62" s="60" t="s">
        <v>180</v>
      </c>
      <c r="I62" s="17">
        <v>5.9999999999999995E-8</v>
      </c>
      <c r="J62" s="17" t="str">
        <f t="shared" si="5"/>
        <v/>
      </c>
      <c r="K62" s="17" t="str">
        <f t="shared" si="1"/>
        <v/>
      </c>
      <c r="L62" s="17">
        <f t="shared" si="2"/>
        <v>11.00000006</v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>
        <v>55</v>
      </c>
      <c r="D64" s="105"/>
      <c r="E64" s="105"/>
      <c r="F64" s="107"/>
      <c r="G64" s="96" t="s">
        <v>181</v>
      </c>
      <c r="H64" s="60" t="s">
        <v>182</v>
      </c>
      <c r="I64" s="17">
        <v>6.1999999999999999E-8</v>
      </c>
      <c r="J64" s="17">
        <f t="shared" si="5"/>
        <v>55.000000061999998</v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>
        <v>112</v>
      </c>
      <c r="D65" s="105"/>
      <c r="E65" s="105"/>
      <c r="F65" s="107"/>
      <c r="G65" s="96" t="s">
        <v>156</v>
      </c>
      <c r="H65" s="60" t="s">
        <v>183</v>
      </c>
      <c r="I65" s="17">
        <v>6.2999999999999995E-8</v>
      </c>
      <c r="J65" s="17">
        <f t="shared" si="5"/>
        <v>112.000000063</v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>
        <v>113</v>
      </c>
      <c r="D66" s="105"/>
      <c r="E66" s="105"/>
      <c r="F66" s="107"/>
      <c r="G66" s="96" t="s">
        <v>185</v>
      </c>
      <c r="H66" s="60" t="s">
        <v>187</v>
      </c>
      <c r="I66" s="17">
        <v>6.4000000000000004E-8</v>
      </c>
      <c r="J66" s="17">
        <f t="shared" si="5"/>
        <v>113.00000006400001</v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>
        <v>114</v>
      </c>
      <c r="D67" s="105"/>
      <c r="E67" s="105"/>
      <c r="F67" s="107"/>
      <c r="G67" s="96" t="s">
        <v>188</v>
      </c>
      <c r="H67" s="60" t="s">
        <v>189</v>
      </c>
      <c r="I67" s="17">
        <v>6.5E-8</v>
      </c>
      <c r="J67" s="17">
        <f t="shared" si="5"/>
        <v>114.00000006499999</v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>
        <v>115</v>
      </c>
      <c r="D68" s="105"/>
      <c r="E68" s="105"/>
      <c r="F68" s="107"/>
      <c r="G68" s="96" t="s">
        <v>190</v>
      </c>
      <c r="H68" s="60" t="s">
        <v>191</v>
      </c>
      <c r="I68" s="17">
        <v>6.5999999999999995E-8</v>
      </c>
      <c r="J68" s="17">
        <f t="shared" si="5"/>
        <v>115.000000066</v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>
        <v>116</v>
      </c>
      <c r="D69" s="105"/>
      <c r="E69" s="105"/>
      <c r="F69" s="107"/>
      <c r="G69" s="96" t="s">
        <v>192</v>
      </c>
      <c r="H69" s="60" t="s">
        <v>193</v>
      </c>
      <c r="I69" s="17">
        <v>6.7000000000000004E-8</v>
      </c>
      <c r="J69" s="17">
        <f t="shared" ref="J69:J132" si="12">IF(C69="yco",1000+I69,IF((C69+$I69)&lt;1,"",C69+$I69))</f>
        <v>116.000000067</v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objects="1" scenarios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Kristine DeBerg </v>
      </c>
      <c r="C2" t="str">
        <f>IFERROR(INDEX('Enter Draw'!$C$3:$H$252,MATCH(SMALL('Enter Draw'!$J$3:$J$252,D2),'Enter Draw'!$J$3:$J$252,0),6),"")</f>
        <v xml:space="preserve">Jess Frost My Cake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Pam Vankekerix </v>
      </c>
      <c r="H2" t="str">
        <f>IFERROR(INDEX('Enter Draw'!$E$3:$H$252,MATCH(SMALL('Enter Draw'!$K$3:$K$252,D2),'Enter Draw'!$K$3:$K$252,0),4),"")</f>
        <v xml:space="preserve">JPS Kas Im Stylish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Livya Braskamp </v>
      </c>
      <c r="L2" t="str">
        <f>IFERROR(INDEX('Enter Draw'!$F$3:$H$252,MATCH(SMALL('Enter Draw'!$L$3:$L$252,I2),'Enter Draw'!$L$3:$L$252,0),3),"")</f>
        <v xml:space="preserve">Lilly </v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Raelin Jurgens </v>
      </c>
      <c r="C3" t="str">
        <f>IFERROR(INDEX('Enter Draw'!$C$3:$H$252,MATCH(SMALL('Enter Draw'!$J$3:$J$252,D3),'Enter Draw'!$J$3:$J$252,0),6),"")</f>
        <v xml:space="preserve">Here To Rock N Streak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Ali Zacharias </v>
      </c>
      <c r="H3" t="str">
        <f>IFERROR(INDEX('Enter Draw'!$E$3:$H$252,MATCH(SMALL('Enter Draw'!$K$3:$K$252,D3),'Enter Draw'!$K$3:$K$252,0),4),"")</f>
        <v xml:space="preserve">Smooth Sante Fe 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Hayden Seitz </v>
      </c>
      <c r="L3" t="str">
        <f>IFERROR(INDEX('Enter Draw'!$F$3:$H$252,MATCH(SMALL('Enter Draw'!$L$3:$L$252,I3),'Enter Draw'!$L$3:$L$252,0),3),"")</f>
        <v xml:space="preserve">Jitter </v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Sara Steiner </v>
      </c>
      <c r="C4" t="str">
        <f>IFERROR(INDEX('Enter Draw'!$C$3:$H$252,MATCH(SMALL('Enter Draw'!$J$3:$J$252,D4),'Enter Draw'!$J$3:$J$252,0),6),"")</f>
        <v xml:space="preserve">Slate </v>
      </c>
      <c r="D4">
        <v>3</v>
      </c>
      <c r="F4" s="1" t="str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/>
      </c>
      <c r="G4" t="str">
        <f>IFERROR(INDEX('Enter Draw'!$E$3:$H$252,MATCH(SMALL('Enter Draw'!$K$3:$K$252,D4),'Enter Draw'!$K$3:$K$252,0),3),"")</f>
        <v/>
      </c>
      <c r="H4" t="str">
        <f>IFERROR(INDEX('Enter Draw'!$E$3:$H$252,MATCH(SMALL('Enter Draw'!$K$3:$K$252,D4),'Enter Draw'!$K$3:$K$252,0),4),"")</f>
        <v/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Kelli Shyrock </v>
      </c>
      <c r="C5" t="str">
        <f>IFERROR(INDEX('Enter Draw'!$C$3:$H$252,MATCH(SMALL('Enter Draw'!$J$3:$J$252,D5),'Enter Draw'!$J$3:$J$252,0),6),"")</f>
        <v xml:space="preserve">Ry </v>
      </c>
      <c r="D5">
        <v>4</v>
      </c>
      <c r="F5" s="1" t="str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/>
      </c>
      <c r="G5" t="str">
        <f>IFERROR(INDEX('Enter Draw'!$E$3:$H$252,MATCH(SMALL('Enter Draw'!$K$3:$K$252,D5),'Enter Draw'!$K$3:$K$252,0),3),"")</f>
        <v/>
      </c>
      <c r="H5" t="str">
        <f>IFERROR(INDEX('Enter Draw'!$E$3:$H$252,MATCH(SMALL('Enter Draw'!$K$3:$K$252,D5),'Enter Draw'!$K$3:$K$252,0),4),"")</f>
        <v/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Joni Hoffman </v>
      </c>
      <c r="C6" t="str">
        <f>IFERROR(INDEX('Enter Draw'!$C$3:$H$252,MATCH(SMALL('Enter Draw'!$J$3:$J$252,D6),'Enter Draw'!$J$3:$J$252,0),6),"")</f>
        <v xml:space="preserve">Bullys Lion Queen </v>
      </c>
      <c r="D6">
        <v>5</v>
      </c>
      <c r="F6" s="1" t="str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/>
      </c>
      <c r="G6" t="str">
        <f>IFERROR(INDEX('Enter Draw'!$E$3:$H$252,MATCH(SMALL('Enter Draw'!$K$3:$K$252,D6),'Enter Draw'!$K$3:$K$252,0),3),"")</f>
        <v/>
      </c>
      <c r="H6" t="str">
        <f>IFERROR(INDEX('Enter Draw'!$E$3:$H$252,MATCH(SMALL('Enter Draw'!$K$3:$K$252,D6),'Enter Draw'!$K$3:$K$252,0),4),"")</f>
        <v/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Sarah Rose </v>
      </c>
      <c r="C8" t="str">
        <f>IFERROR(INDEX('Enter Draw'!$C$3:$H$252,MATCH(SMALL('Enter Draw'!$J$3:$J$252,D8),'Enter Draw'!$J$3:$J$252,0),6),"")</f>
        <v xml:space="preserve">Roxy </v>
      </c>
      <c r="D8">
        <v>6</v>
      </c>
      <c r="F8" s="1" t="str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/>
      </c>
      <c r="G8" t="str">
        <f>IFERROR(INDEX('Enter Draw'!$E$3:$H$252,MATCH(SMALL('Enter Draw'!$K$3:$K$252,D8),'Enter Draw'!$K$3:$K$252,0),3),"")</f>
        <v/>
      </c>
      <c r="H8" t="str">
        <f>IFERROR(INDEX('Enter Draw'!$E$3:$H$252,MATCH(SMALL('Enter Draw'!$K$3:$K$252,D8),'Enter Draw'!$K$3:$K$252,0),4),"")</f>
        <v/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Laynie Schuler </v>
      </c>
      <c r="C9" t="str">
        <f>IFERROR(INDEX('Enter Draw'!$C$3:$H$252,MATCH(SMALL('Enter Draw'!$J$3:$J$252,D9),'Enter Draw'!$J$3:$J$252,0),6),"")</f>
        <v xml:space="preserve">Stolis Prissy Genes </v>
      </c>
      <c r="D9">
        <v>7</v>
      </c>
      <c r="F9" s="1" t="str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/>
      </c>
      <c r="G9" t="str">
        <f>IFERROR(INDEX('Enter Draw'!$E$3:$H$252,MATCH(SMALL('Enter Draw'!$K$3:$K$252,D9),'Enter Draw'!$K$3:$K$252,0),3),"")</f>
        <v/>
      </c>
      <c r="H9" t="str">
        <f>IFERROR(INDEX('Enter Draw'!$E$3:$H$252,MATCH(SMALL('Enter Draw'!$K$3:$K$252,D9),'Enter Draw'!$K$3:$K$252,0),4),"")</f>
        <v/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Shana Lensing </v>
      </c>
      <c r="C10" t="str">
        <f>IFERROR(INDEX('Enter Draw'!$C$3:$H$252,MATCH(SMALL('Enter Draw'!$J$3:$J$252,D10),'Enter Draw'!$J$3:$J$252,0),6),"")</f>
        <v xml:space="preserve">Dinky's LeRoy Cash 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Linda Schlosser </v>
      </c>
      <c r="C11" t="str">
        <f>IFERROR(INDEX('Enter Draw'!$C$3:$H$252,MATCH(SMALL('Enter Draw'!$J$3:$J$252,D11),'Enter Draw'!$J$3:$J$252,0),6),"")</f>
        <v xml:space="preserve">Ben 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Morgan Anderson </v>
      </c>
      <c r="C12" t="str">
        <f>IFERROR(INDEX('Enter Draw'!$C$3:$H$252,MATCH(SMALL('Enter Draw'!$J$3:$J$252,D12),'Enter Draw'!$J$3:$J$252,0),6),"")</f>
        <v xml:space="preserve">Willey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Sierra McGregor </v>
      </c>
      <c r="C14" t="str">
        <f>IFERROR(INDEX('Enter Draw'!$C$3:$H$252,MATCH(SMALL('Enter Draw'!$J$3:$J$252,D14),'Enter Draw'!$J$3:$J$252,0),6),"")</f>
        <v xml:space="preserve">Martha's Fling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Will Kennedy </v>
      </c>
      <c r="C15" t="str">
        <f>IFERROR(INDEX('Enter Draw'!$C$3:$H$252,MATCH(SMALL('Enter Draw'!$J$3:$J$252,D15),'Enter Draw'!$J$3:$J$252,0),6),"")</f>
        <v xml:space="preserve">Cinderella's Gotta Gun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Jamie Zuidema </v>
      </c>
      <c r="C16" t="str">
        <f>IFERROR(INDEX('Enter Draw'!$C$3:$H$252,MATCH(SMALL('Enter Draw'!$J$3:$J$252,D16),'Enter Draw'!$J$3:$J$252,0),6),"")</f>
        <v xml:space="preserve">Lucy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Penny Schlagel </v>
      </c>
      <c r="C17" t="str">
        <f>IFERROR(INDEX('Enter Draw'!$C$3:$H$252,MATCH(SMALL('Enter Draw'!$J$3:$J$252,D17),'Enter Draw'!$J$3:$J$252,0),6),"")</f>
        <v xml:space="preserve">BI Serendipity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Kristi Cleland </v>
      </c>
      <c r="C18" t="str">
        <f>IFERROR(INDEX('Enter Draw'!$C$3:$H$252,MATCH(SMALL('Enter Draw'!$J$3:$J$252,D18),'Enter Draw'!$J$3:$J$252,0),6),"")</f>
        <v xml:space="preserve">Fergie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Carrie Dieters </v>
      </c>
      <c r="C20" t="str">
        <f>IFERROR(INDEX('Enter Draw'!$C$3:$H$252,MATCH(SMALL('Enter Draw'!$J$3:$J$252,D20),'Enter Draw'!$J$3:$J$252,0),6),"")</f>
        <v xml:space="preserve">A Guy with Fame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Livya Braskamp </v>
      </c>
      <c r="C21" t="str">
        <f>IFERROR(INDEX('Enter Draw'!$C$3:$H$252,MATCH(SMALL('Enter Draw'!$J$3:$J$252,D21),'Enter Draw'!$J$3:$J$252,0),6),"")</f>
        <v xml:space="preserve">Cinch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Hayden Seitz </v>
      </c>
      <c r="C22" t="str">
        <f>IFERROR(INDEX('Enter Draw'!$C$3:$H$252,MATCH(SMALL('Enter Draw'!$J$3:$J$252,D22),'Enter Draw'!$J$3:$J$252,0),6),"")</f>
        <v xml:space="preserve">Jitter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Mike Boomgarden </v>
      </c>
      <c r="C23" t="str">
        <f>IFERROR(INDEX('Enter Draw'!$C$3:$H$252,MATCH(SMALL('Enter Draw'!$J$3:$J$252,D23),'Enter Draw'!$J$3:$J$252,0),6),"")</f>
        <v xml:space="preserve">Rook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Ronna Pinney </v>
      </c>
      <c r="C24" t="str">
        <f>IFERROR(INDEX('Enter Draw'!$C$3:$H$252,MATCH(SMALL('Enter Draw'!$J$3:$J$252,D24),'Enter Draw'!$J$3:$J$252,0),6),"")</f>
        <v xml:space="preserve">Streaknfreaknfast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Haley McGregor </v>
      </c>
      <c r="C26" t="str">
        <f>IFERROR(INDEX('Enter Draw'!$C$3:$H$252,MATCH(SMALL('Enter Draw'!$J$3:$J$252,D26),'Enter Draw'!$J$3:$J$252,0),6),"")</f>
        <v xml:space="preserve">BoBeFamous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Denise Benney </v>
      </c>
      <c r="C27" t="str">
        <f>IFERROR(INDEX('Enter Draw'!$C$3:$H$252,MATCH(SMALL('Enter Draw'!$J$3:$J$252,D27),'Enter Draw'!$J$3:$J$252,0),6),"")</f>
        <v>Princeton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Kristine DeBerg </v>
      </c>
      <c r="C28" t="str">
        <f>IFERROR(INDEX('Enter Draw'!$C$3:$H$252,MATCH(SMALL('Enter Draw'!$J$3:$J$252,D28),'Enter Draw'!$J$3:$J$252,0),6),"")</f>
        <v>Streakinblondelegacy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Pam Vankekerix </v>
      </c>
      <c r="C29" t="str">
        <f>IFERROR(INDEX('Enter Draw'!$C$3:$H$252,MATCH(SMALL('Enter Draw'!$J$3:$J$252,D29),'Enter Draw'!$J$3:$J$252,0),6),"")</f>
        <v xml:space="preserve">JPS Kas Im Stylish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Cami Wolles </v>
      </c>
      <c r="C30" t="str">
        <f>IFERROR(INDEX('Enter Draw'!$C$3:$H$252,MATCH(SMALL('Enter Draw'!$J$3:$J$252,D30),'Enter Draw'!$J$3:$J$252,0),6),"")</f>
        <v xml:space="preserve">Nellie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Raelin Jurgens </v>
      </c>
      <c r="C32" t="str">
        <f>IFERROR(INDEX('Enter Draw'!$C$3:$H$252,MATCH(SMALL('Enter Draw'!$J$3:$J$252,D32),'Enter Draw'!$J$3:$J$252,0),6),"")</f>
        <v xml:space="preserve">Mr T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Annette Audrey </v>
      </c>
      <c r="C33" t="str">
        <f>IFERROR(INDEX('Enter Draw'!$C$3:$H$252,MATCH(SMALL('Enter Draw'!$J$3:$J$252,D33),'Enter Draw'!$J$3:$J$252,0),6),"")</f>
        <v xml:space="preserve">Banner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Kelli Shyrock </v>
      </c>
      <c r="C34" t="str">
        <f>IFERROR(INDEX('Enter Draw'!$C$3:$H$252,MATCH(SMALL('Enter Draw'!$J$3:$J$252,D34),'Enter Draw'!$J$3:$J$252,0),6),"")</f>
        <v xml:space="preserve">Jewel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Margaret Miller </v>
      </c>
      <c r="C35" t="str">
        <f>IFERROR(INDEX('Enter Draw'!$C$3:$H$252,MATCH(SMALL('Enter Draw'!$J$3:$J$252,D35),'Enter Draw'!$J$3:$J$252,0),6),"")</f>
        <v xml:space="preserve">Seven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Chelsey Mielke </v>
      </c>
      <c r="C36" t="str">
        <f>IFERROR(INDEX('Enter Draw'!$C$3:$H$252,MATCH(SMALL('Enter Draw'!$J$3:$J$252,D36),'Enter Draw'!$J$3:$J$252,0),6),"")</f>
        <v xml:space="preserve">Blue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Casey VandenBosch </v>
      </c>
      <c r="C38" t="str">
        <f>IFERROR(INDEX('Enter Draw'!$C$3:$H$252,MATCH(SMALL('Enter Draw'!$J$3:$J$252,D38),'Enter Draw'!$J$3:$J$252,0),6),"")</f>
        <v xml:space="preserve">Coronas Goldmine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Lily Kenny </v>
      </c>
      <c r="C39" t="str">
        <f>IFERROR(INDEX('Enter Draw'!$C$3:$H$252,MATCH(SMALL('Enter Draw'!$J$3:$J$252,D39),'Enter Draw'!$J$3:$J$252,0),6),"")</f>
        <v xml:space="preserve">Alive with Trouble (Soldier)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Brittany Dieters </v>
      </c>
      <c r="C40" t="str">
        <f>IFERROR(INDEX('Enter Draw'!$C$3:$H$252,MATCH(SMALL('Enter Draw'!$J$3:$J$252,D40),'Enter Draw'!$J$3:$J$252,0),6),"")</f>
        <v xml:space="preserve">Anna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Ali Zacharias </v>
      </c>
      <c r="C41" t="str">
        <f>IFERROR(INDEX('Enter Draw'!$C$3:$H$252,MATCH(SMALL('Enter Draw'!$J$3:$J$252,D41),'Enter Draw'!$J$3:$J$252,0),6),"")</f>
        <v xml:space="preserve">Smooth Sante Fe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Amie Brandt </v>
      </c>
      <c r="C42" t="str">
        <f>IFERROR(INDEX('Enter Draw'!$C$3:$H$252,MATCH(SMALL('Enter Draw'!$J$3:$J$252,D42),'Enter Draw'!$J$3:$J$252,0),6),"")</f>
        <v xml:space="preserve">Spicy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Cole Willmott </v>
      </c>
      <c r="C44" t="str">
        <f>IFERROR(INDEX('Enter Draw'!$C$3:$H$252,MATCH(SMALL('Enter Draw'!$J$3:$J$252,D44),'Enter Draw'!$J$3:$J$252,0),6),"")</f>
        <v xml:space="preserve">Spit Fire Fame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Janice Roebuck </v>
      </c>
      <c r="C45" t="str">
        <f>IFERROR(INDEX('Enter Draw'!$C$3:$H$252,MATCH(SMALL('Enter Draw'!$J$3:$J$252,D45),'Enter Draw'!$J$3:$J$252,0),6),"")</f>
        <v xml:space="preserve">Holly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Sandy Highland </v>
      </c>
      <c r="C46" t="str">
        <f>IFERROR(INDEX('Enter Draw'!$C$3:$H$252,MATCH(SMALL('Enter Draw'!$J$3:$J$252,D46),'Enter Draw'!$J$3:$J$252,0),6),"")</f>
        <v>Speck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Stacy Albers </v>
      </c>
      <c r="C47" t="str">
        <f>IFERROR(INDEX('Enter Draw'!$C$3:$H$252,MATCH(SMALL('Enter Draw'!$J$3:$J$252,D47),'Enter Draw'!$J$3:$J$252,0),6),"")</f>
        <v xml:space="preserve">Jett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Shelby Lang</v>
      </c>
      <c r="C48" t="str">
        <f>IFERROR(INDEX('Enter Draw'!$C$3:$H$252,MATCH(SMALL('Enter Draw'!$J$3:$J$252,D48),'Enter Draw'!$J$3:$J$252,0),6),"")</f>
        <v>Jimmy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 xml:space="preserve">Brinlee McGregor </v>
      </c>
      <c r="C50" t="str">
        <f>IFERROR(INDEX('Enter Draw'!$C$3:$H$252,MATCH(SMALL('Enter Draw'!$J$3:$J$252,D50),'Enter Draw'!$J$3:$J$252,0),6),"")</f>
        <v>Streakinbarnonejoe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 xml:space="preserve">Jennifer Sasser </v>
      </c>
      <c r="C51" t="str">
        <f>IFERROR(INDEX('Enter Draw'!$C$3:$H$252,MATCH(SMALL('Enter Draw'!$J$3:$J$252,D51),'Enter Draw'!$J$3:$J$252,0),6),"")</f>
        <v xml:space="preserve">Red 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 xml:space="preserve">Taylor Jutz </v>
      </c>
      <c r="C52" t="str">
        <f>IFERROR(INDEX('Enter Draw'!$C$3:$H$252,MATCH(SMALL('Enter Draw'!$J$3:$J$252,D52),'Enter Draw'!$J$3:$J$252,0),6),"")</f>
        <v xml:space="preserve">Gils Watch Peppy Go 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 xml:space="preserve">Morgan Anderson </v>
      </c>
      <c r="C53" t="str">
        <f>IFERROR(INDEX('Enter Draw'!$C$3:$H$252,MATCH(SMALL('Enter Draw'!$J$3:$J$252,D53),'Enter Draw'!$J$3:$J$252,0),6),"")</f>
        <v xml:space="preserve">Dart 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 xml:space="preserve">Sierra McGregor </v>
      </c>
      <c r="C54" t="str">
        <f>IFERROR(INDEX('Enter Draw'!$C$3:$H$252,MATCH(SMALL('Enter Draw'!$J$3:$J$252,D54),'Enter Draw'!$J$3:$J$252,0),6),"")</f>
        <v xml:space="preserve">FK Country Girl 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 xml:space="preserve">Sara Steiner </v>
      </c>
      <c r="C56" t="str">
        <f>IFERROR(INDEX('Enter Draw'!$C$3:$H$252,MATCH(SMALL('Enter Draw'!$J$3:$J$252,D56),'Enter Draw'!$J$3:$J$252,0),6),"")</f>
        <v xml:space="preserve">Briggs 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 xml:space="preserve">Joni Hoffman </v>
      </c>
      <c r="C57" t="str">
        <f>IFERROR(INDEX('Enter Draw'!$C$3:$H$252,MATCH(SMALL('Enter Draw'!$J$3:$J$252,D57),'Enter Draw'!$J$3:$J$252,0),6),"")</f>
        <v xml:space="preserve">Running with the devil 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 xml:space="preserve">Sarah Rose </v>
      </c>
      <c r="C58" t="str">
        <f>IFERROR(INDEX('Enter Draw'!$C$3:$H$252,MATCH(SMALL('Enter Draw'!$J$3:$J$252,D58),'Enter Draw'!$J$3:$J$252,0),6),"")</f>
        <v xml:space="preserve">Dexter 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 xml:space="preserve">Laynie Schuler </v>
      </c>
      <c r="C59" t="str">
        <f>IFERROR(INDEX('Enter Draw'!$C$3:$H$252,MATCH(SMALL('Enter Draw'!$J$3:$J$252,D59),'Enter Draw'!$J$3:$J$252,0),6),"")</f>
        <v xml:space="preserve">Flint N Ice 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 xml:space="preserve">Shana Lensing </v>
      </c>
      <c r="C60" t="str">
        <f>IFERROR(INDEX('Enter Draw'!$C$3:$H$252,MATCH(SMALL('Enter Draw'!$J$3:$J$252,D60),'Enter Draw'!$J$3:$J$252,0),6),"")</f>
        <v xml:space="preserve">Sages Lil Peppy Doc 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 xml:space="preserve">Linda Schlosser </v>
      </c>
      <c r="C62" t="str">
        <f>IFERROR(INDEX('Enter Draw'!$C$3:$H$252,MATCH(SMALL('Enter Draw'!$J$3:$J$252,D62),'Enter Draw'!$J$3:$J$252,0),6),"")</f>
        <v xml:space="preserve">Gracie 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 xml:space="preserve">Kristine DeBerg </v>
      </c>
      <c r="C63" t="str">
        <f>IFERROR(INDEX('Enter Draw'!$C$3:$H$252,MATCH(SMALL('Enter Draw'!$J$3:$J$252,D63),'Enter Draw'!$J$3:$J$252,0),6),"")</f>
        <v xml:space="preserve">Chicks Share of Fame 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 xml:space="preserve">Raelin Jurgens </v>
      </c>
      <c r="C64" t="str">
        <f>IFERROR(INDEX('Enter Draw'!$C$3:$H$252,MATCH(SMALL('Enter Draw'!$J$3:$J$252,D64),'Enter Draw'!$J$3:$J$252,0),6),"")</f>
        <v xml:space="preserve">Jacesblack Bart 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 xml:space="preserve">Mike Boomgarden </v>
      </c>
      <c r="C65" t="str">
        <f>IFERROR(INDEX('Enter Draw'!$C$3:$H$252,MATCH(SMALL('Enter Draw'!$J$3:$J$252,D65),'Enter Draw'!$J$3:$J$252,0),6),"")</f>
        <v xml:space="preserve">Peanut 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 xml:space="preserve">Kelli Shyrock </v>
      </c>
      <c r="C66" t="str">
        <f>IFERROR(INDEX('Enter Draw'!$C$3:$H$252,MATCH(SMALL('Enter Draw'!$J$3:$J$252,D66),'Enter Draw'!$J$3:$J$252,0),6),"")</f>
        <v xml:space="preserve">Cartel 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 xml:space="preserve">Livya Braskamp </v>
      </c>
      <c r="C68" t="str">
        <f>IFERROR(INDEX('Enter Draw'!$C$3:$H$252,MATCH(SMALL('Enter Draw'!$J$3:$J$252,D68),'Enter Draw'!$J$3:$J$252,0),6),"")</f>
        <v>Buck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Shelby Lang</v>
      </c>
      <c r="C69" t="str">
        <f>IFERROR(INDEX('Enter Draw'!$C$3:$H$252,MATCH(SMALL('Enter Draw'!$J$3:$J$252,D69),'Enter Draw'!$J$3:$J$252,0),6),"")</f>
        <v>Gem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Serie Risty</v>
      </c>
      <c r="C70" t="str">
        <f>IFERROR(INDEX('Enter Draw'!$C$3:$H$252,MATCH(SMALL('Enter Draw'!$J$3:$J$252,D70),'Enter Draw'!$J$3:$J$252,0),6),"")</f>
        <v>Peter Griffen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>Keisha Veldkamp</v>
      </c>
      <c r="C71" t="str">
        <f>IFERROR(INDEX('Enter Draw'!$C$3:$H$252,MATCH(SMALL('Enter Draw'!$J$3:$J$252,D71),'Enter Draw'!$J$3:$J$252,0),6),"")</f>
        <v>Remington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>Kayleigh Maras</v>
      </c>
      <c r="C72" t="str">
        <f>IFERROR(INDEX('Enter Draw'!$C$3:$H$252,MATCH(SMALL('Enter Draw'!$J$3:$J$252,D72),'Enter Draw'!$J$3:$J$252,0),6),"")</f>
        <v>Mayor Perks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A21" sqref="A21:XFD2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 t="s">
        <v>86</v>
      </c>
      <c r="C2" s="19"/>
      <c r="D2" s="51"/>
      <c r="E2" s="92">
        <v>1E-14</v>
      </c>
      <c r="F2" s="93" t="str">
        <f>IF((D2+E2)&gt;5,D2+E2,"")</f>
        <v/>
      </c>
    </row>
    <row r="3" spans="1:6">
      <c r="A3" s="18"/>
      <c r="B3" s="19"/>
      <c r="C3" s="19"/>
      <c r="D3" s="52"/>
      <c r="E3" s="92">
        <v>2E-14</v>
      </c>
      <c r="F3" s="93" t="str">
        <f t="shared" ref="F3:F42" si="0">IF((D3+E3)&gt;5,D3+E3,"")</f>
        <v/>
      </c>
    </row>
    <row r="4" spans="1:6">
      <c r="A4" s="18"/>
      <c r="B4" s="19" t="s">
        <v>87</v>
      </c>
      <c r="C4" s="19" t="s">
        <v>88</v>
      </c>
      <c r="D4" s="53"/>
      <c r="E4" s="92">
        <v>2.9999999999999998E-14</v>
      </c>
      <c r="F4" s="93" t="str">
        <f t="shared" si="0"/>
        <v/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74" sqref="D74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Kristine DeBerg </v>
      </c>
      <c r="C2" s="19" t="str">
        <f>IFERROR(Draw!C2,"")</f>
        <v xml:space="preserve">Jess Frost My Cake </v>
      </c>
      <c r="D2" s="174">
        <v>15.385999999999999</v>
      </c>
      <c r="E2" s="92">
        <v>1.0000000000000001E-9</v>
      </c>
      <c r="F2" s="93">
        <f>IF(D2="scratch",3000+E2,IF(D2="nt",1000+E2,IF((D2+E2)&gt;5,D2+E2,"")))</f>
        <v>15.386000000999999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15.385999999999999</v>
      </c>
      <c r="V2" s="3" t="str">
        <f>IFERROR(VLOOKUP('Open 1'!F2,$AC$3:$AD$7,2,TRUE),"")</f>
        <v>3D</v>
      </c>
      <c r="W2" s="7" t="str">
        <f>IFERROR(IF(V2=$W$1,'Open 1'!F2,""),"")</f>
        <v/>
      </c>
      <c r="X2" s="7" t="str">
        <f>IFERROR(IF(V2=$X$1,'Open 1'!F2,""),"")</f>
        <v/>
      </c>
      <c r="Y2" s="7">
        <f>IFERROR(IF(V2=$Y$1,'Open 1'!F2,""),"")</f>
        <v>15.386000000999999</v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Raelin Jurgens </v>
      </c>
      <c r="C3" s="19" t="str">
        <f>IFERROR(Draw!C3,"")</f>
        <v xml:space="preserve">Here To Rock N Streak </v>
      </c>
      <c r="D3" s="52">
        <v>14.231999999999999</v>
      </c>
      <c r="E3" s="92">
        <v>2.0000000000000001E-9</v>
      </c>
      <c r="F3" s="93">
        <f t="shared" ref="F3:F66" si="0">IF(D3="scratch",3000+E3,IF(D3="nt",1000+E3,IF((D3+E3)&gt;5,D3+E3,"")))</f>
        <v>14.232000001999999</v>
      </c>
      <c r="G3" s="62" t="str">
        <f>IF(A3="yco",VLOOKUP(_xlfn.CONCAT(B3,C3),Youth!S:T,2,FALSE),IF(OR(AND(D3&gt;1,D3&lt;1050),D3="nt",D3="",D3="scratch"),"","Not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14.231999999999999</v>
      </c>
      <c r="V3" s="3" t="str">
        <f>IFERROR(VLOOKUP('Open 1'!F3,$AC$3:$AD$7,2,TRUE),"")</f>
        <v>1D</v>
      </c>
      <c r="W3" s="7">
        <f>IFERROR(IF(V3=$W$1,'Open 1'!F3,""),"")</f>
        <v>14.232000001999999</v>
      </c>
      <c r="X3" s="7" t="str">
        <f>IFERROR(IF(V3=$X$1,'Open 1'!F3,""),"")</f>
        <v/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14.083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Sara Steiner </v>
      </c>
      <c r="C4" s="19" t="str">
        <f>IFERROR(Draw!C4,"")</f>
        <v xml:space="preserve">Slate </v>
      </c>
      <c r="D4" s="53">
        <v>14.579000000000001</v>
      </c>
      <c r="E4" s="92">
        <v>3E-9</v>
      </c>
      <c r="F4" s="93">
        <f t="shared" si="0"/>
        <v>14.579000003000001</v>
      </c>
      <c r="G4" s="62" t="str">
        <f>IF(A4="yco",VLOOKUP(_xlfn.CONCAT(B4,C4),Youth!S:T,2,FALSE),IF(OR(AND(D4&gt;1,D4&lt;1050),D4="nt",D4="",D4="scratch"),"","Not valid"))</f>
        <v/>
      </c>
      <c r="L4" s="240" t="s">
        <v>3</v>
      </c>
      <c r="M4" s="72" t="str">
        <f>AD10</f>
        <v>1st</v>
      </c>
      <c r="N4" s="73" t="str">
        <f>'Open 1'!AE10</f>
        <v xml:space="preserve">Laynie Schuler </v>
      </c>
      <c r="O4" s="73" t="str">
        <f>'Open 1'!AF10</f>
        <v xml:space="preserve">Stolis Prissy Genes </v>
      </c>
      <c r="P4" s="182">
        <f>'Open 1'!AG10</f>
        <v>14.083000008000001</v>
      </c>
      <c r="Q4" s="156">
        <f>AH10</f>
        <v>134.4</v>
      </c>
      <c r="R4" s="187" t="str">
        <f>IF(M4="Tie",AK11,"")</f>
        <v/>
      </c>
      <c r="S4" s="17" t="e">
        <f t="shared" ca="1" si="1"/>
        <v>#NAME?</v>
      </c>
      <c r="T4" s="93">
        <f t="shared" si="2"/>
        <v>14.579000000000001</v>
      </c>
      <c r="V4" s="3" t="str">
        <f>IFERROR(VLOOKUP('Open 1'!F4,$AC$3:$AD$7,2,TRUE),"")</f>
        <v>1D</v>
      </c>
      <c r="W4" s="7">
        <f>IFERROR(IF(V4=$W$1,'Open 1'!F4,""),"")</f>
        <v>14.579000003000001</v>
      </c>
      <c r="X4" s="7" t="str">
        <f>IFERROR(IF(V4=$X$1,'Open 1'!F4,""),"")</f>
        <v/>
      </c>
      <c r="Y4" s="7" t="str">
        <f>IFERROR(IF(V4=$Y$1,'Open 1'!F4,""),"")</f>
        <v/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14.583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Kelli Shyrock </v>
      </c>
      <c r="C5" s="19" t="str">
        <f>IFERROR(Draw!C5,"")</f>
        <v xml:space="preserve">Ry </v>
      </c>
      <c r="D5" s="54">
        <v>15.638999999999999</v>
      </c>
      <c r="E5" s="92">
        <v>4.0000000000000002E-9</v>
      </c>
      <c r="F5" s="93">
        <f t="shared" si="0"/>
        <v>15.639000004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14.083</v>
      </c>
      <c r="L5" s="241"/>
      <c r="M5" s="30" t="str">
        <f>IF($J$13&lt;"2","",IF(AD11="Tie","Tie",AD11))</f>
        <v>2nd</v>
      </c>
      <c r="N5" s="20" t="str">
        <f>IF(M5="","",'Open 1'!AE11)</f>
        <v xml:space="preserve">Joni Hoffman </v>
      </c>
      <c r="O5" s="20" t="str">
        <f>IF(N5="","",'Open 1'!AF11)</f>
        <v xml:space="preserve">Running with the devil </v>
      </c>
      <c r="P5" s="41">
        <f>IF(O5="","",'Open 1'!AG11)</f>
        <v>14.133000055999998</v>
      </c>
      <c r="Q5" s="157">
        <f>AH11</f>
        <v>100.8</v>
      </c>
      <c r="R5" s="187" t="str">
        <f>IF(M5="Tie",AK12,"")</f>
        <v/>
      </c>
      <c r="S5" s="17" t="e">
        <f t="shared" ca="1" si="1"/>
        <v>#NAME?</v>
      </c>
      <c r="T5" s="93">
        <f t="shared" si="2"/>
        <v>15.638999999999999</v>
      </c>
      <c r="V5" s="3" t="str">
        <f>IFERROR(VLOOKUP('Open 1'!F5,$AC$3:$AD$7,2,TRUE),"")</f>
        <v>3D</v>
      </c>
      <c r="W5" s="7" t="str">
        <f>IFERROR(IF(V5=$W$1,'Open 1'!F5,""),"")</f>
        <v/>
      </c>
      <c r="X5" s="7" t="str">
        <f>IFERROR(IF(V5=$X$1,'Open 1'!F5,""),"")</f>
        <v/>
      </c>
      <c r="Y5" s="7">
        <f>IFERROR(IF(V5=$Y$1,'Open 1'!F5,""),"")</f>
        <v>15.639000004</v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15.083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134.4</v>
      </c>
      <c r="AR5" s="152">
        <f>HLOOKUP($J$11,$AL$4:$AP$9,2,TRUE)*AR$10</f>
        <v>115.2</v>
      </c>
      <c r="AS5" s="152">
        <f>HLOOKUP($J$11,$AL$4:$AP$9,2,TRUE)*AS$10</f>
        <v>76.800000000000011</v>
      </c>
      <c r="AT5" s="152">
        <f>HLOOKUP($J$11,$AL$4:$AP$9,2,TRUE)*AT$10</f>
        <v>57.6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Joni Hoffman </v>
      </c>
      <c r="C6" s="19" t="str">
        <f>IFERROR(Draw!C6,"")</f>
        <v xml:space="preserve">Bullys Lion Queen </v>
      </c>
      <c r="D6" s="54">
        <v>15.499000000000001</v>
      </c>
      <c r="E6" s="92">
        <v>5.0000000000000001E-9</v>
      </c>
      <c r="F6" s="93">
        <f t="shared" si="0"/>
        <v>15.499000005000001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14.583</v>
      </c>
      <c r="L6" s="241"/>
      <c r="M6" s="30" t="str">
        <f>IF($J$13&lt;"3","",IF(AD12="Tie","Tie",AD12))</f>
        <v>3rd</v>
      </c>
      <c r="N6" s="20" t="str">
        <f>IF(M6="","",'Open 1'!AE12)</f>
        <v xml:space="preserve">Morgan Anderson </v>
      </c>
      <c r="O6" s="20" t="str">
        <f>IF(N6="","",'Open 1'!AF12)</f>
        <v xml:space="preserve">Dart </v>
      </c>
      <c r="P6" s="41">
        <f>IF(O6="","",'Open 1'!AG12)</f>
        <v>14.219000052</v>
      </c>
      <c r="Q6" s="157">
        <f>AH12</f>
        <v>67.2</v>
      </c>
      <c r="R6" s="187" t="str">
        <f>IF(M6="Tie",AK13,"")</f>
        <v/>
      </c>
      <c r="S6" s="17" t="e">
        <f t="shared" ca="1" si="1"/>
        <v>#NAME?</v>
      </c>
      <c r="T6" s="93">
        <f t="shared" si="2"/>
        <v>15.499000000000001</v>
      </c>
      <c r="V6" s="3" t="str">
        <f>IFERROR(VLOOKUP('Open 1'!F6,$AC$3:$AD$7,2,TRUE),"")</f>
        <v>3D</v>
      </c>
      <c r="W6" s="7" t="str">
        <f>IFERROR(IF(V6=$W$1,'Open 1'!F6,""),"")</f>
        <v/>
      </c>
      <c r="X6" s="7" t="str">
        <f>IFERROR(IF(V6=$X$1,'Open 1'!F6,""),"")</f>
        <v/>
      </c>
      <c r="Y6" s="7">
        <f>IFERROR(IF(V6=$Y$1,'Open 1'!F6,""),"")</f>
        <v>15.499000005000001</v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16.082999999999998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100.8</v>
      </c>
      <c r="AR6" s="152">
        <f>HLOOKUP($J$11,$AL$4:$AP$9,3,TRUE)*AR$10</f>
        <v>86.399999999999991</v>
      </c>
      <c r="AS6" s="152">
        <f>HLOOKUP($J$11,$AL$4:$AP$9,3,TRUE)*AS$10</f>
        <v>57.599999999999994</v>
      </c>
      <c r="AT6" s="152">
        <f>HLOOKUP($J$11,$AL$4:$AP$9,3,TRUE)*AT$10</f>
        <v>43.199999999999996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15.083</v>
      </c>
      <c r="L7" s="241"/>
      <c r="M7" s="30" t="str">
        <f>IF($J$13&lt;"4","",IF(AD13="Tie","Tie",AD13))</f>
        <v>4th</v>
      </c>
      <c r="N7" s="20" t="str">
        <f>IF(M7="","",'Open 1'!AE13)</f>
        <v xml:space="preserve">Raelin Jurgens </v>
      </c>
      <c r="O7" s="20" t="str">
        <f>IF(N7="","",'Open 1'!AF13)</f>
        <v xml:space="preserve">Here To Rock N Streak </v>
      </c>
      <c r="P7" s="41">
        <f>IF(O7="","",'Open 1'!AG13)</f>
        <v>14.232000001999999</v>
      </c>
      <c r="Q7" s="157">
        <f>AH13</f>
        <v>33.6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67.2</v>
      </c>
      <c r="AR7" s="152">
        <f>HLOOKUP($J$11,$AL$4:$AP$9,4,TRUE)*AR$10</f>
        <v>57.6</v>
      </c>
      <c r="AS7" s="152">
        <f>HLOOKUP($J$11,$AL$4:$AP$9,4,TRUE)*AS$10</f>
        <v>38.400000000000006</v>
      </c>
      <c r="AT7" s="152">
        <f>HLOOKUP($J$11,$AL$4:$AP$9,4,TRUE)*AT$10</f>
        <v>28.8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Sarah Rose </v>
      </c>
      <c r="C8" s="19" t="str">
        <f>IFERROR(Draw!C8,"")</f>
        <v xml:space="preserve">Roxy </v>
      </c>
      <c r="D8" s="53">
        <v>14.468</v>
      </c>
      <c r="E8" s="92">
        <v>6.9999999999999998E-9</v>
      </c>
      <c r="F8" s="93">
        <f t="shared" si="0"/>
        <v>14.468000007000001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16.082999999999998</v>
      </c>
      <c r="L8" s="242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14.468</v>
      </c>
      <c r="V8" s="3" t="str">
        <f>IFERROR(VLOOKUP('Open 1'!F8,$AC$3:$AD$7,2,TRUE),"")</f>
        <v>1D</v>
      </c>
      <c r="W8" s="7">
        <f>IFERROR(IF(V8=$W$1,'Open 1'!F8,""),"")</f>
        <v>14.468000007000001</v>
      </c>
      <c r="X8" s="7" t="str">
        <f>IFERROR(IF(V8=$X$1,'Open 1'!F8,""),"")</f>
        <v/>
      </c>
      <c r="Y8" s="7" t="str">
        <f>IFERROR(IF(V8=$Y$1,'Open 1'!F8,""),"")</f>
        <v/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33.6</v>
      </c>
      <c r="AR8" s="152">
        <f>HLOOKUP($J$11,$AL$4:$AP$9,5,TRUE)*AR$10</f>
        <v>28.8</v>
      </c>
      <c r="AS8" s="152">
        <f>HLOOKUP($J$11,$AL$4:$AP$9,5,TRUE)*AS$10</f>
        <v>19.200000000000003</v>
      </c>
      <c r="AT8" s="152">
        <f>HLOOKUP($J$11,$AL$4:$AP$9,5,TRUE)*AT$10</f>
        <v>14.4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Laynie Schuler </v>
      </c>
      <c r="C9" s="19" t="str">
        <f>IFERROR(Draw!C9,"")</f>
        <v xml:space="preserve">Stolis Prissy Genes </v>
      </c>
      <c r="D9" s="52">
        <v>14.083</v>
      </c>
      <c r="E9" s="92">
        <v>8.0000000000000005E-9</v>
      </c>
      <c r="F9" s="93">
        <f t="shared" si="0"/>
        <v>14.083000008000001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14.083</v>
      </c>
      <c r="V9" s="3" t="str">
        <f>IFERROR(VLOOKUP('Open 1'!F9,$AC$3:$AD$7,2,TRUE),"")</f>
        <v>1D</v>
      </c>
      <c r="W9" s="7">
        <f>IFERROR(IF(V9=$W$1,'Open 1'!F9,""),"")</f>
        <v>14.083000008000001</v>
      </c>
      <c r="X9" s="7" t="str">
        <f>IFERROR(IF(V9=$X$1,'Open 1'!F9,""),"")</f>
        <v/>
      </c>
      <c r="Y9" s="7" t="str">
        <f>IFERROR(IF(V9=$Y$1,'Open 1'!F9,""),"")</f>
        <v/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Shana Lensing </v>
      </c>
      <c r="C10" s="19" t="str">
        <f>IFERROR(Draw!C10,"")</f>
        <v xml:space="preserve">Dinky's LeRoy Cash </v>
      </c>
      <c r="D10" s="51">
        <v>14.757999999999999</v>
      </c>
      <c r="E10" s="92">
        <v>8.9999999999999995E-9</v>
      </c>
      <c r="F10" s="93">
        <f t="shared" si="0"/>
        <v>14.758000009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3" t="s">
        <v>4</v>
      </c>
      <c r="M10" s="39" t="str">
        <f>'Open 1'!AD16</f>
        <v>1st</v>
      </c>
      <c r="N10" s="18" t="str">
        <f>'Open 1'!AE16</f>
        <v xml:space="preserve">Lily Kenny </v>
      </c>
      <c r="O10" s="18" t="str">
        <f>'Open 1'!AF16</f>
        <v xml:space="preserve">Alive with Trouble (Soldier) </v>
      </c>
      <c r="P10" s="40">
        <f>'Open 1'!AG16</f>
        <v>14.632000037999999</v>
      </c>
      <c r="Q10" s="156">
        <f>AH16</f>
        <v>115.2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14.757999999999999</v>
      </c>
      <c r="V10" s="3" t="str">
        <f>IFERROR(VLOOKUP('Open 1'!F10,$AC$3:$AD$7,2,TRUE),"")</f>
        <v>2D</v>
      </c>
      <c r="W10" s="7" t="str">
        <f>IFERROR(IF(V10=$W$1,'Open 1'!F10,""),"")</f>
        <v/>
      </c>
      <c r="X10" s="7">
        <f>IFERROR(IF(V10=$X$1,'Open 1'!F10,""),"")</f>
        <v>14.758000009</v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46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Laynie Schuler </v>
      </c>
      <c r="AF10" s="179" t="str">
        <f>IFERROR(INDEX('Open 1'!$B:$F,MATCH(AG10,'Open 1'!$F:$F,0),2),"-")</f>
        <v xml:space="preserve">Stolis Prissy Genes </v>
      </c>
      <c r="AG10" s="180">
        <f t="shared" ref="AG10:AG15" si="4">IFERROR(SMALL($W$2:$W$286,AI10),"-")</f>
        <v>14.083000008000001</v>
      </c>
      <c r="AH10" s="186">
        <f>IF(AQ5&gt;0,AQ5,"")</f>
        <v>134.4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336</v>
      </c>
      <c r="AR10" s="151">
        <f>IF($AO$11&lt;=75,AR2*$AO$13,AR3*$AO$13)</f>
        <v>288</v>
      </c>
      <c r="AS10" s="151">
        <f>IF($AO$11&lt;=75,AS2*$AO$13,AS3*$AO$13)</f>
        <v>192</v>
      </c>
      <c r="AT10" s="151">
        <f>IF($AO$11&lt;=75,AT2*$AO$13,AT3*$AO$13)</f>
        <v>144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Linda Schlosser </v>
      </c>
      <c r="C11" s="19" t="str">
        <f>IFERROR(Draw!C11,"")</f>
        <v xml:space="preserve">Ben </v>
      </c>
      <c r="D11" s="52">
        <v>916.07299999999998</v>
      </c>
      <c r="E11" s="92">
        <v>1E-8</v>
      </c>
      <c r="F11" s="93">
        <f t="shared" si="0"/>
        <v>916.07300000999999</v>
      </c>
      <c r="G11" s="62" t="str">
        <f>IF(A11="yco",VLOOKUP(_xlfn.CONCAT(B11,C11),Youth!S:T,2,FALSE),IF(OR(AND(D11&gt;1,D11&lt;1050),D11="nt",D11="",D11="scratch"),"","Not valid"))</f>
        <v/>
      </c>
      <c r="H11" s="238" t="s">
        <v>77</v>
      </c>
      <c r="I11" s="239"/>
      <c r="J11" s="189">
        <f>COUNTIF('Open 1'!$A$2:$A$286,"&gt;0")+COUNTIF('Open 1'!$A$2:$A$286,"yco")-COUNTIF($D$2:$D$286,"scratch")</f>
        <v>60</v>
      </c>
      <c r="K11" s="50">
        <v>2</v>
      </c>
      <c r="L11" s="244"/>
      <c r="M11" s="30" t="str">
        <f>IF($J$13&lt;"2","",IF(AD17="Tie","Tie",AD17))</f>
        <v>2nd</v>
      </c>
      <c r="N11" s="20" t="str">
        <f>IF(M11="","",'Open 1'!AE17)</f>
        <v>Shelby Lang</v>
      </c>
      <c r="O11" s="20" t="str">
        <f>IF(N11="","",'Open 1'!AF17)</f>
        <v>Gem</v>
      </c>
      <c r="P11" s="41">
        <f>IF(O11="","",'Open 1'!AG17)</f>
        <v>14.642000068</v>
      </c>
      <c r="Q11" s="157">
        <f>AH17</f>
        <v>86.399999999999991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916.07299999999998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916.07300000999999</v>
      </c>
      <c r="AA11" s="7" t="str">
        <f>IFERROR(IF(V11=$AA$1,'Open 1'!F11,""),"")</f>
        <v/>
      </c>
      <c r="AB11" s="3" t="s">
        <v>21</v>
      </c>
      <c r="AC11" s="227"/>
      <c r="AD11" s="64" t="str">
        <f t="shared" si="3"/>
        <v>2nd</v>
      </c>
      <c r="AE11" s="64" t="str">
        <f>IFERROR(INDEX('Open 1'!B:F,MATCH(AG11,'Open 1'!$F:$F,0),1),"-")</f>
        <v xml:space="preserve">Joni Hoffman </v>
      </c>
      <c r="AF11" s="64" t="str">
        <f>IFERROR(INDEX('Open 1'!$B:$F,MATCH(AG11,'Open 1'!$F:$F,0),2),"-")</f>
        <v xml:space="preserve">Running with the devil </v>
      </c>
      <c r="AG11" s="7">
        <f t="shared" si="4"/>
        <v>14.133000055999998</v>
      </c>
      <c r="AH11" s="184">
        <f>IF(AQ6&gt;0,AQ6,"")</f>
        <v>100.8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1" t="s">
        <v>75</v>
      </c>
      <c r="AM11" s="231"/>
      <c r="AN11" s="231"/>
      <c r="AO11" s="17">
        <f>J11</f>
        <v>60</v>
      </c>
    </row>
    <row r="12" spans="1:50" ht="16.5" thickBot="1">
      <c r="A12" s="18">
        <f>IF(B12="","",Draw!A12)</f>
        <v>10</v>
      </c>
      <c r="B12" s="19" t="str">
        <f>IFERROR(Draw!B12,"")</f>
        <v xml:space="preserve">Morgan Anderson </v>
      </c>
      <c r="C12" s="19" t="str">
        <f>IFERROR(Draw!C12,"")</f>
        <v xml:space="preserve">Willey </v>
      </c>
      <c r="D12" s="54">
        <v>14.253</v>
      </c>
      <c r="E12" s="92">
        <v>1.0999999999999999E-8</v>
      </c>
      <c r="F12" s="93">
        <f t="shared" si="0"/>
        <v>14.253000010999999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4"/>
      <c r="M12" s="30" t="str">
        <f>IF($J$13&lt;"3","",IF(AD18="Tie","Tie",AD18))</f>
        <v>3rd</v>
      </c>
      <c r="N12" s="20" t="str">
        <f>IF(M12="","",'Open 1'!AE18)</f>
        <v xml:space="preserve">Kristine DeBerg </v>
      </c>
      <c r="O12" s="20" t="str">
        <f>IF(N12="","",'Open 1'!AF18)</f>
        <v xml:space="preserve">Chicks Share of Fame </v>
      </c>
      <c r="P12" s="41">
        <f>IF(O12="","",'Open 1'!AG18)</f>
        <v>14.696000062</v>
      </c>
      <c r="Q12" s="157">
        <f>AH18</f>
        <v>57.6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14.253</v>
      </c>
      <c r="V12" s="3" t="str">
        <f>IFERROR(VLOOKUP('Open 1'!F12,$AC$3:$AD$7,2,TRUE),"")</f>
        <v>1D</v>
      </c>
      <c r="W12" s="7">
        <f>IFERROR(IF(V12=$W$1,'Open 1'!F12,""),"")</f>
        <v>14.253000010999999</v>
      </c>
      <c r="X12" s="7" t="str">
        <f>IFERROR(IF(V12=$X$1,'Open 1'!F12,""),"")</f>
        <v/>
      </c>
      <c r="Y12" s="7" t="str">
        <f>IFERROR(IF(V12=$Y$1,'Open 1'!F12,""),"")</f>
        <v/>
      </c>
      <c r="Z12" s="7" t="str">
        <f>IFERROR(IF($V12=$Z$1,'Open 1'!F12,""),"")</f>
        <v/>
      </c>
      <c r="AA12" s="7" t="str">
        <f>IFERROR(IF(V12=$AA$1,'Open 1'!F12,""),"")</f>
        <v/>
      </c>
      <c r="AB12" s="3" t="s">
        <v>24</v>
      </c>
      <c r="AC12" s="227"/>
      <c r="AD12" s="64" t="str">
        <f t="shared" si="3"/>
        <v>3rd</v>
      </c>
      <c r="AE12" s="64" t="str">
        <f>IFERROR(INDEX('Open 1'!B:F,MATCH(AG12,'Open 1'!$F:$F,0),1),"-")</f>
        <v xml:space="preserve">Morgan Anderson </v>
      </c>
      <c r="AF12" s="64" t="str">
        <f>IFERROR(INDEX('Open 1'!$B:$F,MATCH(AG12,'Open 1'!$F:$F,0),2),"-")</f>
        <v xml:space="preserve">Dart </v>
      </c>
      <c r="AG12" s="7">
        <f t="shared" si="4"/>
        <v>14.219000052</v>
      </c>
      <c r="AH12" s="184">
        <f>IF(AQ7&gt;0,AQ7,"")</f>
        <v>67.2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1" t="s">
        <v>76</v>
      </c>
      <c r="AM12" s="231"/>
      <c r="AN12" s="23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44"/>
      <c r="M13" s="30" t="str">
        <f>IF($J$13&lt;"4","",IF(AD19="Tie","Tie",AD19))</f>
        <v>4th</v>
      </c>
      <c r="N13" s="20" t="str">
        <f>IF(M13="","",'Open 1'!AE19)</f>
        <v xml:space="preserve">Kelli Shyrock </v>
      </c>
      <c r="O13" s="20" t="str">
        <f>IF(N13="","",'Open 1'!AF19)</f>
        <v xml:space="preserve">Jewel </v>
      </c>
      <c r="P13" s="41">
        <f>IF(O13="","",'Open 1'!AG19)</f>
        <v>14.697000032999998</v>
      </c>
      <c r="Q13" s="157">
        <f>AH19</f>
        <v>28.8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7"/>
      <c r="AD13" s="64" t="str">
        <f t="shared" si="3"/>
        <v>4th</v>
      </c>
      <c r="AE13" s="64" t="str">
        <f>IFERROR(INDEX('Open 1'!B:F,MATCH(AG13,'Open 1'!$F:$F,0),1),"-")</f>
        <v xml:space="preserve">Raelin Jurgens </v>
      </c>
      <c r="AF13" s="64" t="str">
        <f>IFERROR(INDEX('Open 1'!$B:$F,MATCH(AG13,'Open 1'!$F:$F,0),2),"-")</f>
        <v xml:space="preserve">Here To Rock N Streak </v>
      </c>
      <c r="AG13" s="7">
        <f t="shared" si="4"/>
        <v>14.232000001999999</v>
      </c>
      <c r="AH13" s="184">
        <f>IF(AQ8&gt;0,AQ8,"")</f>
        <v>33.6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1" t="s">
        <v>79</v>
      </c>
      <c r="AM13" s="231"/>
      <c r="AN13" s="231"/>
      <c r="AO13" s="151">
        <f>(AO11*AO12)+J3</f>
        <v>960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Sierra McGregor </v>
      </c>
      <c r="C14" s="19" t="str">
        <f>IFERROR(Draw!C14,"")</f>
        <v xml:space="preserve">Martha's Fling </v>
      </c>
      <c r="D14" s="51">
        <v>914.48699999999997</v>
      </c>
      <c r="E14" s="92">
        <v>1.3000000000000001E-8</v>
      </c>
      <c r="F14" s="93">
        <f t="shared" si="0"/>
        <v>914.48700001299994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5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914.48699999999997</v>
      </c>
      <c r="V14" s="3" t="str">
        <f>IFERROR(VLOOKUP('Open 1'!F14,$AC$3:$AD$7,2,TRUE),"")</f>
        <v>4D</v>
      </c>
      <c r="W14" s="7" t="str">
        <f>IFERROR(IF(V14=$W$1,'Open 1'!F14,""),"")</f>
        <v/>
      </c>
      <c r="X14" s="7" t="str">
        <f>IFERROR(IF(V14=$X$1,'Open 1'!F14,""),"")</f>
        <v/>
      </c>
      <c r="Y14" s="7" t="str">
        <f>IFERROR(IF(V14=$Y$1,'Open 1'!F14,""),"")</f>
        <v/>
      </c>
      <c r="Z14" s="7">
        <f>IFERROR(IF($V14=$Z$1,'Open 1'!F14,""),"")</f>
        <v>914.48700001299994</v>
      </c>
      <c r="AA14" s="7" t="str">
        <f>IFERROR(IF(V14=$AA$1,'Open 1'!F14,""),"")</f>
        <v/>
      </c>
      <c r="AB14" s="3" t="s">
        <v>26</v>
      </c>
      <c r="AC14" s="227"/>
      <c r="AD14" s="64" t="str">
        <f t="shared" si="3"/>
        <v>5th</v>
      </c>
      <c r="AE14" s="64" t="str">
        <f>IFERROR(INDEX('Open 1'!B:F,MATCH(AG14,'Open 1'!$F:$F,0),1),"-")</f>
        <v xml:space="preserve">Morgan Anderson </v>
      </c>
      <c r="AF14" s="64" t="str">
        <f>IFERROR(INDEX('Open 1'!$B:$F,MATCH(AG14,'Open 1'!$F:$F,0),2),"-")</f>
        <v xml:space="preserve">Willey </v>
      </c>
      <c r="AG14" s="7">
        <f t="shared" si="4"/>
        <v>14.253000010999999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1" t="s">
        <v>10</v>
      </c>
      <c r="AM14" s="231"/>
      <c r="AN14" s="231"/>
      <c r="AO14" s="151">
        <f>AO13*AV3</f>
        <v>960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Will Kennedy </v>
      </c>
      <c r="C15" s="19" t="str">
        <f>IFERROR(Draw!C15,"")</f>
        <v xml:space="preserve">Cinderella's Gotta Gun </v>
      </c>
      <c r="D15" s="56">
        <v>914.93600000000004</v>
      </c>
      <c r="E15" s="92">
        <v>1.4E-8</v>
      </c>
      <c r="F15" s="93">
        <f t="shared" si="0"/>
        <v>914.936000014</v>
      </c>
      <c r="G15" s="62" t="str">
        <f>IF(A15="yco",VLOOKUP(_xlfn.CONCAT(B15,C15),Youth!S:T,2,FALSE),IF(OR(AND(D15&gt;1,D15&lt;1050),D15="nt",D15="",D15="scratch"),"","Not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914.93600000000004</v>
      </c>
      <c r="V15" s="3" t="str">
        <f>IFERROR(VLOOKUP('Open 1'!F15,$AC$3:$AD$7,2,TRUE),"")</f>
        <v>4D</v>
      </c>
      <c r="W15" s="7" t="str">
        <f>IFERROR(IF(V15=$W$1,'Open 1'!F15,""),"")</f>
        <v/>
      </c>
      <c r="X15" s="7" t="str">
        <f>IFERROR(IF(V15=$X$1,'Open 1'!F15,""),"")</f>
        <v/>
      </c>
      <c r="Y15" s="7" t="str">
        <f>IFERROR(IF(V15=$Y$1,'Open 1'!F15,""),"")</f>
        <v/>
      </c>
      <c r="Z15" s="7">
        <f>IFERROR(IF($V15=$Z$1,'Open 1'!F15,""),"")</f>
        <v>914.936000014</v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Brittany Dieters </v>
      </c>
      <c r="AF15" s="64" t="str">
        <f>IFERROR(INDEX('Open 1'!$B:$F,MATCH(AG15,'Open 1'!$F:$F,0),2),"-")</f>
        <v xml:space="preserve">Anna </v>
      </c>
      <c r="AG15" s="7">
        <f t="shared" si="4"/>
        <v>14.373000038999999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Jamie Zuidema </v>
      </c>
      <c r="C16" s="19" t="str">
        <f>IFERROR(Draw!C16,"")</f>
        <v xml:space="preserve">Lucy </v>
      </c>
      <c r="D16" s="57">
        <v>14.725</v>
      </c>
      <c r="E16" s="92">
        <v>1.4999999999999999E-8</v>
      </c>
      <c r="F16" s="93">
        <f t="shared" si="0"/>
        <v>14.725000014999999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'Open 1'!AD22</f>
        <v>1st</v>
      </c>
      <c r="N16" s="18" t="str">
        <f>'Open 1'!AE22</f>
        <v xml:space="preserve">Taylor Jutz </v>
      </c>
      <c r="O16" s="18" t="str">
        <f>'Open 1'!AF22</f>
        <v xml:space="preserve">Gils Watch Peppy Go </v>
      </c>
      <c r="P16" s="40">
        <f>'Open 1'!AG22</f>
        <v>15.088000051</v>
      </c>
      <c r="Q16" s="156">
        <f>AH22</f>
        <v>76.800000000000011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14.725</v>
      </c>
      <c r="V16" s="3" t="str">
        <f>IFERROR(VLOOKUP('Open 1'!F16,$AC$3:$AD$7,2,TRUE),"")</f>
        <v>2D</v>
      </c>
      <c r="W16" s="7" t="str">
        <f>IFERROR(IF(V16=$W$1,'Open 1'!F16,""),"")</f>
        <v/>
      </c>
      <c r="X16" s="7">
        <f>IFERROR(IF(V16=$X$1,'Open 1'!F16,""),"")</f>
        <v>14.725000014999999</v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27" t="s">
        <v>4</v>
      </c>
      <c r="AD16" s="64" t="str">
        <f t="shared" si="3"/>
        <v>1st</v>
      </c>
      <c r="AE16" s="16" t="str">
        <f>IFERROR(INDEX('Open 1'!B:F,MATCH(AG16,'Open 1'!F:F,0),1),"-")</f>
        <v xml:space="preserve">Lily Kenny </v>
      </c>
      <c r="AF16" s="16" t="str">
        <f>IFERROR(INDEX('Open 1'!B:F,MATCH(AG16,'Open 1'!F:F,0),2),"-")</f>
        <v xml:space="preserve">Alive with Trouble (Soldier) </v>
      </c>
      <c r="AG16" s="4">
        <f t="shared" ref="AG16:AG21" si="5">IFERROR(SMALL($X$2:$X$286,AI16),"-")</f>
        <v>14.632000037999999</v>
      </c>
      <c r="AH16" s="185">
        <f>IF(AR5&gt;0,AR5,"")</f>
        <v>115.2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Penny Schlagel </v>
      </c>
      <c r="C17" s="19" t="str">
        <f>IFERROR(Draw!C17,"")</f>
        <v xml:space="preserve">BI Serendipity </v>
      </c>
      <c r="D17" s="52">
        <v>14.815</v>
      </c>
      <c r="E17" s="92">
        <v>1.6000000000000001E-8</v>
      </c>
      <c r="F17" s="93">
        <f t="shared" si="0"/>
        <v>14.815000015999999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IF($J$13&lt;"2","",IF(AD23="Tie","Tie",AD23))</f>
        <v>2nd</v>
      </c>
      <c r="N17" s="20" t="str">
        <f>IF(M17="","",'Open 1'!AE23)</f>
        <v xml:space="preserve">Shana Lensing </v>
      </c>
      <c r="O17" s="20" t="str">
        <f>IF(N17="","",'Open 1'!AF23)</f>
        <v xml:space="preserve">Sages Lil Peppy Doc </v>
      </c>
      <c r="P17" s="41">
        <f>IF(O17="","",'Open 1'!AG23)</f>
        <v>15.102000059</v>
      </c>
      <c r="Q17" s="157">
        <f>AH23</f>
        <v>57.599999999999994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14.815</v>
      </c>
      <c r="V17" s="3" t="str">
        <f>IFERROR(VLOOKUP('Open 1'!F17,$AC$3:$AD$7,2,TRUE),"")</f>
        <v>2D</v>
      </c>
      <c r="W17" s="7" t="str">
        <f>IFERROR(IF(V17=$W$1,'Open 1'!F17,""),"")</f>
        <v/>
      </c>
      <c r="X17" s="7">
        <f>IFERROR(IF(V17=$X$1,'Open 1'!F17,""),"")</f>
        <v>14.815000015999999</v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27"/>
      <c r="AD17" s="64" t="str">
        <f t="shared" si="3"/>
        <v>2nd</v>
      </c>
      <c r="AE17" s="16" t="str">
        <f>IFERROR(INDEX('Open 1'!B:F,MATCH(AG17,'Open 1'!F:F,0),1),"-")</f>
        <v>Shelby Lang</v>
      </c>
      <c r="AF17" s="16" t="str">
        <f>IFERROR(INDEX('Open 1'!B:F,MATCH(AG17,'Open 1'!F:F,0),2),"-")</f>
        <v>Gem</v>
      </c>
      <c r="AG17" s="4">
        <f t="shared" si="5"/>
        <v>14.642000068</v>
      </c>
      <c r="AH17" s="185">
        <f>IF(AR6&gt;0,AR6,"")</f>
        <v>86.399999999999991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Kristi Cleland </v>
      </c>
      <c r="C18" s="19" t="str">
        <f>IFERROR(Draw!C18,"")</f>
        <v xml:space="preserve">Fergie </v>
      </c>
      <c r="D18" s="53">
        <v>15.081</v>
      </c>
      <c r="E18" s="92">
        <v>1.7E-8</v>
      </c>
      <c r="F18" s="93">
        <f t="shared" si="0"/>
        <v>15.081000016999999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IF($J$13&lt;"3","",IF(AD24="Tie","Tie",AD24))</f>
        <v>3rd</v>
      </c>
      <c r="N18" s="20" t="str">
        <f>IF(M18="","",'Open 1'!AE24)</f>
        <v xml:space="preserve">Laynie Schuler </v>
      </c>
      <c r="O18" s="20" t="str">
        <f>IF(N18="","",'Open 1'!AF24)</f>
        <v xml:space="preserve">Flint N Ice </v>
      </c>
      <c r="P18" s="41">
        <f>IF(O18="","",'Open 1'!AG24)</f>
        <v>15.250000057999999</v>
      </c>
      <c r="Q18" s="157">
        <f>AH24</f>
        <v>38.400000000000006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15.081</v>
      </c>
      <c r="V18" s="3" t="str">
        <f>IFERROR(VLOOKUP('Open 1'!F18,$AC$3:$AD$7,2,TRUE),"")</f>
        <v>2D</v>
      </c>
      <c r="W18" s="7" t="str">
        <f>IFERROR(IF(V18=$W$1,'Open 1'!F18,""),"")</f>
        <v/>
      </c>
      <c r="X18" s="7">
        <f>IFERROR(IF(V18=$X$1,'Open 1'!F18,""),"")</f>
        <v>15.081000016999999</v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27"/>
      <c r="AD18" s="64" t="str">
        <f t="shared" si="3"/>
        <v>3rd</v>
      </c>
      <c r="AE18" s="16" t="str">
        <f>IFERROR(INDEX('Open 1'!B:F,MATCH(AG18,'Open 1'!F:F,0),1),"-")</f>
        <v xml:space="preserve">Kristine DeBerg </v>
      </c>
      <c r="AF18" s="16" t="str">
        <f>IFERROR(INDEX('Open 1'!B:F,MATCH(AG18,'Open 1'!F:F,0),2),"-")</f>
        <v xml:space="preserve">Chicks Share of Fame </v>
      </c>
      <c r="AG18" s="4">
        <f t="shared" si="5"/>
        <v>14.696000062</v>
      </c>
      <c r="AH18" s="185">
        <f>IF(AR7&gt;0,AR7,"")</f>
        <v>57.6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3"/>
      <c r="M19" s="30" t="str">
        <f>IF($J$13&lt;"4","",IF(AD25="Tie","Tie",AD25))</f>
        <v>4th</v>
      </c>
      <c r="N19" s="20" t="str">
        <f>IF(M19="","",'Open 1'!AE25)</f>
        <v xml:space="preserve">Stacy Albers </v>
      </c>
      <c r="O19" s="20" t="str">
        <f>IF(N19="","",'Open 1'!AF25)</f>
        <v xml:space="preserve">Jett </v>
      </c>
      <c r="P19" s="41">
        <f>IF(O19="","",'Open 1'!AG25)</f>
        <v>15.274000045999999</v>
      </c>
      <c r="Q19" s="157">
        <f>AH25</f>
        <v>19.200000000000003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7"/>
      <c r="AD19" s="64" t="str">
        <f t="shared" si="3"/>
        <v>4th</v>
      </c>
      <c r="AE19" s="16" t="str">
        <f>IFERROR(INDEX('Open 1'!B:F,MATCH(AG19,'Open 1'!F:F,0),1),"-")</f>
        <v xml:space="preserve">Kelli Shyrock </v>
      </c>
      <c r="AF19" s="16" t="str">
        <f>IFERROR(INDEX('Open 1'!B:F,MATCH(AG19,'Open 1'!F:F,0),2),"-")</f>
        <v xml:space="preserve">Jewel </v>
      </c>
      <c r="AG19" s="4">
        <f t="shared" si="5"/>
        <v>14.697000032999998</v>
      </c>
      <c r="AH19" s="185">
        <f>IF(AR8&gt;0,AR8,"")</f>
        <v>28.8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Carrie Dieters </v>
      </c>
      <c r="C20" s="19" t="str">
        <f>IFERROR(Draw!C20,"")</f>
        <v xml:space="preserve">A Guy with Fame </v>
      </c>
      <c r="D20" s="51">
        <v>15.414</v>
      </c>
      <c r="E20" s="92">
        <v>1.9000000000000001E-8</v>
      </c>
      <c r="F20" s="93">
        <f t="shared" si="0"/>
        <v>15.414000018999999</v>
      </c>
      <c r="G20" s="62" t="str">
        <f>IF(A20="yco",VLOOKUP(_xlfn.CONCAT(B20,C20),Youth!S:T,2,FALSE),IF(OR(AND(D20&gt;1,D20&lt;1050),D20="nt",D20="",D20="scratch"),"","Not valid"))</f>
        <v/>
      </c>
      <c r="L20" s="23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15.414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15.414000018999999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27"/>
      <c r="AD20" s="64" t="str">
        <f t="shared" si="3"/>
        <v>5th</v>
      </c>
      <c r="AE20" s="16" t="str">
        <f>IFERROR(INDEX('Open 1'!B:F,MATCH(AG20,'Open 1'!F:F,0),1),"-")</f>
        <v>Kayleigh Maras</v>
      </c>
      <c r="AF20" s="16" t="str">
        <f>IFERROR(INDEX('Open 1'!B:F,MATCH(AG20,'Open 1'!F:F,0),2),"-")</f>
        <v>Mayor Perks</v>
      </c>
      <c r="AG20" s="4">
        <f t="shared" si="5"/>
        <v>14.703000071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Livya Braskamp </v>
      </c>
      <c r="C21" s="19" t="str">
        <f>IFERROR(Draw!C21,"")</f>
        <v xml:space="preserve">Cinch </v>
      </c>
      <c r="D21" s="52" t="s">
        <v>194</v>
      </c>
      <c r="E21" s="92">
        <v>2E-8</v>
      </c>
      <c r="F21" s="93">
        <f t="shared" si="0"/>
        <v>1000.00000002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 t="str">
        <f t="shared" si="2"/>
        <v>nt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1000.00000002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Jamie Zuidema </v>
      </c>
      <c r="AF21" s="16" t="str">
        <f>IFERROR(INDEX('Open 1'!B:F,MATCH(AG21,'Open 1'!F:F,0),2),"-")</f>
        <v xml:space="preserve">Lucy </v>
      </c>
      <c r="AG21" s="4">
        <f t="shared" si="5"/>
        <v>14.725000014999999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Hayden Seitz </v>
      </c>
      <c r="C22" s="19" t="str">
        <f>IFERROR(Draw!C22,"")</f>
        <v xml:space="preserve">Jitter </v>
      </c>
      <c r="D22" s="52">
        <v>15.371</v>
      </c>
      <c r="E22" s="92">
        <v>2.0999999999999999E-8</v>
      </c>
      <c r="F22" s="93">
        <f t="shared" si="0"/>
        <v>15.371000021</v>
      </c>
      <c r="G22" s="62" t="str">
        <f>IF(A22="yco",VLOOKUP(_xlfn.CONCAT(B22,C22),Youth!S:T,2,FALSE),IF(OR(AND(D22&gt;1,D22&lt;1050),D22="nt",D22="",D22="scratch"),"","Not valid"))</f>
        <v/>
      </c>
      <c r="I22" s="50"/>
      <c r="L22" s="235" t="s">
        <v>6</v>
      </c>
      <c r="M22" s="39" t="str">
        <f>'Open 1'!AD28</f>
        <v>1st</v>
      </c>
      <c r="N22" s="18" t="str">
        <f>'Open 1'!AE28</f>
        <v xml:space="preserve">Ali Zacharias </v>
      </c>
      <c r="O22" s="18" t="str">
        <f>'Open 1'!AF28</f>
        <v xml:space="preserve">Smooth Sante Fe </v>
      </c>
      <c r="P22" s="40">
        <f>'Open 1'!AG28</f>
        <v>16.152000040000001</v>
      </c>
      <c r="Q22" s="157">
        <f>IF(AH28&lt;=0,"",AH28)</f>
        <v>57.6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15.371</v>
      </c>
      <c r="V22" s="3" t="str">
        <f>IFERROR(VLOOKUP('Open 1'!F22,$AC$3:$AD$7,2,TRUE),"")</f>
        <v>3D</v>
      </c>
      <c r="W22" s="7" t="str">
        <f>IFERROR(IF(V22=$W$1,'Open 1'!F22,""),"")</f>
        <v/>
      </c>
      <c r="X22" s="7" t="str">
        <f>IFERROR(IF(V22=$X$1,'Open 1'!F22,""),"")</f>
        <v/>
      </c>
      <c r="Y22" s="7">
        <f>IFERROR(IF(V22=$Y$1,'Open 1'!F22,""),"")</f>
        <v>15.371000021</v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27" t="s">
        <v>5</v>
      </c>
      <c r="AD22" s="64" t="str">
        <f t="shared" si="3"/>
        <v>1st</v>
      </c>
      <c r="AE22" s="16" t="str">
        <f>IFERROR(INDEX('Open 1'!B:F,MATCH(AG22,'Open 1'!F:F,0),1),"-")</f>
        <v xml:space="preserve">Taylor Jutz </v>
      </c>
      <c r="AF22" s="16" t="str">
        <f>IFERROR(INDEX('Open 1'!B:F,MATCH(AG22,'Open 1'!F:F,0),2),"-")</f>
        <v xml:space="preserve">Gils Watch Peppy Go </v>
      </c>
      <c r="AG22" s="4">
        <f t="shared" ref="AG22:AG27" si="6">IFERROR(SMALL($Y$2:$Y$286,AI22),"-")</f>
        <v>15.088000051</v>
      </c>
      <c r="AH22" s="185">
        <f>IF(AS5&gt;0,AS5,"")</f>
        <v>76.800000000000011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Mike Boomgarden </v>
      </c>
      <c r="C23" s="19" t="str">
        <f>IFERROR(Draw!C23,"")</f>
        <v xml:space="preserve">Rook </v>
      </c>
      <c r="D23" s="52">
        <v>18.2</v>
      </c>
      <c r="E23" s="92">
        <v>2.1999999999999998E-8</v>
      </c>
      <c r="F23" s="93">
        <f t="shared" si="0"/>
        <v>18.200000021999998</v>
      </c>
      <c r="G23" s="62" t="str">
        <f>IF(A23="yco",VLOOKUP(_xlfn.CONCAT(B23,C23),Youth!S:T,2,FALSE),IF(OR(AND(D23&gt;1,D23&lt;1050),D23="nt",D23="",D23="scratch"),"","Not valid"))</f>
        <v/>
      </c>
      <c r="I23" s="49"/>
      <c r="L23" s="236"/>
      <c r="M23" s="30" t="str">
        <f>IF($J$13&lt;"2","",IF(AD29="Tie","Tie",AD29))</f>
        <v>2nd</v>
      </c>
      <c r="N23" s="20" t="str">
        <f>IF(M23="","",'Open 1'!AE29)</f>
        <v xml:space="preserve">Chelsey Mielke </v>
      </c>
      <c r="O23" s="20" t="str">
        <f>IF(N23="","",'Open 1'!AF29)</f>
        <v xml:space="preserve">Blue </v>
      </c>
      <c r="P23" s="41">
        <f>IF(O23="","",'Open 1'!AG29)</f>
        <v>16.274000035</v>
      </c>
      <c r="Q23" s="157">
        <f>IF(AH29&lt;=0,"",AH29)</f>
        <v>43.199999999999996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18.2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18.200000021999998</v>
      </c>
      <c r="AA23" s="7" t="str">
        <f>IFERROR(IF(V23=$AA$1,'Open 1'!F23,""),"")</f>
        <v/>
      </c>
      <c r="AB23" s="3" t="s">
        <v>21</v>
      </c>
      <c r="AC23" s="227"/>
      <c r="AD23" s="64" t="str">
        <f t="shared" si="3"/>
        <v>2nd</v>
      </c>
      <c r="AE23" s="16" t="str">
        <f>IFERROR(INDEX('Open 1'!B:F,MATCH(AG23,'Open 1'!F:F,0),1),"-")</f>
        <v xml:space="preserve">Shana Lensing </v>
      </c>
      <c r="AF23" s="16" t="str">
        <f>IFERROR(INDEX('Open 1'!B:F,MATCH(AG23,'Open 1'!F:F,0),2),"-")</f>
        <v xml:space="preserve">Sages Lil Peppy Doc </v>
      </c>
      <c r="AG23" s="4">
        <f t="shared" si="6"/>
        <v>15.102000059</v>
      </c>
      <c r="AH23" s="185">
        <f>IF(AS6&gt;0,AS6,"")</f>
        <v>57.599999999999994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Ronna Pinney </v>
      </c>
      <c r="C24" s="19" t="str">
        <f>IFERROR(Draw!C24,"")</f>
        <v xml:space="preserve">Streaknfreaknfast </v>
      </c>
      <c r="D24" s="54">
        <v>18.213000000000001</v>
      </c>
      <c r="E24" s="92">
        <v>2.3000000000000001E-8</v>
      </c>
      <c r="F24" s="93">
        <f t="shared" si="0"/>
        <v>18.213000022999999</v>
      </c>
      <c r="G24" s="62" t="str">
        <f>IF(A24="yco",VLOOKUP(_xlfn.CONCAT(B24,C24),Youth!S:T,2,FALSE),IF(OR(AND(D24&gt;1,D24&lt;1050),D24="nt",D24="",D24="scratch"),"","Not valid"))</f>
        <v/>
      </c>
      <c r="L24" s="236"/>
      <c r="M24" s="30" t="str">
        <f>IF($J$13&lt;"3","",IF(AD30="Tie","Tie",AD30))</f>
        <v>3rd</v>
      </c>
      <c r="N24" s="20" t="str">
        <f>IF(M24="","",'Open 1'!AE30)</f>
        <v xml:space="preserve">Annette Audrey </v>
      </c>
      <c r="O24" s="20" t="str">
        <f>IF(N24="","",'Open 1'!AF30)</f>
        <v xml:space="preserve">Banner </v>
      </c>
      <c r="P24" s="41">
        <f>IF(O24="","",'Open 1'!AG30)</f>
        <v>16.468000031999999</v>
      </c>
      <c r="Q24" s="157">
        <f>IF(AH30&lt;=0,"",AH30)</f>
        <v>28.8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18.213000000000001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18.213000022999999</v>
      </c>
      <c r="AA24" s="7" t="str">
        <f>IFERROR(IF(V24=$AA$1,'Open 1'!F24,""),"")</f>
        <v/>
      </c>
      <c r="AB24" s="3" t="s">
        <v>24</v>
      </c>
      <c r="AC24" s="227"/>
      <c r="AD24" s="64" t="str">
        <f t="shared" si="3"/>
        <v>3rd</v>
      </c>
      <c r="AE24" s="16" t="str">
        <f>IFERROR(INDEX('Open 1'!B:F,MATCH(AG24,'Open 1'!F:F,0),1),"-")</f>
        <v xml:space="preserve">Laynie Schuler </v>
      </c>
      <c r="AF24" s="16" t="str">
        <f>IFERROR(INDEX('Open 1'!B:F,MATCH(AG24,'Open 1'!F:F,0),2),"-")</f>
        <v xml:space="preserve">Flint N Ice </v>
      </c>
      <c r="AG24" s="4">
        <f t="shared" si="6"/>
        <v>15.250000057999999</v>
      </c>
      <c r="AH24" s="185">
        <f>IF(AS7&gt;0,AS7,"")</f>
        <v>38.400000000000006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6"/>
      <c r="M25" s="30" t="str">
        <f>IF($J$13&lt;"4","",IF(AD31="Tie","Tie",AD31))</f>
        <v>4th</v>
      </c>
      <c r="N25" s="20" t="str">
        <f>IF(M25="","",'Open 1'!AE31)</f>
        <v>Keisha Veldkamp</v>
      </c>
      <c r="O25" s="20" t="str">
        <f>IF(N25="","",'Open 1'!AF31)</f>
        <v>Remington</v>
      </c>
      <c r="P25" s="41">
        <f>IF(O25="","",'Open 1'!AG31)</f>
        <v>16.50400007</v>
      </c>
      <c r="Q25" s="157">
        <f>IF(AH31&lt;=0,"",AH31)</f>
        <v>14.4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7"/>
      <c r="AD25" s="64" t="str">
        <f t="shared" si="3"/>
        <v>4th</v>
      </c>
      <c r="AE25" s="16" t="str">
        <f>IFERROR(INDEX('Open 1'!B:F,MATCH(AG25,'Open 1'!F:F,0),1),"-")</f>
        <v xml:space="preserve">Stacy Albers </v>
      </c>
      <c r="AF25" s="16" t="str">
        <f>IFERROR(INDEX('Open 1'!B:F,MATCH(AG25,'Open 1'!F:F,0),2),"-")</f>
        <v xml:space="preserve">Jett </v>
      </c>
      <c r="AG25" s="4">
        <f t="shared" si="6"/>
        <v>15.274000045999999</v>
      </c>
      <c r="AH25" s="185">
        <f>IF(AS8&gt;0,AS8,"")</f>
        <v>19.200000000000003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Haley McGregor </v>
      </c>
      <c r="C26" s="19" t="str">
        <f>IFERROR(Draw!C26,"")</f>
        <v xml:space="preserve">BoBeFamous </v>
      </c>
      <c r="D26" s="143">
        <v>15.52</v>
      </c>
      <c r="E26" s="92">
        <v>2.4999999999999999E-8</v>
      </c>
      <c r="F26" s="93">
        <f t="shared" si="0"/>
        <v>15.520000025</v>
      </c>
      <c r="G26" s="62" t="str">
        <f>IF(A26="yco",VLOOKUP(_xlfn.CONCAT(B26,C26),Youth!S:T,2,FALSE),IF(OR(AND(D26&gt;1,D26&lt;1050),D26="nt",D26="",D26="scratch"),"","Not valid"))</f>
        <v/>
      </c>
      <c r="L26" s="23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15.52</v>
      </c>
      <c r="V26" s="3" t="str">
        <f>IFERROR(VLOOKUP('Open 1'!F26,$AC$3:$AD$7,2,TRUE),"")</f>
        <v>3D</v>
      </c>
      <c r="W26" s="7" t="str">
        <f>IFERROR(IF(V26=$W$1,'Open 1'!F26,""),"")</f>
        <v/>
      </c>
      <c r="X26" s="7" t="str">
        <f>IFERROR(IF(V26=$X$1,'Open 1'!F26,""),"")</f>
        <v/>
      </c>
      <c r="Y26" s="7">
        <f>IFERROR(IF(V26=$Y$1,'Open 1'!F26,""),"")</f>
        <v>15.520000025</v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27"/>
      <c r="AD26" s="64" t="str">
        <f t="shared" si="3"/>
        <v>5th</v>
      </c>
      <c r="AE26" s="16" t="str">
        <f>IFERROR(INDEX('Open 1'!B:F,MATCH(AG26,'Open 1'!F:F,0),1),"-")</f>
        <v xml:space="preserve">Sarah Rose </v>
      </c>
      <c r="AF26" s="16" t="str">
        <f>IFERROR(INDEX('Open 1'!B:F,MATCH(AG26,'Open 1'!F:F,0),2),"-")</f>
        <v xml:space="preserve">Dexter </v>
      </c>
      <c r="AG26" s="4">
        <f t="shared" si="6"/>
        <v>15.324000056999999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Denise Benney </v>
      </c>
      <c r="C27" s="19" t="str">
        <f>IFERROR(Draw!C27,"")</f>
        <v>Princeton</v>
      </c>
      <c r="D27" s="52">
        <v>21.103999999999999</v>
      </c>
      <c r="E27" s="92">
        <v>2.6000000000000001E-8</v>
      </c>
      <c r="F27" s="93">
        <f t="shared" si="0"/>
        <v>21.104000025999998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21.103999999999999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21.104000025999998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Hayden Seitz </v>
      </c>
      <c r="AF27" s="16" t="str">
        <f>IFERROR(INDEX('Open 1'!B:F,MATCH(AG27,'Open 1'!F:F,0),2),"-")</f>
        <v xml:space="preserve">Jitter </v>
      </c>
      <c r="AG27" s="4">
        <f t="shared" si="6"/>
        <v>15.371000021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Kristine DeBerg </v>
      </c>
      <c r="C28" s="19" t="str">
        <f>IFERROR(Draw!C28,"")</f>
        <v>Streakinblondelegacy</v>
      </c>
      <c r="D28" s="51">
        <v>14.757</v>
      </c>
      <c r="E28" s="92">
        <v>2.7E-8</v>
      </c>
      <c r="F28" s="93">
        <f t="shared" si="0"/>
        <v>14.757000027</v>
      </c>
      <c r="G28" s="62" t="str">
        <f>IF(A28="yco",VLOOKUP(_xlfn.CONCAT(B28,C28),Youth!S:T,2,FALSE),IF(OR(AND(D28&gt;1,D28&lt;1050),D28="nt",D28="",D28="scratch"),"","Not valid"))</f>
        <v/>
      </c>
      <c r="L28" s="224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14.757</v>
      </c>
      <c r="V28" s="3" t="str">
        <f>IFERROR(VLOOKUP('Open 1'!F28,$AC$3:$AD$7,2,TRUE),"")</f>
        <v>2D</v>
      </c>
      <c r="W28" s="7" t="str">
        <f>IFERROR(IF(V28=$W$1,'Open 1'!F28,""),"")</f>
        <v/>
      </c>
      <c r="X28" s="7">
        <f>IFERROR(IF(V28=$X$1,'Open 1'!F28,""),"")</f>
        <v>14.757000027</v>
      </c>
      <c r="Y28" s="7" t="str">
        <f>IFERROR(IF(V28=$Y$1,'Open 1'!F28,""),"")</f>
        <v/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27" t="s">
        <v>6</v>
      </c>
      <c r="AD28" s="64" t="str">
        <f t="shared" si="3"/>
        <v>1st</v>
      </c>
      <c r="AE28" s="16" t="str">
        <f>IFERROR(INDEX('Open 1'!B:F,MATCH(AG28,'Open 1'!F:F,0),1),"-")</f>
        <v xml:space="preserve">Ali Zacharias </v>
      </c>
      <c r="AF28" s="16" t="str">
        <f>IFERROR(INDEX('Open 1'!B:F,MATCH(AG28,'Open 1'!F:F,0),2),"-")</f>
        <v xml:space="preserve">Smooth Sante Fe </v>
      </c>
      <c r="AG28" s="4">
        <f t="shared" ref="AG28:AG33" si="7">IFERROR(IF(SMALL($Z$2:$Z$286,AI28)&lt;900,SMALL($Z$2:$Z$286,AI28),"-"),"-")</f>
        <v>16.152000040000001</v>
      </c>
      <c r="AH28" s="185">
        <f>IF(AT5&gt;0,AT5,"")</f>
        <v>57.6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Pam Vankekerix </v>
      </c>
      <c r="C29" s="19" t="str">
        <f>IFERROR(Draw!C29,"")</f>
        <v xml:space="preserve">JPS Kas Im Stylish </v>
      </c>
      <c r="D29" s="52">
        <v>15.856999999999999</v>
      </c>
      <c r="E29" s="92">
        <v>2.7999999999999999E-8</v>
      </c>
      <c r="F29" s="93">
        <f t="shared" si="0"/>
        <v>15.857000028</v>
      </c>
      <c r="G29" s="62" t="str">
        <f>IF(A29="yco",VLOOKUP(_xlfn.CONCAT(B29,C29),Youth!S:T,2,FALSE),IF(OR(AND(D29&gt;1,D29&lt;1050),D29="nt",D29="",D29="scratch"),"","Not valid"))</f>
        <v/>
      </c>
      <c r="L29" s="225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15.856999999999999</v>
      </c>
      <c r="V29" s="3" t="str">
        <f>IFERROR(VLOOKUP('Open 1'!F29,$AC$3:$AD$7,2,TRUE),"")</f>
        <v>3D</v>
      </c>
      <c r="W29" s="7" t="str">
        <f>IFERROR(IF(V29=$W$1,'Open 1'!F29,""),"")</f>
        <v/>
      </c>
      <c r="X29" s="7" t="str">
        <f>IFERROR(IF(V29=$X$1,'Open 1'!F29,""),"")</f>
        <v/>
      </c>
      <c r="Y29" s="7">
        <f>IFERROR(IF(V29=$Y$1,'Open 1'!F29,""),"")</f>
        <v>15.857000028</v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27"/>
      <c r="AD29" s="64" t="str">
        <f t="shared" si="3"/>
        <v>2nd</v>
      </c>
      <c r="AE29" s="16" t="str">
        <f>IFERROR(INDEX('Open 1'!B:F,MATCH(AG29,'Open 1'!F:F,0),1),"-")</f>
        <v xml:space="preserve">Chelsey Mielke </v>
      </c>
      <c r="AF29" s="16" t="str">
        <f>IFERROR(INDEX('Open 1'!B:F,MATCH(AG29,'Open 1'!F:F,0),2),"-")</f>
        <v xml:space="preserve">Blue </v>
      </c>
      <c r="AG29" s="4">
        <f t="shared" si="7"/>
        <v>16.274000035</v>
      </c>
      <c r="AH29" s="185">
        <f>IF(AT6&gt;0,AT6,"")</f>
        <v>43.199999999999996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Cami Wolles </v>
      </c>
      <c r="C30" s="19" t="str">
        <f>IFERROR(Draw!C30,"")</f>
        <v xml:space="preserve">Nellie </v>
      </c>
      <c r="D30" s="54">
        <v>14.579000000000001</v>
      </c>
      <c r="E30" s="92">
        <v>2.9000000000000002E-8</v>
      </c>
      <c r="F30" s="93">
        <f t="shared" si="0"/>
        <v>14.579000029000001</v>
      </c>
      <c r="G30" s="62" t="str">
        <f>IF(A30="yco",VLOOKUP(_xlfn.CONCAT(B30,C30),Youth!S:T,2,FALSE),IF(OR(AND(D30&gt;1,D30&lt;1050),D30="nt",D30="",D30="scratch"),"","Not valid"))</f>
        <v/>
      </c>
      <c r="L30" s="225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14.579000000000001</v>
      </c>
      <c r="V30" s="3" t="str">
        <f>IFERROR(VLOOKUP('Open 1'!F30,$AC$3:$AD$7,2,TRUE),"")</f>
        <v>1D</v>
      </c>
      <c r="W30" s="7">
        <f>IFERROR(IF(V30=$W$1,'Open 1'!F30,""),"")</f>
        <v>14.579000029000001</v>
      </c>
      <c r="X30" s="7" t="str">
        <f>IFERROR(IF(V30=$X$1,'Open 1'!F30,""),"")</f>
        <v/>
      </c>
      <c r="Y30" s="7" t="str">
        <f>IFERROR(IF(V30=$Y$1,'Open 1'!F30,""),"")</f>
        <v/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27"/>
      <c r="AD30" s="64" t="str">
        <f t="shared" si="3"/>
        <v>3rd</v>
      </c>
      <c r="AE30" s="16" t="str">
        <f>IFERROR(INDEX('Open 1'!B:F,MATCH(AG30,'Open 1'!F:F,0),1),"-")</f>
        <v xml:space="preserve">Annette Audrey </v>
      </c>
      <c r="AF30" s="16" t="str">
        <f>IFERROR(INDEX('Open 1'!B:F,MATCH(AG30,'Open 1'!F:F,0),2),"-")</f>
        <v xml:space="preserve">Banner </v>
      </c>
      <c r="AG30" s="4">
        <f t="shared" si="7"/>
        <v>16.468000031999999</v>
      </c>
      <c r="AH30" s="185">
        <f>IF(AT7&gt;0,AT7,"")</f>
        <v>28.8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5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7"/>
      <c r="AD31" s="64" t="str">
        <f t="shared" si="3"/>
        <v>4th</v>
      </c>
      <c r="AE31" s="16" t="str">
        <f>IFERROR(INDEX('Open 1'!B:F,MATCH(AG31,'Open 1'!F:F,0),1),"-")</f>
        <v>Keisha Veldkamp</v>
      </c>
      <c r="AF31" s="16" t="str">
        <f>IFERROR(INDEX('Open 1'!B:F,MATCH(AG31,'Open 1'!F:F,0),2),"-")</f>
        <v>Remington</v>
      </c>
      <c r="AG31" s="4">
        <f t="shared" si="7"/>
        <v>16.50400007</v>
      </c>
      <c r="AH31" s="185">
        <f>IF(AT8&gt;0,AT8,"")</f>
        <v>14.4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Raelin Jurgens </v>
      </c>
      <c r="C32" s="19" t="str">
        <f>IFERROR(Draw!C32,"")</f>
        <v xml:space="preserve">Mr T </v>
      </c>
      <c r="D32" s="53">
        <v>16.029</v>
      </c>
      <c r="E32" s="92">
        <v>3.1E-8</v>
      </c>
      <c r="F32" s="93">
        <f t="shared" si="0"/>
        <v>16.029000030999999</v>
      </c>
      <c r="G32" s="62" t="str">
        <f>IF(A32="yco",VLOOKUP(_xlfn.CONCAT(B32,C32),Youth!S:T,2,FALSE),IF(OR(AND(D32&gt;1,D32&lt;1050),D32="nt",D32="",D32="scratch"),"","Not valid"))</f>
        <v/>
      </c>
      <c r="L32" s="226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16.029</v>
      </c>
      <c r="V32" s="3" t="str">
        <f>IFERROR(VLOOKUP('Open 1'!F32,$AC$3:$AD$7,2,TRUE),"")</f>
        <v>3D</v>
      </c>
      <c r="W32" s="7" t="str">
        <f>IFERROR(IF(V32=$W$1,'Open 1'!F32,""),"")</f>
        <v/>
      </c>
      <c r="X32" s="7" t="str">
        <f>IFERROR(IF(V32=$X$1,'Open 1'!F32,""),"")</f>
        <v/>
      </c>
      <c r="Y32" s="7">
        <f>IFERROR(IF(V32=$Y$1,'Open 1'!F32,""),"")</f>
        <v>16.029000030999999</v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27"/>
      <c r="AD32" s="64" t="str">
        <f t="shared" si="3"/>
        <v>5th</v>
      </c>
      <c r="AE32" s="16" t="str">
        <f>IFERROR(INDEX('Open 1'!B:F,MATCH(AG32,'Open 1'!F:F,0),1),"-")</f>
        <v xml:space="preserve">Cole Willmott </v>
      </c>
      <c r="AF32" s="16" t="str">
        <f>IFERROR(INDEX('Open 1'!B:F,MATCH(AG32,'Open 1'!F:F,0),2),"-")</f>
        <v xml:space="preserve">Spit Fire Fame </v>
      </c>
      <c r="AG32" s="4">
        <f t="shared" si="7"/>
        <v>16.581000043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Annette Audrey </v>
      </c>
      <c r="C33" s="19" t="str">
        <f>IFERROR(Draw!C33,"")</f>
        <v xml:space="preserve">Banner </v>
      </c>
      <c r="D33" s="52">
        <v>16.468</v>
      </c>
      <c r="E33" s="92">
        <v>3.2000000000000002E-8</v>
      </c>
      <c r="F33" s="93">
        <f t="shared" si="0"/>
        <v>16.468000031999999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16.468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16.468000031999999</v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Jennifer Sasser </v>
      </c>
      <c r="AF33" s="16" t="str">
        <f>IFERROR(INDEX('Open 1'!B:F,MATCH(AG33,'Open 1'!F:F,0),2),"-")</f>
        <v xml:space="preserve">Red </v>
      </c>
      <c r="AG33" s="4">
        <f t="shared" si="7"/>
        <v>16.72600005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Kelli Shyrock </v>
      </c>
      <c r="C34" s="19" t="str">
        <f>IFERROR(Draw!C34,"")</f>
        <v xml:space="preserve">Jewel </v>
      </c>
      <c r="D34" s="52">
        <v>14.696999999999999</v>
      </c>
      <c r="E34" s="92">
        <v>3.2999999999999998E-8</v>
      </c>
      <c r="F34" s="93">
        <f t="shared" si="0"/>
        <v>14.697000032999998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14.696999999999999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14.697000032999998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27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Margaret Miller </v>
      </c>
      <c r="C35" s="19" t="str">
        <f>IFERROR(Draw!C35,"")</f>
        <v xml:space="preserve">Seven </v>
      </c>
      <c r="D35" s="52">
        <v>17.634</v>
      </c>
      <c r="E35" s="92">
        <v>3.4E-8</v>
      </c>
      <c r="F35" s="93">
        <f t="shared" si="0"/>
        <v>17.634000034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17.634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17.634000034</v>
      </c>
      <c r="AA35" s="7" t="str">
        <f>IFERROR(IF(V35=$AA$1,'Open 1'!F35,""),"")</f>
        <v/>
      </c>
      <c r="AB35" s="3" t="s">
        <v>21</v>
      </c>
      <c r="AC35" s="227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Chelsey Mielke </v>
      </c>
      <c r="C36" s="19" t="str">
        <f>IFERROR(Draw!C36,"")</f>
        <v xml:space="preserve">Blue </v>
      </c>
      <c r="D36" s="54">
        <v>16.274000000000001</v>
      </c>
      <c r="E36" s="92">
        <v>3.5000000000000002E-8</v>
      </c>
      <c r="F36" s="93">
        <f t="shared" si="0"/>
        <v>16.274000035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16.274000000000001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16.274000035</v>
      </c>
      <c r="AA36" s="7" t="str">
        <f>IFERROR(IF(V36=$AA$1,'Open 1'!F36,""),"")</f>
        <v/>
      </c>
      <c r="AB36" s="3" t="s">
        <v>24</v>
      </c>
      <c r="AC36" s="227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7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Casey VandenBosch </v>
      </c>
      <c r="C38" s="19" t="str">
        <f>IFERROR(Draw!C38,"")</f>
        <v xml:space="preserve">Coronas Goldmine </v>
      </c>
      <c r="D38" s="51">
        <v>15.587</v>
      </c>
      <c r="E38" s="92">
        <v>3.7E-8</v>
      </c>
      <c r="F38" s="93">
        <f t="shared" si="0"/>
        <v>15.587000036999999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15.587</v>
      </c>
      <c r="V38" s="3" t="str">
        <f>IFERROR(VLOOKUP('Open 1'!F38,$AC$3:$AD$7,2,TRUE),"")</f>
        <v>3D</v>
      </c>
      <c r="W38" s="7" t="str">
        <f>IFERROR(IF(V38=$W$1,'Open 1'!F38,""),"")</f>
        <v/>
      </c>
      <c r="X38" s="7" t="str">
        <f>IFERROR(IF(V38=$X$1,'Open 1'!F38,""),"")</f>
        <v/>
      </c>
      <c r="Y38" s="7">
        <f>IFERROR(IF(V38=$Y$1,'Open 1'!F38,""),"")</f>
        <v>15.587000036999999</v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2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Lily Kenny </v>
      </c>
      <c r="C39" s="19" t="str">
        <f>IFERROR(Draw!C39,"")</f>
        <v xml:space="preserve">Alive with Trouble (Soldier) </v>
      </c>
      <c r="D39" s="52">
        <v>14.632</v>
      </c>
      <c r="E39" s="92">
        <v>3.8000000000000003E-8</v>
      </c>
      <c r="F39" s="93">
        <f t="shared" si="0"/>
        <v>14.632000037999999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14.632</v>
      </c>
      <c r="V39" s="3" t="str">
        <f>IFERROR(VLOOKUP('Open 1'!F39,$AC$3:$AD$7,2,TRUE),"")</f>
        <v>2D</v>
      </c>
      <c r="W39" s="7" t="str">
        <f>IFERROR(IF(V39=$W$1,'Open 1'!F39,""),"")</f>
        <v/>
      </c>
      <c r="X39" s="7">
        <f>IFERROR(IF(V39=$X$1,'Open 1'!F39,""),"")</f>
        <v>14.632000037999999</v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Brittany Dieters </v>
      </c>
      <c r="C40" s="19" t="str">
        <f>IFERROR(Draw!C40,"")</f>
        <v xml:space="preserve">Anna </v>
      </c>
      <c r="D40" s="54">
        <v>14.372999999999999</v>
      </c>
      <c r="E40" s="92">
        <v>3.8999999999999998E-8</v>
      </c>
      <c r="F40" s="93">
        <f t="shared" si="0"/>
        <v>14.373000038999999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14.372999999999999</v>
      </c>
      <c r="V40" s="3" t="str">
        <f>IFERROR(VLOOKUP('Open 1'!F40,$AC$3:$AD$7,2,TRUE),"")</f>
        <v>1D</v>
      </c>
      <c r="W40" s="7">
        <f>IFERROR(IF(V40=$W$1,'Open 1'!F40,""),"")</f>
        <v>14.373000038999999</v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Ali Zacharias </v>
      </c>
      <c r="C41" s="19" t="str">
        <f>IFERROR(Draw!C41,"")</f>
        <v xml:space="preserve">Smooth Sante Fe </v>
      </c>
      <c r="D41" s="52">
        <v>16.152000000000001</v>
      </c>
      <c r="E41" s="92">
        <v>4.0000000000000001E-8</v>
      </c>
      <c r="F41" s="93">
        <f t="shared" si="0"/>
        <v>16.152000040000001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16.152000000000001</v>
      </c>
      <c r="V41" s="3" t="str">
        <f>IFERROR(VLOOKUP('Open 1'!F41,$AC$3:$AD$7,2,TRUE),"")</f>
        <v>4D</v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>
        <f>IFERROR(IF($V41=$Z$1,'Open 1'!F41,""),"")</f>
        <v>16.152000040000001</v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Amie Brandt </v>
      </c>
      <c r="C42" s="19" t="str">
        <f>IFERROR(Draw!C42,"")</f>
        <v xml:space="preserve">Spicy </v>
      </c>
      <c r="D42" s="53">
        <v>20.952000000000002</v>
      </c>
      <c r="E42" s="92">
        <v>4.1000000000000003E-8</v>
      </c>
      <c r="F42" s="93">
        <f t="shared" si="0"/>
        <v>20.952000041000002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20.952000000000002</v>
      </c>
      <c r="V42" s="3" t="str">
        <f>IFERROR(VLOOKUP('Open 1'!F42,$AC$3:$AD$7,2,TRUE),"")</f>
        <v>4D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>
        <f>IFERROR(IF($V42=$Z$1,'Open 1'!F42,""),"")</f>
        <v>20.952000041000002</v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Cole Willmott </v>
      </c>
      <c r="C44" s="19" t="str">
        <f>IFERROR(Draw!C44,"")</f>
        <v xml:space="preserve">Spit Fire Fame </v>
      </c>
      <c r="D44" s="51">
        <v>16.581</v>
      </c>
      <c r="E44" s="92">
        <v>4.3000000000000001E-8</v>
      </c>
      <c r="F44" s="93">
        <f t="shared" si="0"/>
        <v>16.581000043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16.581</v>
      </c>
      <c r="V44" s="3" t="str">
        <f>IFERROR(VLOOKUP('Open 1'!F44,$AC$3:$AD$7,2,TRUE),"")</f>
        <v>4D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>
        <f>IFERROR(IF($V44=$Z$1,'Open 1'!F44,""),"")</f>
        <v>16.581000043</v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Janice Roebuck </v>
      </c>
      <c r="C45" s="19" t="str">
        <f>IFERROR(Draw!C45,"")</f>
        <v xml:space="preserve">Holly </v>
      </c>
      <c r="D45" s="52">
        <v>15.635999999999999</v>
      </c>
      <c r="E45" s="92">
        <v>4.3999999999999997E-8</v>
      </c>
      <c r="F45" s="93">
        <f t="shared" si="0"/>
        <v>15.636000043999999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15.635999999999999</v>
      </c>
      <c r="V45" s="3" t="str">
        <f>IFERROR(VLOOKUP('Open 1'!F45,$AC$3:$AD$7,2,TRUE),"")</f>
        <v>3D</v>
      </c>
      <c r="W45" s="7" t="str">
        <f>IFERROR(IF(V45=$W$1,'Open 1'!F45,""),"")</f>
        <v/>
      </c>
      <c r="X45" s="7" t="str">
        <f>IFERROR(IF(V45=$X$1,'Open 1'!F45,""),"")</f>
        <v/>
      </c>
      <c r="Y45" s="7">
        <f>IFERROR(IF(V45=$Y$1,'Open 1'!F45,""),"")</f>
        <v>15.636000043999999</v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Sandy Highland </v>
      </c>
      <c r="C46" s="19" t="str">
        <f>IFERROR(Draw!C46,"")</f>
        <v>Speck</v>
      </c>
      <c r="D46" s="52">
        <v>915.34900000000005</v>
      </c>
      <c r="E46" s="92">
        <v>4.4999999999999999E-8</v>
      </c>
      <c r="F46" s="93">
        <f t="shared" si="0"/>
        <v>915.34900004500003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915.34900000000005</v>
      </c>
      <c r="V46" s="3" t="str">
        <f>IFERROR(VLOOKUP('Open 1'!F46,$AC$3:$AD$7,2,TRUE),"")</f>
        <v>4D</v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>
        <f>IFERROR(IF($V46=$Z$1,'Open 1'!F46,""),"")</f>
        <v>915.34900004500003</v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Stacy Albers </v>
      </c>
      <c r="C47" s="19" t="str">
        <f>IFERROR(Draw!C47,"")</f>
        <v xml:space="preserve">Jett </v>
      </c>
      <c r="D47" s="52">
        <v>15.273999999999999</v>
      </c>
      <c r="E47" s="92">
        <v>4.6000000000000002E-8</v>
      </c>
      <c r="F47" s="93">
        <f t="shared" si="0"/>
        <v>15.274000045999999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15.273999999999999</v>
      </c>
      <c r="V47" s="3" t="str">
        <f>IFERROR(VLOOKUP('Open 1'!F47,$AC$3:$AD$7,2,TRUE),"")</f>
        <v>3D</v>
      </c>
      <c r="W47" s="7" t="str">
        <f>IFERROR(IF(V47=$W$1,'Open 1'!F47,""),"")</f>
        <v/>
      </c>
      <c r="X47" s="7" t="str">
        <f>IFERROR(IF(V47=$X$1,'Open 1'!F47,""),"")</f>
        <v/>
      </c>
      <c r="Y47" s="7">
        <f>IFERROR(IF(V47=$Y$1,'Open 1'!F47,""),"")</f>
        <v>15.274000045999999</v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>Shelby Lang</v>
      </c>
      <c r="C48" s="19" t="str">
        <f>IFERROR(Draw!C48,"")</f>
        <v>Jimmy</v>
      </c>
      <c r="D48" s="54">
        <v>15.817</v>
      </c>
      <c r="E48" s="92">
        <v>4.6999999999999997E-8</v>
      </c>
      <c r="F48" s="93">
        <f t="shared" si="0"/>
        <v>15.817000047000001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15.817</v>
      </c>
      <c r="V48" s="3" t="str">
        <f>IFERROR(VLOOKUP('Open 1'!F48,$AC$3:$AD$7,2,TRUE),"")</f>
        <v>3D</v>
      </c>
      <c r="W48" s="7" t="str">
        <f>IFERROR(IF(V48=$W$1,'Open 1'!F48,""),"")</f>
        <v/>
      </c>
      <c r="X48" s="7" t="str">
        <f>IFERROR(IF(V48=$X$1,'Open 1'!F48,""),"")</f>
        <v/>
      </c>
      <c r="Y48" s="7">
        <f>IFERROR(IF(V48=$Y$1,'Open 1'!F48,""),"")</f>
        <v>15.817000047000001</v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 xml:space="preserve">Brinlee McGregor </v>
      </c>
      <c r="C50" s="19" t="str">
        <f>IFERROR(Draw!C50,"")</f>
        <v>Streakinbarnonejoe</v>
      </c>
      <c r="D50" s="51">
        <v>15.456</v>
      </c>
      <c r="E50" s="92">
        <v>4.9000000000000002E-8</v>
      </c>
      <c r="F50" s="93">
        <f t="shared" si="0"/>
        <v>15.456000049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15.456</v>
      </c>
      <c r="V50" s="3" t="str">
        <f>IFERROR(VLOOKUP('Open 1'!F50,$AC$3:$AD$7,2,TRUE),"")</f>
        <v>3D</v>
      </c>
      <c r="W50" s="7" t="str">
        <f>IFERROR(IF(V50=$W$1,'Open 1'!F50,""),"")</f>
        <v/>
      </c>
      <c r="X50" s="7" t="str">
        <f>IFERROR(IF(V50=$X$1,'Open 1'!F50,""),"")</f>
        <v/>
      </c>
      <c r="Y50" s="7">
        <f>IFERROR(IF(V50=$Y$1,'Open 1'!F50,""),"")</f>
        <v>15.456000049</v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 xml:space="preserve">Jennifer Sasser </v>
      </c>
      <c r="C51" s="19" t="str">
        <f>IFERROR(Draw!C51,"")</f>
        <v xml:space="preserve">Red </v>
      </c>
      <c r="D51" s="52">
        <v>16.725999999999999</v>
      </c>
      <c r="E51" s="92">
        <v>4.9999999999999998E-8</v>
      </c>
      <c r="F51" s="93">
        <f t="shared" si="0"/>
        <v>16.72600005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16.725999999999999</v>
      </c>
      <c r="V51" s="3" t="str">
        <f>IFERROR(VLOOKUP('Open 1'!F51,$AC$3:$AD$7,2,TRUE),"")</f>
        <v>4D</v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>
        <f>IFERROR(IF($V51=$Z$1,'Open 1'!F51,""),"")</f>
        <v>16.72600005</v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 xml:space="preserve">Taylor Jutz </v>
      </c>
      <c r="C52" s="19" t="str">
        <f>IFERROR(Draw!C52,"")</f>
        <v xml:space="preserve">Gils Watch Peppy Go </v>
      </c>
      <c r="D52" s="52">
        <v>15.087999999999999</v>
      </c>
      <c r="E52" s="92">
        <v>5.1E-8</v>
      </c>
      <c r="F52" s="93">
        <f t="shared" si="0"/>
        <v>15.088000051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15.087999999999999</v>
      </c>
      <c r="V52" s="3" t="str">
        <f>IFERROR(VLOOKUP('Open 1'!F52,$AC$3:$AD$7,2,TRUE),"")</f>
        <v>3D</v>
      </c>
      <c r="W52" s="7" t="str">
        <f>IFERROR(IF(V52=$W$1,'Open 1'!F52,""),"")</f>
        <v/>
      </c>
      <c r="X52" s="7" t="str">
        <f>IFERROR(IF(V52=$X$1,'Open 1'!F52,""),"")</f>
        <v/>
      </c>
      <c r="Y52" s="7">
        <f>IFERROR(IF(V52=$Y$1,'Open 1'!F52,""),"")</f>
        <v>15.088000051</v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 xml:space="preserve">Morgan Anderson </v>
      </c>
      <c r="C53" s="19" t="str">
        <f>IFERROR(Draw!C53,"")</f>
        <v xml:space="preserve">Dart </v>
      </c>
      <c r="D53" s="52">
        <v>14.218999999999999</v>
      </c>
      <c r="E53" s="92">
        <v>5.2000000000000002E-8</v>
      </c>
      <c r="F53" s="93">
        <f t="shared" si="0"/>
        <v>14.219000052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14.218999999999999</v>
      </c>
      <c r="V53" s="3" t="str">
        <f>IFERROR(VLOOKUP('Open 1'!F53,$AC$3:$AD$7,2,TRUE),"")</f>
        <v>1D</v>
      </c>
      <c r="W53" s="7">
        <f>IFERROR(IF(V53=$W$1,'Open 1'!F53,""),"")</f>
        <v>14.219000052</v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 xml:space="preserve">Sierra McGregor </v>
      </c>
      <c r="C54" s="19" t="str">
        <f>IFERROR(Draw!C54,"")</f>
        <v xml:space="preserve">FK Country Girl </v>
      </c>
      <c r="D54" s="54">
        <v>15.054</v>
      </c>
      <c r="E54" s="92">
        <v>5.2999999999999998E-8</v>
      </c>
      <c r="F54" s="93">
        <f t="shared" si="0"/>
        <v>15.054000053000001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15.054</v>
      </c>
      <c r="V54" s="3" t="str">
        <f>IFERROR(VLOOKUP('Open 1'!F54,$AC$3:$AD$7,2,TRUE),"")</f>
        <v>2D</v>
      </c>
      <c r="W54" s="7" t="str">
        <f>IFERROR(IF(V54=$W$1,'Open 1'!F54,""),"")</f>
        <v/>
      </c>
      <c r="X54" s="7">
        <f>IFERROR(IF(V54=$X$1,'Open 1'!F54,""),"")</f>
        <v>15.054000053000001</v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 xml:space="preserve">Sara Steiner </v>
      </c>
      <c r="C56" s="19" t="str">
        <f>IFERROR(Draw!C56,"")</f>
        <v xml:space="preserve">Briggs </v>
      </c>
      <c r="D56" s="53">
        <v>16.016999999999999</v>
      </c>
      <c r="E56" s="92">
        <v>5.5000000000000003E-8</v>
      </c>
      <c r="F56" s="93">
        <f t="shared" si="0"/>
        <v>16.017000055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16.016999999999999</v>
      </c>
      <c r="V56" s="3" t="str">
        <f>IFERROR(VLOOKUP('Open 1'!F56,$AC$3:$AD$7,2,TRUE),"")</f>
        <v>3D</v>
      </c>
      <c r="W56" s="7" t="str">
        <f>IFERROR(IF(V56=$W$1,'Open 1'!F56,""),"")</f>
        <v/>
      </c>
      <c r="X56" s="7" t="str">
        <f>IFERROR(IF(V56=$X$1,'Open 1'!F56,""),"")</f>
        <v/>
      </c>
      <c r="Y56" s="7">
        <f>IFERROR(IF(V56=$Y$1,'Open 1'!F56,""),"")</f>
        <v>16.017000055</v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 xml:space="preserve">Joni Hoffman </v>
      </c>
      <c r="C57" s="19" t="str">
        <f>IFERROR(Draw!C57,"")</f>
        <v xml:space="preserve">Running with the devil </v>
      </c>
      <c r="D57" s="52">
        <v>14.132999999999999</v>
      </c>
      <c r="E57" s="92">
        <v>5.5999999999999999E-8</v>
      </c>
      <c r="F57" s="93">
        <f t="shared" si="0"/>
        <v>14.133000055999998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14.132999999999999</v>
      </c>
      <c r="V57" s="3" t="str">
        <f>IFERROR(VLOOKUP('Open 1'!F57,$AC$3:$AD$7,2,TRUE),"")</f>
        <v>1D</v>
      </c>
      <c r="W57" s="7">
        <f>IFERROR(IF(V57=$W$1,'Open 1'!F57,""),"")</f>
        <v>14.133000055999998</v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 xml:space="preserve">Sarah Rose </v>
      </c>
      <c r="C58" s="19" t="str">
        <f>IFERROR(Draw!C58,"")</f>
        <v xml:space="preserve">Dexter </v>
      </c>
      <c r="D58" s="51">
        <v>15.324</v>
      </c>
      <c r="E58" s="92">
        <v>5.7000000000000001E-8</v>
      </c>
      <c r="F58" s="93">
        <f t="shared" si="0"/>
        <v>15.324000056999999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15.324</v>
      </c>
      <c r="V58" s="3" t="str">
        <f>IFERROR(VLOOKUP('Open 1'!F58,$AC$3:$AD$7,2,TRUE),"")</f>
        <v>3D</v>
      </c>
      <c r="W58" s="7" t="str">
        <f>IFERROR(IF(V58=$W$1,'Open 1'!F58,""),"")</f>
        <v/>
      </c>
      <c r="X58" s="7" t="str">
        <f>IFERROR(IF(V58=$X$1,'Open 1'!F58,""),"")</f>
        <v/>
      </c>
      <c r="Y58" s="7">
        <f>IFERROR(IF(V58=$Y$1,'Open 1'!F58,""),"")</f>
        <v>15.324000056999999</v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 xml:space="preserve">Laynie Schuler </v>
      </c>
      <c r="C59" s="19" t="str">
        <f>IFERROR(Draw!C59,"")</f>
        <v xml:space="preserve">Flint N Ice </v>
      </c>
      <c r="D59" s="52">
        <v>15.25</v>
      </c>
      <c r="E59" s="92">
        <v>5.8000000000000003E-8</v>
      </c>
      <c r="F59" s="93">
        <f t="shared" si="0"/>
        <v>15.250000057999999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15.25</v>
      </c>
      <c r="V59" s="3" t="str">
        <f>IFERROR(VLOOKUP('Open 1'!F59,$AC$3:$AD$7,2,TRUE),"")</f>
        <v>3D</v>
      </c>
      <c r="W59" s="7" t="str">
        <f>IFERROR(IF(V59=$W$1,'Open 1'!F59,""),"")</f>
        <v/>
      </c>
      <c r="X59" s="7" t="str">
        <f>IFERROR(IF(V59=$X$1,'Open 1'!F59,""),"")</f>
        <v/>
      </c>
      <c r="Y59" s="7">
        <f>IFERROR(IF(V59=$Y$1,'Open 1'!F59,""),"")</f>
        <v>15.250000057999999</v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 xml:space="preserve">Shana Lensing </v>
      </c>
      <c r="C60" s="19" t="str">
        <f>IFERROR(Draw!C60,"")</f>
        <v xml:space="preserve">Sages Lil Peppy Doc </v>
      </c>
      <c r="D60" s="54">
        <v>15.102</v>
      </c>
      <c r="E60" s="92">
        <v>5.8999999999999999E-8</v>
      </c>
      <c r="F60" s="93">
        <f t="shared" si="0"/>
        <v>15.102000059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15.102</v>
      </c>
      <c r="V60" s="3" t="str">
        <f>IFERROR(VLOOKUP('Open 1'!F60,$AC$3:$AD$7,2,TRUE),"")</f>
        <v>3D</v>
      </c>
      <c r="W60" s="7" t="str">
        <f>IFERROR(IF(V60=$W$1,'Open 1'!F60,""),"")</f>
        <v/>
      </c>
      <c r="X60" s="7" t="str">
        <f>IFERROR(IF(V60=$X$1,'Open 1'!F60,""),"")</f>
        <v/>
      </c>
      <c r="Y60" s="7">
        <f>IFERROR(IF(V60=$Y$1,'Open 1'!F60,""),"")</f>
        <v>15.102000059</v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 xml:space="preserve">Linda Schlosser </v>
      </c>
      <c r="C62" s="19" t="str">
        <f>IFERROR(Draw!C62,"")</f>
        <v xml:space="preserve">Gracie </v>
      </c>
      <c r="D62" s="51">
        <v>15.381</v>
      </c>
      <c r="E62" s="92">
        <v>6.1000000000000004E-8</v>
      </c>
      <c r="F62" s="93">
        <f t="shared" si="0"/>
        <v>15.381000061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15.381</v>
      </c>
      <c r="V62" s="3" t="str">
        <f>IFERROR(VLOOKUP('Open 1'!F62,$AC$3:$AD$7,2,TRUE),"")</f>
        <v>3D</v>
      </c>
      <c r="W62" s="7" t="str">
        <f>IFERROR(IF(V62=$W$1,'Open 1'!F62,""),"")</f>
        <v/>
      </c>
      <c r="X62" s="7" t="str">
        <f>IFERROR(IF(V62=$X$1,'Open 1'!F62,""),"")</f>
        <v/>
      </c>
      <c r="Y62" s="7">
        <f>IFERROR(IF(V62=$Y$1,'Open 1'!F62,""),"")</f>
        <v>15.381000061</v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 xml:space="preserve">Kristine DeBerg </v>
      </c>
      <c r="C63" s="19" t="str">
        <f>IFERROR(Draw!C63,"")</f>
        <v xml:space="preserve">Chicks Share of Fame </v>
      </c>
      <c r="D63" s="52">
        <v>14.696</v>
      </c>
      <c r="E63" s="92">
        <v>6.1999999999999999E-8</v>
      </c>
      <c r="F63" s="93">
        <f t="shared" si="0"/>
        <v>14.696000062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14.696</v>
      </c>
      <c r="V63" s="3" t="str">
        <f>IFERROR(VLOOKUP('Open 1'!F63,$AC$3:$AD$7,2,TRUE),"")</f>
        <v>2D</v>
      </c>
      <c r="W63" s="7" t="str">
        <f>IFERROR(IF(V63=$W$1,'Open 1'!F63,""),"")</f>
        <v/>
      </c>
      <c r="X63" s="7">
        <f>IFERROR(IF(V63=$X$1,'Open 1'!F63,""),"")</f>
        <v>14.696000062</v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 xml:space="preserve">Raelin Jurgens </v>
      </c>
      <c r="C64" s="19" t="str">
        <f>IFERROR(Draw!C64,"")</f>
        <v xml:space="preserve">Jacesblack Bart </v>
      </c>
      <c r="D64" s="52">
        <v>914.02099999999996</v>
      </c>
      <c r="E64" s="92">
        <v>6.2999999999999995E-8</v>
      </c>
      <c r="F64" s="93">
        <f t="shared" si="0"/>
        <v>914.02100006299997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914.02099999999996</v>
      </c>
      <c r="V64" s="3" t="str">
        <f>IFERROR(VLOOKUP('Open 1'!F64,$AC$3:$AD$7,2,TRUE),"")</f>
        <v>4D</v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>
        <f>IFERROR(IF($V64=$Z$1,'Open 1'!F64,""),"")</f>
        <v>914.02100006299997</v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 xml:space="preserve">Mike Boomgarden </v>
      </c>
      <c r="C65" s="19" t="str">
        <f>IFERROR(Draw!C65,"")</f>
        <v xml:space="preserve">Peanut </v>
      </c>
      <c r="D65" s="52">
        <v>15.381</v>
      </c>
      <c r="E65" s="92">
        <v>6.4000000000000004E-8</v>
      </c>
      <c r="F65" s="93">
        <f t="shared" si="0"/>
        <v>15.381000064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15.381</v>
      </c>
      <c r="V65" s="3" t="str">
        <f>IFERROR(VLOOKUP('Open 1'!F65,$AC$3:$AD$7,2,TRUE),"")</f>
        <v>3D</v>
      </c>
      <c r="W65" s="7" t="str">
        <f>IFERROR(IF(V65=$W$1,'Open 1'!F65,""),"")</f>
        <v/>
      </c>
      <c r="X65" s="7" t="str">
        <f>IFERROR(IF(V65=$X$1,'Open 1'!F65,""),"")</f>
        <v/>
      </c>
      <c r="Y65" s="7">
        <f>IFERROR(IF(V65=$Y$1,'Open 1'!F65,""),"")</f>
        <v>15.381000064</v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 xml:space="preserve">Kelli Shyrock </v>
      </c>
      <c r="C66" s="19" t="str">
        <f>IFERROR(Draw!C66,"")</f>
        <v xml:space="preserve">Cartel </v>
      </c>
      <c r="D66" s="53">
        <v>14.891999999999999</v>
      </c>
      <c r="E66" s="92">
        <v>6.5E-8</v>
      </c>
      <c r="F66" s="93">
        <f t="shared" si="0"/>
        <v>14.892000065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14.891999999999999</v>
      </c>
      <c r="V66" s="3" t="str">
        <f>IFERROR(VLOOKUP('Open 1'!F66,$AC$3:$AD$7,2,TRUE),"")</f>
        <v>2D</v>
      </c>
      <c r="W66" s="7" t="str">
        <f>IFERROR(IF(V66=$W$1,'Open 1'!F66,""),"")</f>
        <v/>
      </c>
      <c r="X66" s="7">
        <f>IFERROR(IF(V66=$X$1,'Open 1'!F66,""),"")</f>
        <v>14.892000065</v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 xml:space="preserve">Livya Braskamp </v>
      </c>
      <c r="C68" s="19" t="str">
        <f>IFERROR(Draw!C68,"")</f>
        <v>Buck</v>
      </c>
      <c r="D68" s="51">
        <v>14.506</v>
      </c>
      <c r="E68" s="92">
        <v>6.7000000000000004E-8</v>
      </c>
      <c r="F68" s="93">
        <f t="shared" si="9"/>
        <v>14.506000067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14.506</v>
      </c>
      <c r="V68" s="3" t="str">
        <f>IFERROR(VLOOKUP('Open 1'!F68,$AC$3:$AD$7,2,TRUE),"")</f>
        <v>1D</v>
      </c>
      <c r="W68" s="7">
        <f>IFERROR(IF(V68=$W$1,'Open 1'!F68,""),"")</f>
        <v>14.506000067</v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>
        <f>IF(B69="","",Draw!A69)</f>
        <v>57</v>
      </c>
      <c r="B69" s="19" t="str">
        <f>IFERROR(Draw!B69,"")</f>
        <v>Shelby Lang</v>
      </c>
      <c r="C69" s="19" t="str">
        <f>IFERROR(Draw!C69,"")</f>
        <v>Gem</v>
      </c>
      <c r="D69" s="52">
        <v>14.641999999999999</v>
      </c>
      <c r="E69" s="92">
        <v>6.8E-8</v>
      </c>
      <c r="F69" s="93">
        <f t="shared" si="9"/>
        <v>14.642000068</v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14.641999999999999</v>
      </c>
      <c r="V69" s="3" t="str">
        <f>IFERROR(VLOOKUP('Open 1'!F69,$AC$3:$AD$7,2,TRUE),"")</f>
        <v>2D</v>
      </c>
      <c r="W69" s="7" t="str">
        <f>IFERROR(IF(V69=$W$1,'Open 1'!F69,""),"")</f>
        <v/>
      </c>
      <c r="X69" s="7">
        <f>IFERROR(IF(V69=$X$1,'Open 1'!F69,""),"")</f>
        <v>14.642000068</v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>
        <f>IF(B70="","",Draw!A70)</f>
        <v>58</v>
      </c>
      <c r="B70" s="19" t="str">
        <f>IFERROR(Draw!B70,"")</f>
        <v>Serie Risty</v>
      </c>
      <c r="C70" s="19" t="str">
        <f>IFERROR(Draw!C70,"")</f>
        <v>Peter Griffen</v>
      </c>
      <c r="D70" s="52">
        <v>15.071</v>
      </c>
      <c r="E70" s="92">
        <v>6.8999999999999996E-8</v>
      </c>
      <c r="F70" s="93">
        <f t="shared" si="9"/>
        <v>15.071000069</v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15.071</v>
      </c>
      <c r="V70" s="3" t="str">
        <f>IFERROR(VLOOKUP('Open 1'!F70,$AC$3:$AD$7,2,TRUE),"")</f>
        <v>2D</v>
      </c>
      <c r="W70" s="7" t="str">
        <f>IFERROR(IF(V70=$W$1,'Open 1'!F70,""),"")</f>
        <v/>
      </c>
      <c r="X70" s="7">
        <f>IFERROR(IF(V70=$X$1,'Open 1'!F70,""),"")</f>
        <v>15.071000069</v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>
        <f>IF(B71="","",Draw!A71)</f>
        <v>59</v>
      </c>
      <c r="B71" s="19" t="str">
        <f>IFERROR(Draw!B71,"")</f>
        <v>Keisha Veldkamp</v>
      </c>
      <c r="C71" s="19" t="str">
        <f>IFERROR(Draw!C71,"")</f>
        <v>Remington</v>
      </c>
      <c r="D71" s="52">
        <v>16.504000000000001</v>
      </c>
      <c r="E71" s="92">
        <v>7.0000000000000005E-8</v>
      </c>
      <c r="F71" s="93">
        <f t="shared" si="9"/>
        <v>16.50400007</v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16.504000000000001</v>
      </c>
      <c r="V71" s="3" t="str">
        <f>IFERROR(VLOOKUP('Open 1'!F71,$AC$3:$AD$7,2,TRUE),"")</f>
        <v>4D</v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>
        <f>IFERROR(IF($V71=$Z$1,'Open 1'!F71,""),"")</f>
        <v>16.50400007</v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>
        <f>IF(B72="","",Draw!A72)</f>
        <v>60</v>
      </c>
      <c r="B72" s="19" t="str">
        <f>IFERROR(Draw!B72,"")</f>
        <v>Kayleigh Maras</v>
      </c>
      <c r="C72" s="19" t="str">
        <f>IFERROR(Draw!C72,"")</f>
        <v>Mayor Perks</v>
      </c>
      <c r="D72" s="54">
        <v>14.702999999999999</v>
      </c>
      <c r="E72" s="92">
        <v>7.1E-8</v>
      </c>
      <c r="F72" s="93">
        <f t="shared" si="9"/>
        <v>14.703000071</v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14.702999999999999</v>
      </c>
      <c r="V72" s="3" t="str">
        <f>IFERROR(VLOOKUP('Open 1'!F72,$AC$3:$AD$7,2,TRUE),"")</f>
        <v>2D</v>
      </c>
      <c r="W72" s="7" t="str">
        <f>IFERROR(IF(V72=$W$1,'Open 1'!F72,""),"")</f>
        <v/>
      </c>
      <c r="X72" s="7">
        <f>IFERROR(IF(V72=$X$1,'Open 1'!F72,""),"")</f>
        <v>14.703000071</v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18" activePane="bottomLeft" state="frozen"/>
      <selection pane="bottomLeft" activeCell="K16" sqref="K16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7</v>
      </c>
      <c r="B2" s="84" t="str">
        <f>IFERROR(IF(INDEX('Open 1'!$A:$F,MATCH('Open 1 Results'!$E2,'Open 1'!$F:$F,0),2)&gt;0,INDEX('Open 1'!$A:$F,MATCH('Open 1 Results'!$E2,'Open 1'!$F:$F,0),2),""),"")</f>
        <v xml:space="preserve">Laynie Schuler </v>
      </c>
      <c r="C2" s="84" t="str">
        <f>IFERROR(IF(INDEX('Open 1'!$A:$F,MATCH('Open 1 Results'!$E2,'Open 1'!$F:$F,0),3)&gt;0,INDEX('Open 1'!$A:$F,MATCH('Open 1 Results'!$E2,'Open 1'!$F:$F,0),3),""),"")</f>
        <v xml:space="preserve">Stolis Prissy Genes </v>
      </c>
      <c r="D2" s="85">
        <f>IFERROR(IF(AND(SMALL('Open 1'!F:F,L2)&gt;1000,SMALL('Open 1'!F:F,L2)&lt;3000),"nt",IF(SMALL('Open 1'!F:F,L2)&gt;3000,"",SMALL('Open 1'!F:F,L2))),"")</f>
        <v>14.083000008000001</v>
      </c>
      <c r="E2" s="115">
        <f>IF(D2="nt",IFERROR(SMALL('Open 1'!F:F,L2),""),IF(D2&gt;3000,"",IFERROR(SMALL('Open 1'!F:F,L2),"")))</f>
        <v>14.083000008000001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47</v>
      </c>
      <c r="B3" s="84" t="str">
        <f>IFERROR(IF(INDEX('Open 1'!$A:$F,MATCH('Open 1 Results'!$E3,'Open 1'!$F:$F,0),2)&gt;0,INDEX('Open 1'!$A:$F,MATCH('Open 1 Results'!$E3,'Open 1'!$F:$F,0),2),""),"")</f>
        <v xml:space="preserve">Joni Hoffman </v>
      </c>
      <c r="C3" s="84" t="str">
        <f>IFERROR(IF(INDEX('Open 1'!$A:$F,MATCH('Open 1 Results'!$E3,'Open 1'!$F:$F,0),3)&gt;0,INDEX('Open 1'!$A:$F,MATCH('Open 1 Results'!$E3,'Open 1'!$F:$F,0),3),""),"")</f>
        <v xml:space="preserve">Running with the devil </v>
      </c>
      <c r="D3" s="85">
        <f>IFERROR(IF(AND(SMALL('Open 1'!F:F,L3)&gt;1000,SMALL('Open 1'!F:F,L3)&lt;3000),"nt",IF(SMALL('Open 1'!F:F,L3)&gt;3000,"",SMALL('Open 1'!F:F,L3))),"")</f>
        <v>14.133000055999998</v>
      </c>
      <c r="E3" s="115">
        <f>IF(D3="nt",IFERROR(SMALL('Open 1'!F:F,L3),""),IF(D3&gt;3000,"",IFERROR(SMALL('Open 1'!F:F,L3),"")))</f>
        <v>14.133000055999998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14.083000008000001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44</v>
      </c>
      <c r="B4" s="84" t="str">
        <f>IFERROR(IF(INDEX('Open 1'!$A:$F,MATCH('Open 1 Results'!$E4,'Open 1'!$F:$F,0),2)&gt;0,INDEX('Open 1'!$A:$F,MATCH('Open 1 Results'!$E4,'Open 1'!$F:$F,0),2),""),"")</f>
        <v xml:space="preserve">Morgan Anderson </v>
      </c>
      <c r="C4" s="84" t="str">
        <f>IFERROR(IF(INDEX('Open 1'!$A:$F,MATCH('Open 1 Results'!$E4,'Open 1'!$F:$F,0),3)&gt;0,INDEX('Open 1'!$A:$F,MATCH('Open 1 Results'!$E4,'Open 1'!$F:$F,0),3),""),"")</f>
        <v xml:space="preserve">Dart </v>
      </c>
      <c r="D4" s="85">
        <f>IFERROR(IF(AND(SMALL('Open 1'!F:F,L4)&gt;1000,SMALL('Open 1'!F:F,L4)&lt;3000),"nt",IF(SMALL('Open 1'!F:F,L4)&gt;3000,"",SMALL('Open 1'!F:F,L4))),"")</f>
        <v>14.219000052</v>
      </c>
      <c r="E4" s="115">
        <f>IF(D4="nt",IFERROR(SMALL('Open 1'!F:F,L4),""),IF(D4&gt;3000,"",IFERROR(SMALL('Open 1'!F:F,L4),"")))</f>
        <v>14.219000052</v>
      </c>
      <c r="F4" s="86" t="str">
        <f t="shared" si="0"/>
        <v>1D</v>
      </c>
      <c r="G4" s="91" t="str">
        <f t="shared" si="1"/>
        <v/>
      </c>
      <c r="H4" s="62">
        <f>'Open 1'!P10</f>
        <v>14.632000037999999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2</v>
      </c>
      <c r="B5" s="84" t="str">
        <f>IFERROR(IF(INDEX('Open 1'!$A:$F,MATCH('Open 1 Results'!$E5,'Open 1'!$F:$F,0),2)&gt;0,INDEX('Open 1'!$A:$F,MATCH('Open 1 Results'!$E5,'Open 1'!$F:$F,0),2),""),"")</f>
        <v xml:space="preserve">Raelin Jurgens </v>
      </c>
      <c r="C5" s="84" t="str">
        <f>IFERROR(IF(INDEX('Open 1'!$A:$F,MATCH('Open 1 Results'!$E5,'Open 1'!$F:$F,0),3)&gt;0,INDEX('Open 1'!$A:$F,MATCH('Open 1 Results'!$E5,'Open 1'!$F:$F,0),3),""),"")</f>
        <v xml:space="preserve">Here To Rock N Streak </v>
      </c>
      <c r="D5" s="85">
        <f>IFERROR(IF(AND(SMALL('Open 1'!F:F,L5)&gt;1000,SMALL('Open 1'!F:F,L5)&lt;3000),"nt",IF(SMALL('Open 1'!F:F,L5)&gt;3000,"",SMALL('Open 1'!F:F,L5))),"")</f>
        <v>14.232000001999999</v>
      </c>
      <c r="E5" s="115">
        <f>IF(D5="nt",IFERROR(SMALL('Open 1'!F:F,L5),""),IF(D5&gt;3000,"",IFERROR(SMALL('Open 1'!F:F,L5),"")))</f>
        <v>14.232000001999999</v>
      </c>
      <c r="F5" s="86" t="str">
        <f t="shared" si="0"/>
        <v>1D</v>
      </c>
      <c r="G5" s="91" t="str">
        <f t="shared" si="1"/>
        <v/>
      </c>
      <c r="H5" s="62">
        <f>'Open 1'!P16</f>
        <v>15.088000051</v>
      </c>
      <c r="I5" s="87" t="s">
        <v>5</v>
      </c>
      <c r="J5" s="163"/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10</v>
      </c>
      <c r="B6" s="84" t="str">
        <f>IFERROR(IF(INDEX('Open 1'!$A:$F,MATCH('Open 1 Results'!$E6,'Open 1'!$F:$F,0),2)&gt;0,INDEX('Open 1'!$A:$F,MATCH('Open 1 Results'!$E6,'Open 1'!$F:$F,0),2),""),"")</f>
        <v xml:space="preserve">Morgan Anderson </v>
      </c>
      <c r="C6" s="84" t="str">
        <f>IFERROR(IF(INDEX('Open 1'!$A:$F,MATCH('Open 1 Results'!$E6,'Open 1'!$F:$F,0),3)&gt;0,INDEX('Open 1'!$A:$F,MATCH('Open 1 Results'!$E6,'Open 1'!$F:$F,0),3),""),"")</f>
        <v xml:space="preserve">Willey </v>
      </c>
      <c r="D6" s="85">
        <f>IFERROR(IF(AND(SMALL('Open 1'!F:F,L6)&gt;1000,SMALL('Open 1'!F:F,L6)&lt;3000),"nt",IF(SMALL('Open 1'!F:F,L6)&gt;3000,"",SMALL('Open 1'!F:F,L6))),"")</f>
        <v>14.253000010999999</v>
      </c>
      <c r="E6" s="115">
        <f>IF(D6="nt",IFERROR(SMALL('Open 1'!F:F,L6),""),IF(D6&gt;3000,"",IFERROR(SMALL('Open 1'!F:F,L6),"")))</f>
        <v>14.253000010999999</v>
      </c>
      <c r="F6" s="86" t="str">
        <f t="shared" si="0"/>
        <v>1D</v>
      </c>
      <c r="G6" s="91" t="str">
        <f t="shared" si="1"/>
        <v/>
      </c>
      <c r="H6" s="62">
        <f>'Open 1'!P22</f>
        <v>16.152000040000001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33</v>
      </c>
      <c r="B7" s="84" t="str">
        <f>IFERROR(IF(INDEX('Open 1'!$A:$F,MATCH('Open 1 Results'!$E7,'Open 1'!$F:$F,0),2)&gt;0,INDEX('Open 1'!$A:$F,MATCH('Open 1 Results'!$E7,'Open 1'!$F:$F,0),2),""),"")</f>
        <v xml:space="preserve">Brittany Dieters </v>
      </c>
      <c r="C7" s="84" t="str">
        <f>IFERROR(IF(INDEX('Open 1'!$A:$F,MATCH('Open 1 Results'!$E7,'Open 1'!$F:$F,0),3)&gt;0,INDEX('Open 1'!$A:$F,MATCH('Open 1 Results'!$E7,'Open 1'!$F:$F,0),3),""),"")</f>
        <v xml:space="preserve">Anna </v>
      </c>
      <c r="D7" s="85">
        <f>IFERROR(IF(AND(SMALL('Open 1'!F:F,L7)&gt;1000,SMALL('Open 1'!F:F,L7)&lt;3000),"nt",IF(SMALL('Open 1'!F:F,L7)&gt;3000,"",SMALL('Open 1'!F:F,L7))),"")</f>
        <v>14.373000038999999</v>
      </c>
      <c r="E7" s="115">
        <f>IF(D7="nt",IFERROR(SMALL('Open 1'!F:F,L7),""),IF(D7&gt;3000,"",IFERROR(SMALL('Open 1'!F:F,L7),"")))</f>
        <v>14.373000038999999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6</v>
      </c>
      <c r="B8" s="84" t="str">
        <f>IFERROR(IF(INDEX('Open 1'!$A:$F,MATCH('Open 1 Results'!$E8,'Open 1'!$F:$F,0),2)&gt;0,INDEX('Open 1'!$A:$F,MATCH('Open 1 Results'!$E8,'Open 1'!$F:$F,0),2),""),"")</f>
        <v xml:space="preserve">Sarah Rose </v>
      </c>
      <c r="C8" s="84" t="str">
        <f>IFERROR(IF(INDEX('Open 1'!$A:$F,MATCH('Open 1 Results'!$E8,'Open 1'!$F:$F,0),3)&gt;0,INDEX('Open 1'!$A:$F,MATCH('Open 1 Results'!$E8,'Open 1'!$F:$F,0),3),""),"")</f>
        <v xml:space="preserve">Roxy </v>
      </c>
      <c r="D8" s="85">
        <f>IFERROR(IF(AND(SMALL('Open 1'!F:F,L8)&gt;1000,SMALL('Open 1'!F:F,L8)&lt;3000),"nt",IF(SMALL('Open 1'!F:F,L8)&gt;3000,"",SMALL('Open 1'!F:F,L8))),"")</f>
        <v>14.468000007000001</v>
      </c>
      <c r="E8" s="115">
        <f>IF(D8="nt",IFERROR(SMALL('Open 1'!F:F,L8),""),IF(D8&gt;3000,"",IFERROR(SMALL('Open 1'!F:F,L8),"")))</f>
        <v>14.468000007000001</v>
      </c>
      <c r="F8" s="86" t="str">
        <f t="shared" si="0"/>
        <v>1D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56</v>
      </c>
      <c r="B9" s="84" t="str">
        <f>IFERROR(IF(INDEX('Open 1'!$A:$F,MATCH('Open 1 Results'!$E9,'Open 1'!$F:$F,0),2)&gt;0,INDEX('Open 1'!$A:$F,MATCH('Open 1 Results'!$E9,'Open 1'!$F:$F,0),2),""),"")</f>
        <v xml:space="preserve">Livya Braskamp </v>
      </c>
      <c r="C9" s="84" t="str">
        <f>IFERROR(IF(INDEX('Open 1'!$A:$F,MATCH('Open 1 Results'!$E9,'Open 1'!$F:$F,0),3)&gt;0,INDEX('Open 1'!$A:$F,MATCH('Open 1 Results'!$E9,'Open 1'!$F:$F,0),3),""),"")</f>
        <v>Buck</v>
      </c>
      <c r="D9" s="85">
        <f>IFERROR(IF(AND(SMALL('Open 1'!F:F,L9)&gt;1000,SMALL('Open 1'!F:F,L9)&lt;3000),"nt",IF(SMALL('Open 1'!F:F,L9)&gt;3000,"",SMALL('Open 1'!F:F,L9))),"")</f>
        <v>14.506000067</v>
      </c>
      <c r="E9" s="115">
        <f>IF(D9="nt",IFERROR(SMALL('Open 1'!F:F,L9),""),IF(D9&gt;3000,"",IFERROR(SMALL('Open 1'!F:F,L9),"")))</f>
        <v>14.506000067</v>
      </c>
      <c r="F9" s="86" t="str">
        <f t="shared" si="0"/>
        <v>1D</v>
      </c>
      <c r="G9" s="91" t="str">
        <f t="shared" si="1"/>
        <v/>
      </c>
      <c r="J9" s="162"/>
      <c r="K9" s="121">
        <v>5</v>
      </c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3</v>
      </c>
      <c r="B10" s="84" t="str">
        <f>IFERROR(IF(INDEX('Open 1'!$A:$F,MATCH('Open 1 Results'!$E10,'Open 1'!$F:$F,0),2)&gt;0,INDEX('Open 1'!$A:$F,MATCH('Open 1 Results'!$E10,'Open 1'!$F:$F,0),2),""),"")</f>
        <v xml:space="preserve">Sara Steiner </v>
      </c>
      <c r="C10" s="84" t="str">
        <f>IFERROR(IF(INDEX('Open 1'!$A:$F,MATCH('Open 1 Results'!$E10,'Open 1'!$F:$F,0),3)&gt;0,INDEX('Open 1'!$A:$F,MATCH('Open 1 Results'!$E10,'Open 1'!$F:$F,0),3),""),"")</f>
        <v xml:space="preserve">Slate </v>
      </c>
      <c r="D10" s="85">
        <f>IFERROR(IF(AND(SMALL('Open 1'!F:F,L10)&gt;1000,SMALL('Open 1'!F:F,L10)&lt;3000),"nt",IF(SMALL('Open 1'!F:F,L10)&gt;3000,"",SMALL('Open 1'!F:F,L10))),"")</f>
        <v>14.579000003000001</v>
      </c>
      <c r="E10" s="115">
        <f>IF(D10="nt",IFERROR(SMALL('Open 1'!F:F,L10),""),IF(D10&gt;3000,"",IFERROR(SMALL('Open 1'!F:F,L10),"")))</f>
        <v>14.579000003000001</v>
      </c>
      <c r="F10" s="86" t="str">
        <f t="shared" si="0"/>
        <v>1D</v>
      </c>
      <c r="G10" s="91" t="str">
        <f t="shared" si="1"/>
        <v/>
      </c>
      <c r="J10" s="162"/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25</v>
      </c>
      <c r="B11" s="84" t="str">
        <f>IFERROR(IF(INDEX('Open 1'!$A:$F,MATCH('Open 1 Results'!$E11,'Open 1'!$F:$F,0),2)&gt;0,INDEX('Open 1'!$A:$F,MATCH('Open 1 Results'!$E11,'Open 1'!$F:$F,0),2),""),"")</f>
        <v xml:space="preserve">Cami Wolles </v>
      </c>
      <c r="C11" s="84" t="str">
        <f>IFERROR(IF(INDEX('Open 1'!$A:$F,MATCH('Open 1 Results'!$E11,'Open 1'!$F:$F,0),3)&gt;0,INDEX('Open 1'!$A:$F,MATCH('Open 1 Results'!$E11,'Open 1'!$F:$F,0),3),""),"")</f>
        <v xml:space="preserve">Nellie </v>
      </c>
      <c r="D11" s="85">
        <f>IFERROR(IF(AND(SMALL('Open 1'!F:F,L11)&gt;1000,SMALL('Open 1'!F:F,L11)&lt;3000),"nt",IF(SMALL('Open 1'!F:F,L11)&gt;3000,"",SMALL('Open 1'!F:F,L11))),"")</f>
        <v>14.579000029000001</v>
      </c>
      <c r="E11" s="115">
        <f>IF(D11="nt",IFERROR(SMALL('Open 1'!F:F,L11),""),IF(D11&gt;3000,"",IFERROR(SMALL('Open 1'!F:F,L11),"")))</f>
        <v>14.579000029000001</v>
      </c>
      <c r="F11" s="86" t="str">
        <f t="shared" si="0"/>
        <v>1D</v>
      </c>
      <c r="G11" s="91" t="str">
        <f t="shared" si="1"/>
        <v/>
      </c>
      <c r="J11" s="162">
        <v>5</v>
      </c>
      <c r="K11" s="121">
        <v>4</v>
      </c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32</v>
      </c>
      <c r="B12" s="84" t="str">
        <f>IFERROR(IF(INDEX('Open 1'!$A:$F,MATCH('Open 1 Results'!$E12,'Open 1'!$F:$F,0),2)&gt;0,INDEX('Open 1'!$A:$F,MATCH('Open 1 Results'!$E12,'Open 1'!$F:$F,0),2),""),"")</f>
        <v xml:space="preserve">Lily Kenny </v>
      </c>
      <c r="C12" s="84" t="str">
        <f>IFERROR(IF(INDEX('Open 1'!$A:$F,MATCH('Open 1 Results'!$E12,'Open 1'!$F:$F,0),3)&gt;0,INDEX('Open 1'!$A:$F,MATCH('Open 1 Results'!$E12,'Open 1'!$F:$F,0),3),""),"")</f>
        <v xml:space="preserve">Alive with Trouble (Soldier) </v>
      </c>
      <c r="D12" s="85">
        <f>IFERROR(IF(AND(SMALL('Open 1'!F:F,L12)&gt;1000,SMALL('Open 1'!F:F,L12)&lt;3000),"nt",IF(SMALL('Open 1'!F:F,L12)&gt;3000,"",SMALL('Open 1'!F:F,L12))),"")</f>
        <v>14.632000037999999</v>
      </c>
      <c r="E12" s="115">
        <f>IF(D12="nt",IFERROR(SMALL('Open 1'!F:F,L12),""),IF(D12&gt;3000,"",IFERROR(SMALL('Open 1'!F:F,L12),"")))</f>
        <v>14.632000037999999</v>
      </c>
      <c r="F12" s="86" t="str">
        <f t="shared" si="0"/>
        <v>2D</v>
      </c>
      <c r="G12" s="91" t="str">
        <f t="shared" si="1"/>
        <v>2D</v>
      </c>
      <c r="J12" s="162">
        <v>5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57</v>
      </c>
      <c r="B13" s="84" t="str">
        <f>IFERROR(IF(INDEX('Open 1'!$A:$F,MATCH('Open 1 Results'!$E13,'Open 1'!$F:$F,0),2)&gt;0,INDEX('Open 1'!$A:$F,MATCH('Open 1 Results'!$E13,'Open 1'!$F:$F,0),2),""),"")</f>
        <v>Shelby Lang</v>
      </c>
      <c r="C13" s="84" t="str">
        <f>IFERROR(IF(INDEX('Open 1'!$A:$F,MATCH('Open 1 Results'!$E13,'Open 1'!$F:$F,0),3)&gt;0,INDEX('Open 1'!$A:$F,MATCH('Open 1 Results'!$E13,'Open 1'!$F:$F,0),3),""),"")</f>
        <v>Gem</v>
      </c>
      <c r="D13" s="85">
        <f>IFERROR(IF(AND(SMALL('Open 1'!F:F,L13)&gt;1000,SMALL('Open 1'!F:F,L13)&lt;3000),"nt",IF(SMALL('Open 1'!F:F,L13)&gt;3000,"",SMALL('Open 1'!F:F,L13))),"")</f>
        <v>14.642000068</v>
      </c>
      <c r="E13" s="115">
        <f>IF(D13="nt",IFERROR(SMALL('Open 1'!F:F,L13),""),IF(D13&gt;3000,"",IFERROR(SMALL('Open 1'!F:F,L13),"")))</f>
        <v>14.642000068</v>
      </c>
      <c r="F13" s="86" t="str">
        <f t="shared" si="0"/>
        <v>2D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52</v>
      </c>
      <c r="B14" s="84" t="str">
        <f>IFERROR(IF(INDEX('Open 1'!$A:$F,MATCH('Open 1 Results'!$E14,'Open 1'!$F:$F,0),2)&gt;0,INDEX('Open 1'!$A:$F,MATCH('Open 1 Results'!$E14,'Open 1'!$F:$F,0),2),""),"")</f>
        <v xml:space="preserve">Kristine DeBerg </v>
      </c>
      <c r="C14" s="84" t="str">
        <f>IFERROR(IF(INDEX('Open 1'!$A:$F,MATCH('Open 1 Results'!$E14,'Open 1'!$F:$F,0),3)&gt;0,INDEX('Open 1'!$A:$F,MATCH('Open 1 Results'!$E14,'Open 1'!$F:$F,0),3),""),"")</f>
        <v xml:space="preserve">Chicks Share of Fame </v>
      </c>
      <c r="D14" s="85">
        <f>IFERROR(IF(AND(SMALL('Open 1'!F:F,L14)&gt;1000,SMALL('Open 1'!F:F,L14)&lt;3000),"nt",IF(SMALL('Open 1'!F:F,L14)&gt;3000,"",SMALL('Open 1'!F:F,L14))),"")</f>
        <v>14.696000062</v>
      </c>
      <c r="E14" s="115">
        <f>IF(D14="nt",IFERROR(SMALL('Open 1'!F:F,L14),""),IF(D14&gt;3000,"",IFERROR(SMALL('Open 1'!F:F,L14),"")))</f>
        <v>14.696000062</v>
      </c>
      <c r="F14" s="86" t="str">
        <f t="shared" si="0"/>
        <v>2D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28</v>
      </c>
      <c r="B15" s="84" t="str">
        <f>IFERROR(IF(INDEX('Open 1'!$A:$F,MATCH('Open 1 Results'!$E15,'Open 1'!$F:$F,0),2)&gt;0,INDEX('Open 1'!$A:$F,MATCH('Open 1 Results'!$E15,'Open 1'!$F:$F,0),2),""),"")</f>
        <v xml:space="preserve">Kelli Shyrock </v>
      </c>
      <c r="C15" s="84" t="str">
        <f>IFERROR(IF(INDEX('Open 1'!$A:$F,MATCH('Open 1 Results'!$E15,'Open 1'!$F:$F,0),3)&gt;0,INDEX('Open 1'!$A:$F,MATCH('Open 1 Results'!$E15,'Open 1'!$F:$F,0),3),""),"")</f>
        <v xml:space="preserve">Jewel </v>
      </c>
      <c r="D15" s="85">
        <f>IFERROR(IF(AND(SMALL('Open 1'!F:F,L15)&gt;1000,SMALL('Open 1'!F:F,L15)&lt;3000),"nt",IF(SMALL('Open 1'!F:F,L15)&gt;3000,"",SMALL('Open 1'!F:F,L15))),"")</f>
        <v>14.697000032999998</v>
      </c>
      <c r="E15" s="115">
        <f>IF(D15="nt",IFERROR(SMALL('Open 1'!F:F,L15),""),IF(D15&gt;3000,"",IFERROR(SMALL('Open 1'!F:F,L15),"")))</f>
        <v>14.697000032999998</v>
      </c>
      <c r="F15" s="86" t="str">
        <f t="shared" si="0"/>
        <v>2D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60</v>
      </c>
      <c r="B16" s="84" t="str">
        <f>IFERROR(IF(INDEX('Open 1'!$A:$F,MATCH('Open 1 Results'!$E16,'Open 1'!$F:$F,0),2)&gt;0,INDEX('Open 1'!$A:$F,MATCH('Open 1 Results'!$E16,'Open 1'!$F:$F,0),2),""),"")</f>
        <v>Kayleigh Maras</v>
      </c>
      <c r="C16" s="84" t="str">
        <f>IFERROR(IF(INDEX('Open 1'!$A:$F,MATCH('Open 1 Results'!$E16,'Open 1'!$F:$F,0),3)&gt;0,INDEX('Open 1'!$A:$F,MATCH('Open 1 Results'!$E16,'Open 1'!$F:$F,0),3),""),"")</f>
        <v>Mayor Perks</v>
      </c>
      <c r="D16" s="85">
        <f>IFERROR(IF(AND(SMALL('Open 1'!F:F,L16)&gt;1000,SMALL('Open 1'!F:F,L16)&lt;3000),"nt",IF(SMALL('Open 1'!F:F,L16)&gt;3000,"",SMALL('Open 1'!F:F,L16))),"")</f>
        <v>14.703000071</v>
      </c>
      <c r="E16" s="115">
        <f>IF(D16="nt",IFERROR(SMALL('Open 1'!F:F,L16),""),IF(D16&gt;3000,"",IFERROR(SMALL('Open 1'!F:F,L16),"")))</f>
        <v>14.703000071</v>
      </c>
      <c r="F16" s="86" t="str">
        <f t="shared" si="0"/>
        <v>2D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13</v>
      </c>
      <c r="B17" s="84" t="str">
        <f>IFERROR(IF(INDEX('Open 1'!$A:$F,MATCH('Open 1 Results'!$E17,'Open 1'!$F:$F,0),2)&gt;0,INDEX('Open 1'!$A:$F,MATCH('Open 1 Results'!$E17,'Open 1'!$F:$F,0),2),""),"")</f>
        <v xml:space="preserve">Jamie Zuidema </v>
      </c>
      <c r="C17" s="84" t="str">
        <f>IFERROR(IF(INDEX('Open 1'!$A:$F,MATCH('Open 1 Results'!$E17,'Open 1'!$F:$F,0),3)&gt;0,INDEX('Open 1'!$A:$F,MATCH('Open 1 Results'!$E17,'Open 1'!$F:$F,0),3),""),"")</f>
        <v xml:space="preserve">Lucy </v>
      </c>
      <c r="D17" s="85">
        <f>IFERROR(IF(AND(SMALL('Open 1'!F:F,L17)&gt;1000,SMALL('Open 1'!F:F,L17)&lt;3000),"nt",IF(SMALL('Open 1'!F:F,L17)&gt;3000,"",SMALL('Open 1'!F:F,L17))),"")</f>
        <v>14.725000014999999</v>
      </c>
      <c r="E17" s="115">
        <f>IF(D17="nt",IFERROR(SMALL('Open 1'!F:F,L17),""),IF(D17&gt;3000,"",IFERROR(SMALL('Open 1'!F:F,L17),"")))</f>
        <v>14.725000014999999</v>
      </c>
      <c r="F17" s="86" t="str">
        <f t="shared" si="0"/>
        <v>2D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23</v>
      </c>
      <c r="B18" s="84" t="str">
        <f>IFERROR(IF(INDEX('Open 1'!$A:$F,MATCH('Open 1 Results'!$E18,'Open 1'!$F:$F,0),2)&gt;0,INDEX('Open 1'!$A:$F,MATCH('Open 1 Results'!$E18,'Open 1'!$F:$F,0),2),""),"")</f>
        <v xml:space="preserve">Kristine DeBerg </v>
      </c>
      <c r="C18" s="84" t="str">
        <f>IFERROR(IF(INDEX('Open 1'!$A:$F,MATCH('Open 1 Results'!$E18,'Open 1'!$F:$F,0),3)&gt;0,INDEX('Open 1'!$A:$F,MATCH('Open 1 Results'!$E18,'Open 1'!$F:$F,0),3),""),"")</f>
        <v>Streakinblondelegacy</v>
      </c>
      <c r="D18" s="85">
        <f>IFERROR(IF(AND(SMALL('Open 1'!F:F,L18)&gt;1000,SMALL('Open 1'!F:F,L18)&lt;3000),"nt",IF(SMALL('Open 1'!F:F,L18)&gt;3000,"",SMALL('Open 1'!F:F,L18))),"")</f>
        <v>14.757000027</v>
      </c>
      <c r="E18" s="115">
        <f>IF(D18="nt",IFERROR(SMALL('Open 1'!F:F,L18),""),IF(D18&gt;3000,"",IFERROR(SMALL('Open 1'!F:F,L18),"")))</f>
        <v>14.757000027</v>
      </c>
      <c r="F18" s="86" t="str">
        <f t="shared" si="0"/>
        <v>2D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8</v>
      </c>
      <c r="B19" s="84" t="str">
        <f>IFERROR(IF(INDEX('Open 1'!$A:$F,MATCH('Open 1 Results'!$E19,'Open 1'!$F:$F,0),2)&gt;0,INDEX('Open 1'!$A:$F,MATCH('Open 1 Results'!$E19,'Open 1'!$F:$F,0),2),""),"")</f>
        <v xml:space="preserve">Shana Lensing </v>
      </c>
      <c r="C19" s="84" t="str">
        <f>IFERROR(IF(INDEX('Open 1'!$A:$F,MATCH('Open 1 Results'!$E19,'Open 1'!$F:$F,0),3)&gt;0,INDEX('Open 1'!$A:$F,MATCH('Open 1 Results'!$E19,'Open 1'!$F:$F,0),3),""),"")</f>
        <v xml:space="preserve">Dinky's LeRoy Cash </v>
      </c>
      <c r="D19" s="85">
        <f>IFERROR(IF(AND(SMALL('Open 1'!F:F,L19)&gt;1000,SMALL('Open 1'!F:F,L19)&lt;3000),"nt",IF(SMALL('Open 1'!F:F,L19)&gt;3000,"",SMALL('Open 1'!F:F,L19))),"")</f>
        <v>14.758000009</v>
      </c>
      <c r="E19" s="115">
        <f>IF(D19="nt",IFERROR(SMALL('Open 1'!F:F,L19),""),IF(D19&gt;3000,"",IFERROR(SMALL('Open 1'!F:F,L19),"")))</f>
        <v>14.758000009</v>
      </c>
      <c r="F19" s="86" t="str">
        <f t="shared" si="0"/>
        <v>2D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14</v>
      </c>
      <c r="B20" s="84" t="str">
        <f>IFERROR(IF(INDEX('Open 1'!$A:$F,MATCH('Open 1 Results'!$E20,'Open 1'!$F:$F,0),2)&gt;0,INDEX('Open 1'!$A:$F,MATCH('Open 1 Results'!$E20,'Open 1'!$F:$F,0),2),""),"")</f>
        <v xml:space="preserve">Penny Schlagel </v>
      </c>
      <c r="C20" s="84" t="str">
        <f>IFERROR(IF(INDEX('Open 1'!$A:$F,MATCH('Open 1 Results'!$E20,'Open 1'!$F:$F,0),3)&gt;0,INDEX('Open 1'!$A:$F,MATCH('Open 1 Results'!$E20,'Open 1'!$F:$F,0),3),""),"")</f>
        <v xml:space="preserve">BI Serendipity </v>
      </c>
      <c r="D20" s="85">
        <f>IFERROR(IF(AND(SMALL('Open 1'!F:F,L20)&gt;1000,SMALL('Open 1'!F:F,L20)&lt;3000),"nt",IF(SMALL('Open 1'!F:F,L20)&gt;3000,"",SMALL('Open 1'!F:F,L20))),"")</f>
        <v>14.815000015999999</v>
      </c>
      <c r="E20" s="115">
        <f>IF(D20="nt",IFERROR(SMALL('Open 1'!F:F,L20),""),IF(D20&gt;3000,"",IFERROR(SMALL('Open 1'!F:F,L20),"")))</f>
        <v>14.815000015999999</v>
      </c>
      <c r="F20" s="86" t="str">
        <f t="shared" si="0"/>
        <v>2D</v>
      </c>
      <c r="G20" s="91" t="str">
        <f t="shared" si="1"/>
        <v/>
      </c>
      <c r="J20" s="162"/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55</v>
      </c>
      <c r="B21" s="84" t="str">
        <f>IFERROR(IF(INDEX('Open 1'!$A:$F,MATCH('Open 1 Results'!$E21,'Open 1'!$F:$F,0),2)&gt;0,INDEX('Open 1'!$A:$F,MATCH('Open 1 Results'!$E21,'Open 1'!$F:$F,0),2),""),"")</f>
        <v xml:space="preserve">Kelli Shyrock </v>
      </c>
      <c r="C21" s="84" t="str">
        <f>IFERROR(IF(INDEX('Open 1'!$A:$F,MATCH('Open 1 Results'!$E21,'Open 1'!$F:$F,0),3)&gt;0,INDEX('Open 1'!$A:$F,MATCH('Open 1 Results'!$E21,'Open 1'!$F:$F,0),3),""),"")</f>
        <v xml:space="preserve">Cartel </v>
      </c>
      <c r="D21" s="85">
        <f>IFERROR(IF(AND(SMALL('Open 1'!F:F,L21)&gt;1000,SMALL('Open 1'!F:F,L21)&lt;3000),"nt",IF(SMALL('Open 1'!F:F,L21)&gt;3000,"",SMALL('Open 1'!F:F,L21))),"")</f>
        <v>14.892000065</v>
      </c>
      <c r="E21" s="115">
        <f>IF(D21="nt",IFERROR(SMALL('Open 1'!F:F,L21),""),IF(D21&gt;3000,"",IFERROR(SMALL('Open 1'!F:F,L21),"")))</f>
        <v>14.892000065</v>
      </c>
      <c r="F21" s="86" t="str">
        <f t="shared" si="0"/>
        <v>2D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45</v>
      </c>
      <c r="B22" s="84" t="str">
        <f>IFERROR(IF(INDEX('Open 1'!$A:$F,MATCH('Open 1 Results'!$E22,'Open 1'!$F:$F,0),2)&gt;0,INDEX('Open 1'!$A:$F,MATCH('Open 1 Results'!$E22,'Open 1'!$F:$F,0),2),""),"")</f>
        <v xml:space="preserve">Sierra McGregor </v>
      </c>
      <c r="C22" s="84" t="str">
        <f>IFERROR(IF(INDEX('Open 1'!$A:$F,MATCH('Open 1 Results'!$E22,'Open 1'!$F:$F,0),3)&gt;0,INDEX('Open 1'!$A:$F,MATCH('Open 1 Results'!$E22,'Open 1'!$F:$F,0),3),""),"")</f>
        <v xml:space="preserve">FK Country Girl </v>
      </c>
      <c r="D22" s="85">
        <f>IFERROR(IF(AND(SMALL('Open 1'!F:F,L22)&gt;1000,SMALL('Open 1'!F:F,L22)&lt;3000),"nt",IF(SMALL('Open 1'!F:F,L22)&gt;3000,"",SMALL('Open 1'!F:F,L22))),"")</f>
        <v>15.054000053000001</v>
      </c>
      <c r="E22" s="115">
        <f>IF(D22="nt",IFERROR(SMALL('Open 1'!F:F,L22),""),IF(D22&gt;3000,"",IFERROR(SMALL('Open 1'!F:F,L22),"")))</f>
        <v>15.054000053000001</v>
      </c>
      <c r="F22" s="86" t="str">
        <f t="shared" si="0"/>
        <v>2D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58</v>
      </c>
      <c r="B23" s="84" t="str">
        <f>IFERROR(IF(INDEX('Open 1'!$A:$F,MATCH('Open 1 Results'!$E23,'Open 1'!$F:$F,0),2)&gt;0,INDEX('Open 1'!$A:$F,MATCH('Open 1 Results'!$E23,'Open 1'!$F:$F,0),2),""),"")</f>
        <v>Serie Risty</v>
      </c>
      <c r="C23" s="84" t="str">
        <f>IFERROR(IF(INDEX('Open 1'!$A:$F,MATCH('Open 1 Results'!$E23,'Open 1'!$F:$F,0),3)&gt;0,INDEX('Open 1'!$A:$F,MATCH('Open 1 Results'!$E23,'Open 1'!$F:$F,0),3),""),"")</f>
        <v>Peter Griffen</v>
      </c>
      <c r="D23" s="85">
        <f>IFERROR(IF(AND(SMALL('Open 1'!F:F,L23)&gt;1000,SMALL('Open 1'!F:F,L23)&lt;3000),"nt",IF(SMALL('Open 1'!F:F,L23)&gt;3000,"",SMALL('Open 1'!F:F,L23))),"")</f>
        <v>15.071000069</v>
      </c>
      <c r="E23" s="115">
        <f>IF(D23="nt",IFERROR(SMALL('Open 1'!F:F,L23),""),IF(D23&gt;3000,"",IFERROR(SMALL('Open 1'!F:F,L23),"")))</f>
        <v>15.071000069</v>
      </c>
      <c r="F23" s="86" t="str">
        <f t="shared" si="0"/>
        <v>2D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15</v>
      </c>
      <c r="B24" s="84" t="str">
        <f>IFERROR(IF(INDEX('Open 1'!$A:$F,MATCH('Open 1 Results'!$E24,'Open 1'!$F:$F,0),2)&gt;0,INDEX('Open 1'!$A:$F,MATCH('Open 1 Results'!$E24,'Open 1'!$F:$F,0),2),""),"")</f>
        <v xml:space="preserve">Kristi Cleland </v>
      </c>
      <c r="C24" s="84" t="str">
        <f>IFERROR(IF(INDEX('Open 1'!$A:$F,MATCH('Open 1 Results'!$E24,'Open 1'!$F:$F,0),3)&gt;0,INDEX('Open 1'!$A:$F,MATCH('Open 1 Results'!$E24,'Open 1'!$F:$F,0),3),""),"")</f>
        <v xml:space="preserve">Fergie </v>
      </c>
      <c r="D24" s="85">
        <f>IFERROR(IF(AND(SMALL('Open 1'!F:F,L24)&gt;1000,SMALL('Open 1'!F:F,L24)&lt;3000),"nt",IF(SMALL('Open 1'!F:F,L24)&gt;3000,"",SMALL('Open 1'!F:F,L24))),"")</f>
        <v>15.081000016999999</v>
      </c>
      <c r="E24" s="115">
        <f>IF(D24="nt",IFERROR(SMALL('Open 1'!F:F,L24),""),IF(D24&gt;3000,"",IFERROR(SMALL('Open 1'!F:F,L24),"")))</f>
        <v>15.081000016999999</v>
      </c>
      <c r="F24" s="86" t="str">
        <f t="shared" si="0"/>
        <v>2D</v>
      </c>
      <c r="G24" s="91" t="str">
        <f t="shared" si="1"/>
        <v/>
      </c>
      <c r="J24" s="162">
        <v>4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43</v>
      </c>
      <c r="B25" s="84" t="str">
        <f>IFERROR(IF(INDEX('Open 1'!$A:$F,MATCH('Open 1 Results'!$E25,'Open 1'!$F:$F,0),2)&gt;0,INDEX('Open 1'!$A:$F,MATCH('Open 1 Results'!$E25,'Open 1'!$F:$F,0),2),""),"")</f>
        <v xml:space="preserve">Taylor Jutz </v>
      </c>
      <c r="C25" s="84" t="str">
        <f>IFERROR(IF(INDEX('Open 1'!$A:$F,MATCH('Open 1 Results'!$E25,'Open 1'!$F:$F,0),3)&gt;0,INDEX('Open 1'!$A:$F,MATCH('Open 1 Results'!$E25,'Open 1'!$F:$F,0),3),""),"")</f>
        <v xml:space="preserve">Gils Watch Peppy Go </v>
      </c>
      <c r="D25" s="85">
        <f>IFERROR(IF(AND(SMALL('Open 1'!F:F,L25)&gt;1000,SMALL('Open 1'!F:F,L25)&lt;3000),"nt",IF(SMALL('Open 1'!F:F,L25)&gt;3000,"",SMALL('Open 1'!F:F,L25))),"")</f>
        <v>15.088000051</v>
      </c>
      <c r="E25" s="115">
        <f>IF(D25="nt",IFERROR(SMALL('Open 1'!F:F,L25),""),IF(D25&gt;3000,"",IFERROR(SMALL('Open 1'!F:F,L25),"")))</f>
        <v>15.088000051</v>
      </c>
      <c r="F25" s="86" t="str">
        <f t="shared" si="0"/>
        <v>3D</v>
      </c>
      <c r="G25" s="91" t="str">
        <f t="shared" si="1"/>
        <v>3D</v>
      </c>
      <c r="J25" s="162"/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50</v>
      </c>
      <c r="B26" s="84" t="str">
        <f>IFERROR(IF(INDEX('Open 1'!$A:$F,MATCH('Open 1 Results'!$E26,'Open 1'!$F:$F,0),2)&gt;0,INDEX('Open 1'!$A:$F,MATCH('Open 1 Results'!$E26,'Open 1'!$F:$F,0),2),""),"")</f>
        <v xml:space="preserve">Shana Lensing </v>
      </c>
      <c r="C26" s="84" t="str">
        <f>IFERROR(IF(INDEX('Open 1'!$A:$F,MATCH('Open 1 Results'!$E26,'Open 1'!$F:$F,0),3)&gt;0,INDEX('Open 1'!$A:$F,MATCH('Open 1 Results'!$E26,'Open 1'!$F:$F,0),3),""),"")</f>
        <v xml:space="preserve">Sages Lil Peppy Doc </v>
      </c>
      <c r="D26" s="85">
        <f>IFERROR(IF(AND(SMALL('Open 1'!F:F,L26)&gt;1000,SMALL('Open 1'!F:F,L26)&lt;3000),"nt",IF(SMALL('Open 1'!F:F,L26)&gt;3000,"",SMALL('Open 1'!F:F,L26))),"")</f>
        <v>15.102000059</v>
      </c>
      <c r="E26" s="115">
        <f>IF(D26="nt",IFERROR(SMALL('Open 1'!F:F,L26),""),IF(D26&gt;3000,"",IFERROR(SMALL('Open 1'!F:F,L26),"")))</f>
        <v>15.102000059</v>
      </c>
      <c r="F26" s="86" t="str">
        <f t="shared" si="0"/>
        <v>3D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49</v>
      </c>
      <c r="B27" s="84" t="str">
        <f>IFERROR(IF(INDEX('Open 1'!$A:$F,MATCH('Open 1 Results'!$E27,'Open 1'!$F:$F,0),2)&gt;0,INDEX('Open 1'!$A:$F,MATCH('Open 1 Results'!$E27,'Open 1'!$F:$F,0),2),""),"")</f>
        <v xml:space="preserve">Laynie Schuler </v>
      </c>
      <c r="C27" s="84" t="str">
        <f>IFERROR(IF(INDEX('Open 1'!$A:$F,MATCH('Open 1 Results'!$E27,'Open 1'!$F:$F,0),3)&gt;0,INDEX('Open 1'!$A:$F,MATCH('Open 1 Results'!$E27,'Open 1'!$F:$F,0),3),""),"")</f>
        <v xml:space="preserve">Flint N Ice </v>
      </c>
      <c r="D27" s="85">
        <f>IFERROR(IF(AND(SMALL('Open 1'!F:F,L27)&gt;1000,SMALL('Open 1'!F:F,L27)&lt;3000),"nt",IF(SMALL('Open 1'!F:F,L27)&gt;3000,"",SMALL('Open 1'!F:F,L27))),"")</f>
        <v>15.250000057999999</v>
      </c>
      <c r="E27" s="115">
        <f>IF(D27="nt",IFERROR(SMALL('Open 1'!F:F,L27),""),IF(D27&gt;3000,"",IFERROR(SMALL('Open 1'!F:F,L27),"")))</f>
        <v>15.250000057999999</v>
      </c>
      <c r="F27" s="86" t="str">
        <f t="shared" si="0"/>
        <v>3D</v>
      </c>
      <c r="G27" s="91" t="str">
        <f t="shared" si="1"/>
        <v/>
      </c>
      <c r="J27" s="162"/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39</v>
      </c>
      <c r="B28" s="84" t="str">
        <f>IFERROR(IF(INDEX('Open 1'!$A:$F,MATCH('Open 1 Results'!$E28,'Open 1'!$F:$F,0),2)&gt;0,INDEX('Open 1'!$A:$F,MATCH('Open 1 Results'!$E28,'Open 1'!$F:$F,0),2),""),"")</f>
        <v xml:space="preserve">Stacy Albers </v>
      </c>
      <c r="C28" s="84" t="str">
        <f>IFERROR(IF(INDEX('Open 1'!$A:$F,MATCH('Open 1 Results'!$E28,'Open 1'!$F:$F,0),3)&gt;0,INDEX('Open 1'!$A:$F,MATCH('Open 1 Results'!$E28,'Open 1'!$F:$F,0),3),""),"")</f>
        <v xml:space="preserve">Jett </v>
      </c>
      <c r="D28" s="85">
        <f>IFERROR(IF(AND(SMALL('Open 1'!F:F,L28)&gt;1000,SMALL('Open 1'!F:F,L28)&lt;3000),"nt",IF(SMALL('Open 1'!F:F,L28)&gt;3000,"",SMALL('Open 1'!F:F,L28))),"")</f>
        <v>15.274000045999999</v>
      </c>
      <c r="E28" s="115">
        <f>IF(D28="nt",IFERROR(SMALL('Open 1'!F:F,L28),""),IF(D28&gt;3000,"",IFERROR(SMALL('Open 1'!F:F,L28),"")))</f>
        <v>15.274000045999999</v>
      </c>
      <c r="F28" s="86" t="str">
        <f t="shared" si="0"/>
        <v>3D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48</v>
      </c>
      <c r="B29" s="84" t="str">
        <f>IFERROR(IF(INDEX('Open 1'!$A:$F,MATCH('Open 1 Results'!$E29,'Open 1'!$F:$F,0),2)&gt;0,INDEX('Open 1'!$A:$F,MATCH('Open 1 Results'!$E29,'Open 1'!$F:$F,0),2),""),"")</f>
        <v xml:space="preserve">Sarah Rose </v>
      </c>
      <c r="C29" s="84" t="str">
        <f>IFERROR(IF(INDEX('Open 1'!$A:$F,MATCH('Open 1 Results'!$E29,'Open 1'!$F:$F,0),3)&gt;0,INDEX('Open 1'!$A:$F,MATCH('Open 1 Results'!$E29,'Open 1'!$F:$F,0),3),""),"")</f>
        <v xml:space="preserve">Dexter </v>
      </c>
      <c r="D29" s="85">
        <f>IFERROR(IF(AND(SMALL('Open 1'!F:F,L29)&gt;1000,SMALL('Open 1'!F:F,L29)&lt;3000),"nt",IF(SMALL('Open 1'!F:F,L29)&gt;3000,"",SMALL('Open 1'!F:F,L29))),"")</f>
        <v>15.324000056999999</v>
      </c>
      <c r="E29" s="115">
        <f>IF(D29="nt",IFERROR(SMALL('Open 1'!F:F,L29),""),IF(D29&gt;3000,"",IFERROR(SMALL('Open 1'!F:F,L29),"")))</f>
        <v>15.324000056999999</v>
      </c>
      <c r="F29" s="86" t="str">
        <f t="shared" si="0"/>
        <v>3D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18</v>
      </c>
      <c r="B30" s="84" t="str">
        <f>IFERROR(IF(INDEX('Open 1'!$A:$F,MATCH('Open 1 Results'!$E30,'Open 1'!$F:$F,0),2)&gt;0,INDEX('Open 1'!$A:$F,MATCH('Open 1 Results'!$E30,'Open 1'!$F:$F,0),2),""),"")</f>
        <v xml:space="preserve">Hayden Seitz </v>
      </c>
      <c r="C30" s="84" t="str">
        <f>IFERROR(IF(INDEX('Open 1'!$A:$F,MATCH('Open 1 Results'!$E30,'Open 1'!$F:$F,0),3)&gt;0,INDEX('Open 1'!$A:$F,MATCH('Open 1 Results'!$E30,'Open 1'!$F:$F,0),3),""),"")</f>
        <v xml:space="preserve">Jitter </v>
      </c>
      <c r="D30" s="85">
        <f>IFERROR(IF(AND(SMALL('Open 1'!F:F,L30)&gt;1000,SMALL('Open 1'!F:F,L30)&lt;3000),"nt",IF(SMALL('Open 1'!F:F,L30)&gt;3000,"",SMALL('Open 1'!F:F,L30))),"")</f>
        <v>15.371000021</v>
      </c>
      <c r="E30" s="115">
        <f>IF(D30="nt",IFERROR(SMALL('Open 1'!F:F,L30),""),IF(D30&gt;3000,"",IFERROR(SMALL('Open 1'!F:F,L30),"")))</f>
        <v>15.371000021</v>
      </c>
      <c r="F30" s="86" t="str">
        <f t="shared" si="0"/>
        <v>3D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51</v>
      </c>
      <c r="B31" s="84" t="str">
        <f>IFERROR(IF(INDEX('Open 1'!$A:$F,MATCH('Open 1 Results'!$E31,'Open 1'!$F:$F,0),2)&gt;0,INDEX('Open 1'!$A:$F,MATCH('Open 1 Results'!$E31,'Open 1'!$F:$F,0),2),""),"")</f>
        <v xml:space="preserve">Linda Schlosser </v>
      </c>
      <c r="C31" s="84" t="str">
        <f>IFERROR(IF(INDEX('Open 1'!$A:$F,MATCH('Open 1 Results'!$E31,'Open 1'!$F:$F,0),3)&gt;0,INDEX('Open 1'!$A:$F,MATCH('Open 1 Results'!$E31,'Open 1'!$F:$F,0),3),""),"")</f>
        <v xml:space="preserve">Gracie </v>
      </c>
      <c r="D31" s="85">
        <f>IFERROR(IF(AND(SMALL('Open 1'!F:F,L31)&gt;1000,SMALL('Open 1'!F:F,L31)&lt;3000),"nt",IF(SMALL('Open 1'!F:F,L31)&gt;3000,"",SMALL('Open 1'!F:F,L31))),"")</f>
        <v>15.381000061</v>
      </c>
      <c r="E31" s="115">
        <f>IF(D31="nt",IFERROR(SMALL('Open 1'!F:F,L31),""),IF(D31&gt;3000,"",IFERROR(SMALL('Open 1'!F:F,L31),"")))</f>
        <v>15.381000061</v>
      </c>
      <c r="F31" s="86" t="str">
        <f t="shared" si="0"/>
        <v>3D</v>
      </c>
      <c r="G31" s="91" t="str">
        <f t="shared" si="1"/>
        <v/>
      </c>
      <c r="J31" s="162">
        <v>5</v>
      </c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54</v>
      </c>
      <c r="B32" s="84" t="str">
        <f>IFERROR(IF(INDEX('Open 1'!$A:$F,MATCH('Open 1 Results'!$E32,'Open 1'!$F:$F,0),2)&gt;0,INDEX('Open 1'!$A:$F,MATCH('Open 1 Results'!$E32,'Open 1'!$F:$F,0),2),""),"")</f>
        <v xml:space="preserve">Mike Boomgarden </v>
      </c>
      <c r="C32" s="84" t="str">
        <f>IFERROR(IF(INDEX('Open 1'!$A:$F,MATCH('Open 1 Results'!$E32,'Open 1'!$F:$F,0),3)&gt;0,INDEX('Open 1'!$A:$F,MATCH('Open 1 Results'!$E32,'Open 1'!$F:$F,0),3),""),"")</f>
        <v xml:space="preserve">Peanut </v>
      </c>
      <c r="D32" s="85">
        <f>IFERROR(IF(AND(SMALL('Open 1'!F:F,L32)&gt;1000,SMALL('Open 1'!F:F,L32)&lt;3000),"nt",IF(SMALL('Open 1'!F:F,L32)&gt;3000,"",SMALL('Open 1'!F:F,L32))),"")</f>
        <v>15.381000064</v>
      </c>
      <c r="E32" s="115">
        <f>IF(D32="nt",IFERROR(SMALL('Open 1'!F:F,L32),""),IF(D32&gt;3000,"",IFERROR(SMALL('Open 1'!F:F,L32),"")))</f>
        <v>15.381000064</v>
      </c>
      <c r="F32" s="86" t="str">
        <f t="shared" si="0"/>
        <v>3D</v>
      </c>
      <c r="G32" s="91" t="str">
        <f t="shared" si="1"/>
        <v/>
      </c>
      <c r="J32" s="162">
        <v>4</v>
      </c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1</v>
      </c>
      <c r="B33" s="84" t="str">
        <f>IFERROR(IF(INDEX('Open 1'!$A:$F,MATCH('Open 1 Results'!$E33,'Open 1'!$F:$F,0),2)&gt;0,INDEX('Open 1'!$A:$F,MATCH('Open 1 Results'!$E33,'Open 1'!$F:$F,0),2),""),"")</f>
        <v xml:space="preserve">Kristine DeBerg </v>
      </c>
      <c r="C33" s="84" t="str">
        <f>IFERROR(IF(INDEX('Open 1'!$A:$F,MATCH('Open 1 Results'!$E33,'Open 1'!$F:$F,0),3)&gt;0,INDEX('Open 1'!$A:$F,MATCH('Open 1 Results'!$E33,'Open 1'!$F:$F,0),3),""),"")</f>
        <v xml:space="preserve">Jess Frost My Cake </v>
      </c>
      <c r="D33" s="85">
        <f>IFERROR(IF(AND(SMALL('Open 1'!F:F,L33)&gt;1000,SMALL('Open 1'!F:F,L33)&lt;3000),"nt",IF(SMALL('Open 1'!F:F,L33)&gt;3000,"",SMALL('Open 1'!F:F,L33))),"")</f>
        <v>15.386000000999999</v>
      </c>
      <c r="E33" s="115">
        <f>IF(D33="nt",IFERROR(SMALL('Open 1'!F:F,L33),""),IF(D33&gt;3000,"",IFERROR(SMALL('Open 1'!F:F,L33),"")))</f>
        <v>15.386000000999999</v>
      </c>
      <c r="F33" s="86" t="str">
        <f t="shared" si="0"/>
        <v>3D</v>
      </c>
      <c r="G33" s="91" t="str">
        <f t="shared" si="1"/>
        <v/>
      </c>
      <c r="J33" s="162"/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16</v>
      </c>
      <c r="B34" s="84" t="str">
        <f>IFERROR(IF(INDEX('Open 1'!$A:$F,MATCH('Open 1 Results'!$E34,'Open 1'!$F:$F,0),2)&gt;0,INDEX('Open 1'!$A:$F,MATCH('Open 1 Results'!$E34,'Open 1'!$F:$F,0),2),""),"")</f>
        <v xml:space="preserve">Carrie Dieters </v>
      </c>
      <c r="C34" s="84" t="str">
        <f>IFERROR(IF(INDEX('Open 1'!$A:$F,MATCH('Open 1 Results'!$E34,'Open 1'!$F:$F,0),3)&gt;0,INDEX('Open 1'!$A:$F,MATCH('Open 1 Results'!$E34,'Open 1'!$F:$F,0),3),""),"")</f>
        <v xml:space="preserve">A Guy with Fame </v>
      </c>
      <c r="D34" s="85">
        <f>IFERROR(IF(AND(SMALL('Open 1'!F:F,L34)&gt;1000,SMALL('Open 1'!F:F,L34)&lt;3000),"nt",IF(SMALL('Open 1'!F:F,L34)&gt;3000,"",SMALL('Open 1'!F:F,L34))),"")</f>
        <v>15.414000018999999</v>
      </c>
      <c r="E34" s="115">
        <f>IF(D34="nt",IFERROR(SMALL('Open 1'!F:F,L34),""),IF(D34&gt;3000,"",IFERROR(SMALL('Open 1'!F:F,L34),"")))</f>
        <v>15.414000018999999</v>
      </c>
      <c r="F34" s="86" t="str">
        <f t="shared" si="0"/>
        <v>3D</v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41</v>
      </c>
      <c r="B35" s="84" t="str">
        <f>IFERROR(IF(INDEX('Open 1'!$A:$F,MATCH('Open 1 Results'!$E35,'Open 1'!$F:$F,0),2)&gt;0,INDEX('Open 1'!$A:$F,MATCH('Open 1 Results'!$E35,'Open 1'!$F:$F,0),2),""),"")</f>
        <v xml:space="preserve">Brinlee McGregor </v>
      </c>
      <c r="C35" s="84" t="str">
        <f>IFERROR(IF(INDEX('Open 1'!$A:$F,MATCH('Open 1 Results'!$E35,'Open 1'!$F:$F,0),3)&gt;0,INDEX('Open 1'!$A:$F,MATCH('Open 1 Results'!$E35,'Open 1'!$F:$F,0),3),""),"")</f>
        <v>Streakinbarnonejoe</v>
      </c>
      <c r="D35" s="85">
        <f>IFERROR(IF(AND(SMALL('Open 1'!F:F,L35)&gt;1000,SMALL('Open 1'!F:F,L35)&lt;3000),"nt",IF(SMALL('Open 1'!F:F,L35)&gt;3000,"",SMALL('Open 1'!F:F,L35))),"")</f>
        <v>15.456000049</v>
      </c>
      <c r="E35" s="115">
        <f>IF(D35="nt",IFERROR(SMALL('Open 1'!F:F,L35),""),IF(D35&gt;3000,"",IFERROR(SMALL('Open 1'!F:F,L35),"")))</f>
        <v>15.456000049</v>
      </c>
      <c r="F35" s="86" t="str">
        <f t="shared" si="0"/>
        <v>3D</v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5</v>
      </c>
      <c r="B36" s="84" t="str">
        <f>IFERROR(IF(INDEX('Open 1'!$A:$F,MATCH('Open 1 Results'!$E36,'Open 1'!$F:$F,0),2)&gt;0,INDEX('Open 1'!$A:$F,MATCH('Open 1 Results'!$E36,'Open 1'!$F:$F,0),2),""),"")</f>
        <v xml:space="preserve">Joni Hoffman </v>
      </c>
      <c r="C36" s="84" t="str">
        <f>IFERROR(IF(INDEX('Open 1'!$A:$F,MATCH('Open 1 Results'!$E36,'Open 1'!$F:$F,0),3)&gt;0,INDEX('Open 1'!$A:$F,MATCH('Open 1 Results'!$E36,'Open 1'!$F:$F,0),3),""),"")</f>
        <v xml:space="preserve">Bullys Lion Queen </v>
      </c>
      <c r="D36" s="85">
        <f>IFERROR(IF(AND(SMALL('Open 1'!F:F,L36)&gt;1000,SMALL('Open 1'!F:F,L36)&lt;3000),"nt",IF(SMALL('Open 1'!F:F,L36)&gt;3000,"",SMALL('Open 1'!F:F,L36))),"")</f>
        <v>15.499000005000001</v>
      </c>
      <c r="E36" s="115">
        <f>IF(D36="nt",IFERROR(SMALL('Open 1'!F:F,L36),""),IF(D36&gt;3000,"",IFERROR(SMALL('Open 1'!F:F,L36),"")))</f>
        <v>15.499000005000001</v>
      </c>
      <c r="F36" s="86" t="str">
        <f t="shared" si="0"/>
        <v>3D</v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21</v>
      </c>
      <c r="B37" s="84" t="str">
        <f>IFERROR(IF(INDEX('Open 1'!$A:$F,MATCH('Open 1 Results'!$E37,'Open 1'!$F:$F,0),2)&gt;0,INDEX('Open 1'!$A:$F,MATCH('Open 1 Results'!$E37,'Open 1'!$F:$F,0),2),""),"")</f>
        <v xml:space="preserve">Haley McGregor </v>
      </c>
      <c r="C37" s="84" t="str">
        <f>IFERROR(IF(INDEX('Open 1'!$A:$F,MATCH('Open 1 Results'!$E37,'Open 1'!$F:$F,0),3)&gt;0,INDEX('Open 1'!$A:$F,MATCH('Open 1 Results'!$E37,'Open 1'!$F:$F,0),3),""),"")</f>
        <v xml:space="preserve">BoBeFamous </v>
      </c>
      <c r="D37" s="85">
        <f>IFERROR(IF(AND(SMALL('Open 1'!F:F,L37)&gt;1000,SMALL('Open 1'!F:F,L37)&lt;3000),"nt",IF(SMALL('Open 1'!F:F,L37)&gt;3000,"",SMALL('Open 1'!F:F,L37))),"")</f>
        <v>15.520000025</v>
      </c>
      <c r="E37" s="115">
        <f>IF(D37="nt",IFERROR(SMALL('Open 1'!F:F,L37),""),IF(D37&gt;3000,"",IFERROR(SMALL('Open 1'!F:F,L37),"")))</f>
        <v>15.520000025</v>
      </c>
      <c r="F37" s="86" t="str">
        <f t="shared" si="0"/>
        <v>3D</v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31</v>
      </c>
      <c r="B38" s="84" t="str">
        <f>IFERROR(IF(INDEX('Open 1'!$A:$F,MATCH('Open 1 Results'!$E38,'Open 1'!$F:$F,0),2)&gt;0,INDEX('Open 1'!$A:$F,MATCH('Open 1 Results'!$E38,'Open 1'!$F:$F,0),2),""),"")</f>
        <v xml:space="preserve">Casey VandenBosch </v>
      </c>
      <c r="C38" s="84" t="str">
        <f>IFERROR(IF(INDEX('Open 1'!$A:$F,MATCH('Open 1 Results'!$E38,'Open 1'!$F:$F,0),3)&gt;0,INDEX('Open 1'!$A:$F,MATCH('Open 1 Results'!$E38,'Open 1'!$F:$F,0),3),""),"")</f>
        <v xml:space="preserve">Coronas Goldmine </v>
      </c>
      <c r="D38" s="85">
        <f>IFERROR(IF(AND(SMALL('Open 1'!F:F,L38)&gt;1000,SMALL('Open 1'!F:F,L38)&lt;3000),"nt",IF(SMALL('Open 1'!F:F,L38)&gt;3000,"",SMALL('Open 1'!F:F,L38))),"")</f>
        <v>15.587000036999999</v>
      </c>
      <c r="E38" s="115">
        <f>IF(D38="nt",IFERROR(SMALL('Open 1'!F:F,L38),""),IF(D38&gt;3000,"",IFERROR(SMALL('Open 1'!F:F,L38),"")))</f>
        <v>15.587000036999999</v>
      </c>
      <c r="F38" s="86" t="str">
        <f t="shared" si="0"/>
        <v>3D</v>
      </c>
      <c r="G38" s="91" t="str">
        <f t="shared" si="1"/>
        <v/>
      </c>
      <c r="J38" s="162"/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37</v>
      </c>
      <c r="B39" s="84" t="str">
        <f>IFERROR(IF(INDEX('Open 1'!$A:$F,MATCH('Open 1 Results'!$E39,'Open 1'!$F:$F,0),2)&gt;0,INDEX('Open 1'!$A:$F,MATCH('Open 1 Results'!$E39,'Open 1'!$F:$F,0),2),""),"")</f>
        <v xml:space="preserve">Janice Roebuck </v>
      </c>
      <c r="C39" s="84" t="str">
        <f>IFERROR(IF(INDEX('Open 1'!$A:$F,MATCH('Open 1 Results'!$E39,'Open 1'!$F:$F,0),3)&gt;0,INDEX('Open 1'!$A:$F,MATCH('Open 1 Results'!$E39,'Open 1'!$F:$F,0),3),""),"")</f>
        <v xml:space="preserve">Holly </v>
      </c>
      <c r="D39" s="85">
        <f>IFERROR(IF(AND(SMALL('Open 1'!F:F,L39)&gt;1000,SMALL('Open 1'!F:F,L39)&lt;3000),"nt",IF(SMALL('Open 1'!F:F,L39)&gt;3000,"",SMALL('Open 1'!F:F,L39))),"")</f>
        <v>15.636000043999999</v>
      </c>
      <c r="E39" s="115">
        <f>IF(D39="nt",IFERROR(SMALL('Open 1'!F:F,L39),""),IF(D39&gt;3000,"",IFERROR(SMALL('Open 1'!F:F,L39),"")))</f>
        <v>15.636000043999999</v>
      </c>
      <c r="F39" s="86" t="str">
        <f t="shared" si="0"/>
        <v>3D</v>
      </c>
      <c r="G39" s="91" t="str">
        <f t="shared" si="1"/>
        <v/>
      </c>
      <c r="J39" s="162">
        <v>3</v>
      </c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4</v>
      </c>
      <c r="B40" s="84" t="str">
        <f>IFERROR(IF(INDEX('Open 1'!$A:$F,MATCH('Open 1 Results'!$E40,'Open 1'!$F:$F,0),2)&gt;0,INDEX('Open 1'!$A:$F,MATCH('Open 1 Results'!$E40,'Open 1'!$F:$F,0),2),""),"")</f>
        <v xml:space="preserve">Kelli Shyrock </v>
      </c>
      <c r="C40" s="84" t="str">
        <f>IFERROR(IF(INDEX('Open 1'!$A:$F,MATCH('Open 1 Results'!$E40,'Open 1'!$F:$F,0),3)&gt;0,INDEX('Open 1'!$A:$F,MATCH('Open 1 Results'!$E40,'Open 1'!$F:$F,0),3),""),"")</f>
        <v xml:space="preserve">Ry </v>
      </c>
      <c r="D40" s="85">
        <f>IFERROR(IF(AND(SMALL('Open 1'!F:F,L40)&gt;1000,SMALL('Open 1'!F:F,L40)&lt;3000),"nt",IF(SMALL('Open 1'!F:F,L40)&gt;3000,"",SMALL('Open 1'!F:F,L40))),"")</f>
        <v>15.639000004</v>
      </c>
      <c r="E40" s="115">
        <f>IF(D40="nt",IFERROR(SMALL('Open 1'!F:F,L40),""),IF(D40&gt;3000,"",IFERROR(SMALL('Open 1'!F:F,L40),"")))</f>
        <v>15.639000004</v>
      </c>
      <c r="F40" s="86" t="str">
        <f t="shared" si="0"/>
        <v>3D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40</v>
      </c>
      <c r="B41" s="84" t="str">
        <f>IFERROR(IF(INDEX('Open 1'!$A:$F,MATCH('Open 1 Results'!$E41,'Open 1'!$F:$F,0),2)&gt;0,INDEX('Open 1'!$A:$F,MATCH('Open 1 Results'!$E41,'Open 1'!$F:$F,0),2),""),"")</f>
        <v>Shelby Lang</v>
      </c>
      <c r="C41" s="84" t="str">
        <f>IFERROR(IF(INDEX('Open 1'!$A:$F,MATCH('Open 1 Results'!$E41,'Open 1'!$F:$F,0),3)&gt;0,INDEX('Open 1'!$A:$F,MATCH('Open 1 Results'!$E41,'Open 1'!$F:$F,0),3),""),"")</f>
        <v>Jimmy</v>
      </c>
      <c r="D41" s="85">
        <f>IFERROR(IF(AND(SMALL('Open 1'!F:F,L41)&gt;1000,SMALL('Open 1'!F:F,L41)&lt;3000),"nt",IF(SMALL('Open 1'!F:F,L41)&gt;3000,"",SMALL('Open 1'!F:F,L41))),"")</f>
        <v>15.817000047000001</v>
      </c>
      <c r="E41" s="115">
        <f>IF(D41="nt",IFERROR(SMALL('Open 1'!F:F,L41),""),IF(D41&gt;3000,"",IFERROR(SMALL('Open 1'!F:F,L41),"")))</f>
        <v>15.817000047000001</v>
      </c>
      <c r="F41" s="86" t="str">
        <f t="shared" si="0"/>
        <v>3D</v>
      </c>
      <c r="G41" s="91" t="str">
        <f t="shared" si="1"/>
        <v/>
      </c>
      <c r="J41" s="162"/>
      <c r="K41" s="121"/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24</v>
      </c>
      <c r="B42" s="84" t="str">
        <f>IFERROR(IF(INDEX('Open 1'!$A:$F,MATCH('Open 1 Results'!$E42,'Open 1'!$F:$F,0),2)&gt;0,INDEX('Open 1'!$A:$F,MATCH('Open 1 Results'!$E42,'Open 1'!$F:$F,0),2),""),"")</f>
        <v xml:space="preserve">Pam Vankekerix </v>
      </c>
      <c r="C42" s="84" t="str">
        <f>IFERROR(IF(INDEX('Open 1'!$A:$F,MATCH('Open 1 Results'!$E42,'Open 1'!$F:$F,0),3)&gt;0,INDEX('Open 1'!$A:$F,MATCH('Open 1 Results'!$E42,'Open 1'!$F:$F,0),3),""),"")</f>
        <v xml:space="preserve">JPS Kas Im Stylish </v>
      </c>
      <c r="D42" s="85">
        <f>IFERROR(IF(AND(SMALL('Open 1'!F:F,L42)&gt;1000,SMALL('Open 1'!F:F,L42)&lt;3000),"nt",IF(SMALL('Open 1'!F:F,L42)&gt;3000,"",SMALL('Open 1'!F:F,L42))),"")</f>
        <v>15.857000028</v>
      </c>
      <c r="E42" s="115">
        <f>IF(D42="nt",IFERROR(SMALL('Open 1'!F:F,L42),""),IF(D42&gt;3000,"",IFERROR(SMALL('Open 1'!F:F,L42),"")))</f>
        <v>15.857000028</v>
      </c>
      <c r="F42" s="86" t="str">
        <f t="shared" si="0"/>
        <v>3D</v>
      </c>
      <c r="G42" s="91" t="str">
        <f t="shared" si="1"/>
        <v/>
      </c>
      <c r="J42" s="162">
        <v>2</v>
      </c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46</v>
      </c>
      <c r="B43" s="84" t="str">
        <f>IFERROR(IF(INDEX('Open 1'!$A:$F,MATCH('Open 1 Results'!$E43,'Open 1'!$F:$F,0),2)&gt;0,INDEX('Open 1'!$A:$F,MATCH('Open 1 Results'!$E43,'Open 1'!$F:$F,0),2),""),"")</f>
        <v xml:space="preserve">Sara Steiner </v>
      </c>
      <c r="C43" s="84" t="str">
        <f>IFERROR(IF(INDEX('Open 1'!$A:$F,MATCH('Open 1 Results'!$E43,'Open 1'!$F:$F,0),3)&gt;0,INDEX('Open 1'!$A:$F,MATCH('Open 1 Results'!$E43,'Open 1'!$F:$F,0),3),""),"")</f>
        <v xml:space="preserve">Briggs </v>
      </c>
      <c r="D43" s="85">
        <f>IFERROR(IF(AND(SMALL('Open 1'!F:F,L43)&gt;1000,SMALL('Open 1'!F:F,L43)&lt;3000),"nt",IF(SMALL('Open 1'!F:F,L43)&gt;3000,"",SMALL('Open 1'!F:F,L43))),"")</f>
        <v>16.017000055</v>
      </c>
      <c r="E43" s="115">
        <f>IF(D43="nt",IFERROR(SMALL('Open 1'!F:F,L43),""),IF(D43&gt;3000,"",IFERROR(SMALL('Open 1'!F:F,L43),"")))</f>
        <v>16.017000055</v>
      </c>
      <c r="F43" s="86" t="str">
        <f t="shared" si="0"/>
        <v>3D</v>
      </c>
      <c r="G43" s="91" t="str">
        <f t="shared" si="1"/>
        <v/>
      </c>
      <c r="J43" s="162"/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26</v>
      </c>
      <c r="B44" s="84" t="str">
        <f>IFERROR(IF(INDEX('Open 1'!$A:$F,MATCH('Open 1 Results'!$E44,'Open 1'!$F:$F,0),2)&gt;0,INDEX('Open 1'!$A:$F,MATCH('Open 1 Results'!$E44,'Open 1'!$F:$F,0),2),""),"")</f>
        <v xml:space="preserve">Raelin Jurgens </v>
      </c>
      <c r="C44" s="84" t="str">
        <f>IFERROR(IF(INDEX('Open 1'!$A:$F,MATCH('Open 1 Results'!$E44,'Open 1'!$F:$F,0),3)&gt;0,INDEX('Open 1'!$A:$F,MATCH('Open 1 Results'!$E44,'Open 1'!$F:$F,0),3),""),"")</f>
        <v xml:space="preserve">Mr T </v>
      </c>
      <c r="D44" s="85">
        <f>IFERROR(IF(AND(SMALL('Open 1'!F:F,L44)&gt;1000,SMALL('Open 1'!F:F,L44)&lt;3000),"nt",IF(SMALL('Open 1'!F:F,L44)&gt;3000,"",SMALL('Open 1'!F:F,L44))),"")</f>
        <v>16.029000030999999</v>
      </c>
      <c r="E44" s="115">
        <f>IF(D44="nt",IFERROR(SMALL('Open 1'!F:F,L44),""),IF(D44&gt;3000,"",IFERROR(SMALL('Open 1'!F:F,L44),"")))</f>
        <v>16.029000030999999</v>
      </c>
      <c r="F44" s="86" t="str">
        <f t="shared" si="0"/>
        <v>3D</v>
      </c>
      <c r="G44" s="91" t="str">
        <f t="shared" si="1"/>
        <v/>
      </c>
      <c r="J44" s="162"/>
      <c r="K44" s="121"/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34</v>
      </c>
      <c r="B45" s="84" t="str">
        <f>IFERROR(IF(INDEX('Open 1'!$A:$F,MATCH('Open 1 Results'!$E45,'Open 1'!$F:$F,0),2)&gt;0,INDEX('Open 1'!$A:$F,MATCH('Open 1 Results'!$E45,'Open 1'!$F:$F,0),2),""),"")</f>
        <v xml:space="preserve">Ali Zacharias </v>
      </c>
      <c r="C45" s="84" t="str">
        <f>IFERROR(IF(INDEX('Open 1'!$A:$F,MATCH('Open 1 Results'!$E45,'Open 1'!$F:$F,0),3)&gt;0,INDEX('Open 1'!$A:$F,MATCH('Open 1 Results'!$E45,'Open 1'!$F:$F,0),3),""),"")</f>
        <v xml:space="preserve">Smooth Sante Fe </v>
      </c>
      <c r="D45" s="85">
        <f>IFERROR(IF(AND(SMALL('Open 1'!F:F,L45)&gt;1000,SMALL('Open 1'!F:F,L45)&lt;3000),"nt",IF(SMALL('Open 1'!F:F,L45)&gt;3000,"",SMALL('Open 1'!F:F,L45))),"")</f>
        <v>16.152000040000001</v>
      </c>
      <c r="E45" s="115">
        <f>IF(D45="nt",IFERROR(SMALL('Open 1'!F:F,L45),""),IF(D45&gt;3000,"",IFERROR(SMALL('Open 1'!F:F,L45),"")))</f>
        <v>16.152000040000001</v>
      </c>
      <c r="F45" s="86" t="str">
        <f t="shared" si="0"/>
        <v>4D</v>
      </c>
      <c r="G45" s="91" t="str">
        <f t="shared" si="1"/>
        <v>4D</v>
      </c>
      <c r="J45" s="162"/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30</v>
      </c>
      <c r="B46" s="84" t="str">
        <f>IFERROR(IF(INDEX('Open 1'!$A:$F,MATCH('Open 1 Results'!$E46,'Open 1'!$F:$F,0),2)&gt;0,INDEX('Open 1'!$A:$F,MATCH('Open 1 Results'!$E46,'Open 1'!$F:$F,0),2),""),"")</f>
        <v xml:space="preserve">Chelsey Mielke </v>
      </c>
      <c r="C46" s="84" t="str">
        <f>IFERROR(IF(INDEX('Open 1'!$A:$F,MATCH('Open 1 Results'!$E46,'Open 1'!$F:$F,0),3)&gt;0,INDEX('Open 1'!$A:$F,MATCH('Open 1 Results'!$E46,'Open 1'!$F:$F,0),3),""),"")</f>
        <v xml:space="preserve">Blue </v>
      </c>
      <c r="D46" s="85">
        <f>IFERROR(IF(AND(SMALL('Open 1'!F:F,L46)&gt;1000,SMALL('Open 1'!F:F,L46)&lt;3000),"nt",IF(SMALL('Open 1'!F:F,L46)&gt;3000,"",SMALL('Open 1'!F:F,L46))),"")</f>
        <v>16.274000035</v>
      </c>
      <c r="E46" s="115">
        <f>IF(D46="nt",IFERROR(SMALL('Open 1'!F:F,L46),""),IF(D46&gt;3000,"",IFERROR(SMALL('Open 1'!F:F,L46),"")))</f>
        <v>16.274000035</v>
      </c>
      <c r="F46" s="86" t="str">
        <f t="shared" si="0"/>
        <v>4D</v>
      </c>
      <c r="G46" s="91" t="str">
        <f t="shared" si="1"/>
        <v/>
      </c>
      <c r="J46" s="162"/>
      <c r="K46" s="121"/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27</v>
      </c>
      <c r="B47" s="84" t="str">
        <f>IFERROR(IF(INDEX('Open 1'!$A:$F,MATCH('Open 1 Results'!$E47,'Open 1'!$F:$F,0),2)&gt;0,INDEX('Open 1'!$A:$F,MATCH('Open 1 Results'!$E47,'Open 1'!$F:$F,0),2),""),"")</f>
        <v xml:space="preserve">Annette Audrey </v>
      </c>
      <c r="C47" s="84" t="str">
        <f>IFERROR(IF(INDEX('Open 1'!$A:$F,MATCH('Open 1 Results'!$E47,'Open 1'!$F:$F,0),3)&gt;0,INDEX('Open 1'!$A:$F,MATCH('Open 1 Results'!$E47,'Open 1'!$F:$F,0),3),""),"")</f>
        <v xml:space="preserve">Banner </v>
      </c>
      <c r="D47" s="85">
        <f>IFERROR(IF(AND(SMALL('Open 1'!F:F,L47)&gt;1000,SMALL('Open 1'!F:F,L47)&lt;3000),"nt",IF(SMALL('Open 1'!F:F,L47)&gt;3000,"",SMALL('Open 1'!F:F,L47))),"")</f>
        <v>16.468000031999999</v>
      </c>
      <c r="E47" s="115">
        <f>IF(D47="nt",IFERROR(SMALL('Open 1'!F:F,L47),""),IF(D47&gt;3000,"",IFERROR(SMALL('Open 1'!F:F,L47),"")))</f>
        <v>16.468000031999999</v>
      </c>
      <c r="F47" s="86" t="str">
        <f t="shared" si="0"/>
        <v>4D</v>
      </c>
      <c r="G47" s="91" t="str">
        <f t="shared" si="1"/>
        <v/>
      </c>
      <c r="J47" s="162"/>
      <c r="K47" s="121"/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59</v>
      </c>
      <c r="B48" s="84" t="str">
        <f>IFERROR(IF(INDEX('Open 1'!$A:$F,MATCH('Open 1 Results'!$E48,'Open 1'!$F:$F,0),2)&gt;0,INDEX('Open 1'!$A:$F,MATCH('Open 1 Results'!$E48,'Open 1'!$F:$F,0),2),""),"")</f>
        <v>Keisha Veldkamp</v>
      </c>
      <c r="C48" s="84" t="str">
        <f>IFERROR(IF(INDEX('Open 1'!$A:$F,MATCH('Open 1 Results'!$E48,'Open 1'!$F:$F,0),3)&gt;0,INDEX('Open 1'!$A:$F,MATCH('Open 1 Results'!$E48,'Open 1'!$F:$F,0),3),""),"")</f>
        <v>Remington</v>
      </c>
      <c r="D48" s="85">
        <f>IFERROR(IF(AND(SMALL('Open 1'!F:F,L48)&gt;1000,SMALL('Open 1'!F:F,L48)&lt;3000),"nt",IF(SMALL('Open 1'!F:F,L48)&gt;3000,"",SMALL('Open 1'!F:F,L48))),"")</f>
        <v>16.50400007</v>
      </c>
      <c r="E48" s="115">
        <f>IF(D48="nt",IFERROR(SMALL('Open 1'!F:F,L48),""),IF(D48&gt;3000,"",IFERROR(SMALL('Open 1'!F:F,L48),"")))</f>
        <v>16.50400007</v>
      </c>
      <c r="F48" s="86" t="str">
        <f t="shared" si="0"/>
        <v>4D</v>
      </c>
      <c r="G48" s="91" t="str">
        <f t="shared" si="1"/>
        <v/>
      </c>
      <c r="J48" s="162"/>
      <c r="K48" s="121"/>
      <c r="L48" s="24">
        <v>47</v>
      </c>
    </row>
    <row r="49" spans="1:12">
      <c r="A49" s="18">
        <f>IFERROR(IF(INDEX('Open 1'!$A:$F,MATCH('Open 1 Results'!$E49,'Open 1'!$F:$F,0),1)&gt;0,INDEX('Open 1'!$A:$F,MATCH('Open 1 Results'!$E49,'Open 1'!$F:$F,0),1),""),"")</f>
        <v>36</v>
      </c>
      <c r="B49" s="84" t="str">
        <f>IFERROR(IF(INDEX('Open 1'!$A:$F,MATCH('Open 1 Results'!$E49,'Open 1'!$F:$F,0),2)&gt;0,INDEX('Open 1'!$A:$F,MATCH('Open 1 Results'!$E49,'Open 1'!$F:$F,0),2),""),"")</f>
        <v xml:space="preserve">Cole Willmott </v>
      </c>
      <c r="C49" s="84" t="str">
        <f>IFERROR(IF(INDEX('Open 1'!$A:$F,MATCH('Open 1 Results'!$E49,'Open 1'!$F:$F,0),3)&gt;0,INDEX('Open 1'!$A:$F,MATCH('Open 1 Results'!$E49,'Open 1'!$F:$F,0),3),""),"")</f>
        <v xml:space="preserve">Spit Fire Fame </v>
      </c>
      <c r="D49" s="85">
        <f>IFERROR(IF(AND(SMALL('Open 1'!F:F,L49)&gt;1000,SMALL('Open 1'!F:F,L49)&lt;3000),"nt",IF(SMALL('Open 1'!F:F,L49)&gt;3000,"",SMALL('Open 1'!F:F,L49))),"")</f>
        <v>16.581000043</v>
      </c>
      <c r="E49" s="115">
        <f>IF(D49="nt",IFERROR(SMALL('Open 1'!F:F,L49),""),IF(D49&gt;3000,"",IFERROR(SMALL('Open 1'!F:F,L49),"")))</f>
        <v>16.581000043</v>
      </c>
      <c r="F49" s="86" t="str">
        <f t="shared" si="0"/>
        <v>4D</v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1'!$A:$F,MATCH('Open 1 Results'!$E50,'Open 1'!$F:$F,0),1)&gt;0,INDEX('Open 1'!$A:$F,MATCH('Open 1 Results'!$E50,'Open 1'!$F:$F,0),1),""),"")</f>
        <v>42</v>
      </c>
      <c r="B50" s="84" t="str">
        <f>IFERROR(IF(INDEX('Open 1'!$A:$F,MATCH('Open 1 Results'!$E50,'Open 1'!$F:$F,0),2)&gt;0,INDEX('Open 1'!$A:$F,MATCH('Open 1 Results'!$E50,'Open 1'!$F:$F,0),2),""),"")</f>
        <v xml:space="preserve">Jennifer Sasser </v>
      </c>
      <c r="C50" s="84" t="str">
        <f>IFERROR(IF(INDEX('Open 1'!$A:$F,MATCH('Open 1 Results'!$E50,'Open 1'!$F:$F,0),3)&gt;0,INDEX('Open 1'!$A:$F,MATCH('Open 1 Results'!$E50,'Open 1'!$F:$F,0),3),""),"")</f>
        <v xml:space="preserve">Red </v>
      </c>
      <c r="D50" s="85">
        <f>IFERROR(IF(AND(SMALL('Open 1'!F:F,L50)&gt;1000,SMALL('Open 1'!F:F,L50)&lt;3000),"nt",IF(SMALL('Open 1'!F:F,L50)&gt;3000,"",SMALL('Open 1'!F:F,L50))),"")</f>
        <v>16.72600005</v>
      </c>
      <c r="E50" s="115">
        <f>IF(D50="nt",IFERROR(SMALL('Open 1'!F:F,L50),""),IF(D50&gt;3000,"",IFERROR(SMALL('Open 1'!F:F,L50),"")))</f>
        <v>16.72600005</v>
      </c>
      <c r="F50" s="86" t="str">
        <f t="shared" si="0"/>
        <v>4D</v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1'!$A:$F,MATCH('Open 1 Results'!$E51,'Open 1'!$F:$F,0),1)&gt;0,INDEX('Open 1'!$A:$F,MATCH('Open 1 Results'!$E51,'Open 1'!$F:$F,0),1),""),"")</f>
        <v>29</v>
      </c>
      <c r="B51" s="84" t="str">
        <f>IFERROR(IF(INDEX('Open 1'!$A:$F,MATCH('Open 1 Results'!$E51,'Open 1'!$F:$F,0),2)&gt;0,INDEX('Open 1'!$A:$F,MATCH('Open 1 Results'!$E51,'Open 1'!$F:$F,0),2),""),"")</f>
        <v xml:space="preserve">Margaret Miller </v>
      </c>
      <c r="C51" s="84" t="str">
        <f>IFERROR(IF(INDEX('Open 1'!$A:$F,MATCH('Open 1 Results'!$E51,'Open 1'!$F:$F,0),3)&gt;0,INDEX('Open 1'!$A:$F,MATCH('Open 1 Results'!$E51,'Open 1'!$F:$F,0),3),""),"")</f>
        <v xml:space="preserve">Seven </v>
      </c>
      <c r="D51" s="85">
        <f>IFERROR(IF(AND(SMALL('Open 1'!F:F,L51)&gt;1000,SMALL('Open 1'!F:F,L51)&lt;3000),"nt",IF(SMALL('Open 1'!F:F,L51)&gt;3000,"",SMALL('Open 1'!F:F,L51))),"")</f>
        <v>17.634000034</v>
      </c>
      <c r="E51" s="115">
        <f>IF(D51="nt",IFERROR(SMALL('Open 1'!F:F,L51),""),IF(D51&gt;3000,"",IFERROR(SMALL('Open 1'!F:F,L51),"")))</f>
        <v>17.634000034</v>
      </c>
      <c r="F51" s="86" t="str">
        <f t="shared" si="0"/>
        <v>4D</v>
      </c>
      <c r="G51" s="91" t="str">
        <f t="shared" si="1"/>
        <v/>
      </c>
      <c r="J51" s="162"/>
      <c r="K51" s="121"/>
      <c r="L51" s="24">
        <v>50</v>
      </c>
    </row>
    <row r="52" spans="1:12">
      <c r="A52" s="18">
        <f>IFERROR(IF(INDEX('Open 1'!$A:$F,MATCH('Open 1 Results'!$E52,'Open 1'!$F:$F,0),1)&gt;0,INDEX('Open 1'!$A:$F,MATCH('Open 1 Results'!$E52,'Open 1'!$F:$F,0),1),""),"")</f>
        <v>19</v>
      </c>
      <c r="B52" s="84" t="str">
        <f>IFERROR(IF(INDEX('Open 1'!$A:$F,MATCH('Open 1 Results'!$E52,'Open 1'!$F:$F,0),2)&gt;0,INDEX('Open 1'!$A:$F,MATCH('Open 1 Results'!$E52,'Open 1'!$F:$F,0),2),""),"")</f>
        <v xml:space="preserve">Mike Boomgarden </v>
      </c>
      <c r="C52" s="84" t="str">
        <f>IFERROR(IF(INDEX('Open 1'!$A:$F,MATCH('Open 1 Results'!$E52,'Open 1'!$F:$F,0),3)&gt;0,INDEX('Open 1'!$A:$F,MATCH('Open 1 Results'!$E52,'Open 1'!$F:$F,0),3),""),"")</f>
        <v xml:space="preserve">Rook </v>
      </c>
      <c r="D52" s="85">
        <f>IFERROR(IF(AND(SMALL('Open 1'!F:F,L52)&gt;1000,SMALL('Open 1'!F:F,L52)&lt;3000),"nt",IF(SMALL('Open 1'!F:F,L52)&gt;3000,"",SMALL('Open 1'!F:F,L52))),"")</f>
        <v>18.200000021999998</v>
      </c>
      <c r="E52" s="115">
        <f>IF(D52="nt",IFERROR(SMALL('Open 1'!F:F,L52),""),IF(D52&gt;3000,"",IFERROR(SMALL('Open 1'!F:F,L52),"")))</f>
        <v>18.200000021999998</v>
      </c>
      <c r="G52" s="91" t="str">
        <f t="shared" si="1"/>
        <v/>
      </c>
      <c r="J52" s="162"/>
      <c r="K52" s="121"/>
      <c r="L52" s="24">
        <v>51</v>
      </c>
    </row>
    <row r="53" spans="1:12">
      <c r="A53" s="18">
        <f>IFERROR(IF(INDEX('Open 1'!$A:$F,MATCH('Open 1 Results'!$E53,'Open 1'!$F:$F,0),1)&gt;0,INDEX('Open 1'!$A:$F,MATCH('Open 1 Results'!$E53,'Open 1'!$F:$F,0),1),""),"")</f>
        <v>20</v>
      </c>
      <c r="B53" s="84" t="str">
        <f>IFERROR(IF(INDEX('Open 1'!$A:$F,MATCH('Open 1 Results'!$E53,'Open 1'!$F:$F,0),2)&gt;0,INDEX('Open 1'!$A:$F,MATCH('Open 1 Results'!$E53,'Open 1'!$F:$F,0),2),""),"")</f>
        <v xml:space="preserve">Ronna Pinney </v>
      </c>
      <c r="C53" s="84" t="str">
        <f>IFERROR(IF(INDEX('Open 1'!$A:$F,MATCH('Open 1 Results'!$E53,'Open 1'!$F:$F,0),3)&gt;0,INDEX('Open 1'!$A:$F,MATCH('Open 1 Results'!$E53,'Open 1'!$F:$F,0),3),""),"")</f>
        <v xml:space="preserve">Streaknfreaknfast </v>
      </c>
      <c r="D53" s="85">
        <f>IFERROR(IF(AND(SMALL('Open 1'!F:F,L53)&gt;1000,SMALL('Open 1'!F:F,L53)&lt;3000),"nt",IF(SMALL('Open 1'!F:F,L53)&gt;3000,"",SMALL('Open 1'!F:F,L53))),"")</f>
        <v>18.213000022999999</v>
      </c>
      <c r="E53" s="115">
        <f>IF(D53="nt",IFERROR(SMALL('Open 1'!F:F,L53),""),IF(D53&gt;3000,"",IFERROR(SMALL('Open 1'!F:F,L53),"")))</f>
        <v>18.213000022999999</v>
      </c>
      <c r="G53" s="91" t="str">
        <f t="shared" si="1"/>
        <v/>
      </c>
      <c r="J53" s="162"/>
      <c r="K53" s="121"/>
      <c r="L53" s="24">
        <v>52</v>
      </c>
    </row>
    <row r="54" spans="1:12">
      <c r="A54" s="18">
        <f>IFERROR(IF(INDEX('Open 1'!$A:$F,MATCH('Open 1 Results'!$E54,'Open 1'!$F:$F,0),1)&gt;0,INDEX('Open 1'!$A:$F,MATCH('Open 1 Results'!$E54,'Open 1'!$F:$F,0),1),""),"")</f>
        <v>35</v>
      </c>
      <c r="B54" s="84" t="str">
        <f>IFERROR(IF(INDEX('Open 1'!$A:$F,MATCH('Open 1 Results'!$E54,'Open 1'!$F:$F,0),2)&gt;0,INDEX('Open 1'!$A:$F,MATCH('Open 1 Results'!$E54,'Open 1'!$F:$F,0),2),""),"")</f>
        <v xml:space="preserve">Amie Brandt </v>
      </c>
      <c r="C54" s="84" t="str">
        <f>IFERROR(IF(INDEX('Open 1'!$A:$F,MATCH('Open 1 Results'!$E54,'Open 1'!$F:$F,0),3)&gt;0,INDEX('Open 1'!$A:$F,MATCH('Open 1 Results'!$E54,'Open 1'!$F:$F,0),3),""),"")</f>
        <v xml:space="preserve">Spicy </v>
      </c>
      <c r="D54" s="85">
        <f>IFERROR(IF(AND(SMALL('Open 1'!F:F,L54)&gt;1000,SMALL('Open 1'!F:F,L54)&lt;3000),"nt",IF(SMALL('Open 1'!F:F,L54)&gt;3000,"",SMALL('Open 1'!F:F,L54))),"")</f>
        <v>20.952000041000002</v>
      </c>
      <c r="E54" s="115">
        <f>IF(D54="nt",IFERROR(SMALL('Open 1'!F:F,L54),""),IF(D54&gt;3000,"",IFERROR(SMALL('Open 1'!F:F,L54),"")))</f>
        <v>20.952000041000002</v>
      </c>
      <c r="G54" s="91" t="str">
        <f t="shared" si="1"/>
        <v/>
      </c>
      <c r="J54" s="162"/>
      <c r="K54" s="121"/>
      <c r="L54" s="24">
        <v>53</v>
      </c>
    </row>
    <row r="55" spans="1:12">
      <c r="A55" s="18">
        <f>IFERROR(IF(INDEX('Open 1'!$A:$F,MATCH('Open 1 Results'!$E55,'Open 1'!$F:$F,0),1)&gt;0,INDEX('Open 1'!$A:$F,MATCH('Open 1 Results'!$E55,'Open 1'!$F:$F,0),1),""),"")</f>
        <v>22</v>
      </c>
      <c r="B55" s="84" t="str">
        <f>IFERROR(IF(INDEX('Open 1'!$A:$F,MATCH('Open 1 Results'!$E55,'Open 1'!$F:$F,0),2)&gt;0,INDEX('Open 1'!$A:$F,MATCH('Open 1 Results'!$E55,'Open 1'!$F:$F,0),2),""),"")</f>
        <v xml:space="preserve">Denise Benney </v>
      </c>
      <c r="C55" s="84" t="str">
        <f>IFERROR(IF(INDEX('Open 1'!$A:$F,MATCH('Open 1 Results'!$E55,'Open 1'!$F:$F,0),3)&gt;0,INDEX('Open 1'!$A:$F,MATCH('Open 1 Results'!$E55,'Open 1'!$F:$F,0),3),""),"")</f>
        <v>Princeton</v>
      </c>
      <c r="D55" s="85">
        <f>IFERROR(IF(AND(SMALL('Open 1'!F:F,L55)&gt;1000,SMALL('Open 1'!F:F,L55)&lt;3000),"nt",IF(SMALL('Open 1'!F:F,L55)&gt;3000,"",SMALL('Open 1'!F:F,L55))),"")</f>
        <v>21.104000025999998</v>
      </c>
      <c r="E55" s="115">
        <f>IF(D55="nt",IFERROR(SMALL('Open 1'!F:F,L55),""),IF(D55&gt;3000,"",IFERROR(SMALL('Open 1'!F:F,L55),"")))</f>
        <v>21.104000025999998</v>
      </c>
      <c r="G55" s="91" t="str">
        <f t="shared" si="1"/>
        <v/>
      </c>
      <c r="J55" s="162"/>
      <c r="K55" s="121"/>
      <c r="L55" s="24">
        <v>54</v>
      </c>
    </row>
    <row r="56" spans="1:12">
      <c r="A56" s="18">
        <f>IFERROR(IF(INDEX('Open 1'!$A:$F,MATCH('Open 1 Results'!$E56,'Open 1'!$F:$F,0),1)&gt;0,INDEX('Open 1'!$A:$F,MATCH('Open 1 Results'!$E56,'Open 1'!$F:$F,0),1),""),"")</f>
        <v>53</v>
      </c>
      <c r="B56" s="84" t="str">
        <f>IFERROR(IF(INDEX('Open 1'!$A:$F,MATCH('Open 1 Results'!$E56,'Open 1'!$F:$F,0),2)&gt;0,INDEX('Open 1'!$A:$F,MATCH('Open 1 Results'!$E56,'Open 1'!$F:$F,0),2),""),"")</f>
        <v xml:space="preserve">Raelin Jurgens </v>
      </c>
      <c r="C56" s="84" t="str">
        <f>IFERROR(IF(INDEX('Open 1'!$A:$F,MATCH('Open 1 Results'!$E56,'Open 1'!$F:$F,0),3)&gt;0,INDEX('Open 1'!$A:$F,MATCH('Open 1 Results'!$E56,'Open 1'!$F:$F,0),3),""),"")</f>
        <v xml:space="preserve">Jacesblack Bart </v>
      </c>
      <c r="D56" s="85">
        <f>IFERROR(IF(AND(SMALL('Open 1'!F:F,L56)&gt;1000,SMALL('Open 1'!F:F,L56)&lt;3000),"nt",IF(SMALL('Open 1'!F:F,L56)&gt;3000,"",SMALL('Open 1'!F:F,L56))),"")</f>
        <v>914.02100006299997</v>
      </c>
      <c r="E56" s="115">
        <f>IF(D56="nt",IFERROR(SMALL('Open 1'!F:F,L56),""),IF(D56&gt;3000,"",IFERROR(SMALL('Open 1'!F:F,L56),"")))</f>
        <v>914.02100006299997</v>
      </c>
      <c r="G56" s="91" t="str">
        <f t="shared" si="1"/>
        <v/>
      </c>
      <c r="J56" s="162"/>
      <c r="K56" s="121"/>
      <c r="L56" s="24">
        <v>55</v>
      </c>
    </row>
    <row r="57" spans="1:12">
      <c r="A57" s="18">
        <f>IFERROR(IF(INDEX('Open 1'!$A:$F,MATCH('Open 1 Results'!$E57,'Open 1'!$F:$F,0),1)&gt;0,INDEX('Open 1'!$A:$F,MATCH('Open 1 Results'!$E57,'Open 1'!$F:$F,0),1),""),"")</f>
        <v>11</v>
      </c>
      <c r="B57" s="84" t="str">
        <f>IFERROR(IF(INDEX('Open 1'!$A:$F,MATCH('Open 1 Results'!$E57,'Open 1'!$F:$F,0),2)&gt;0,INDEX('Open 1'!$A:$F,MATCH('Open 1 Results'!$E57,'Open 1'!$F:$F,0),2),""),"")</f>
        <v xml:space="preserve">Sierra McGregor </v>
      </c>
      <c r="C57" s="84" t="str">
        <f>IFERROR(IF(INDEX('Open 1'!$A:$F,MATCH('Open 1 Results'!$E57,'Open 1'!$F:$F,0),3)&gt;0,INDEX('Open 1'!$A:$F,MATCH('Open 1 Results'!$E57,'Open 1'!$F:$F,0),3),""),"")</f>
        <v xml:space="preserve">Martha's Fling </v>
      </c>
      <c r="D57" s="85">
        <f>IFERROR(IF(AND(SMALL('Open 1'!F:F,L57)&gt;1000,SMALL('Open 1'!F:F,L57)&lt;3000),"nt",IF(SMALL('Open 1'!F:F,L57)&gt;3000,"",SMALL('Open 1'!F:F,L57))),"")</f>
        <v>914.48700001299994</v>
      </c>
      <c r="E57" s="115">
        <f>IF(D57="nt",IFERROR(SMALL('Open 1'!F:F,L57),""),IF(D57&gt;3000,"",IFERROR(SMALL('Open 1'!F:F,L57),"")))</f>
        <v>914.48700001299994</v>
      </c>
      <c r="G57" s="91" t="str">
        <f t="shared" si="1"/>
        <v/>
      </c>
      <c r="J57" s="162"/>
      <c r="K57" s="121"/>
      <c r="L57" s="24">
        <v>56</v>
      </c>
    </row>
    <row r="58" spans="1:12">
      <c r="A58" s="18">
        <f>IFERROR(IF(INDEX('Open 1'!$A:$F,MATCH('Open 1 Results'!$E58,'Open 1'!$F:$F,0),1)&gt;0,INDEX('Open 1'!$A:$F,MATCH('Open 1 Results'!$E58,'Open 1'!$F:$F,0),1),""),"")</f>
        <v>12</v>
      </c>
      <c r="B58" s="84" t="str">
        <f>IFERROR(IF(INDEX('Open 1'!$A:$F,MATCH('Open 1 Results'!$E58,'Open 1'!$F:$F,0),2)&gt;0,INDEX('Open 1'!$A:$F,MATCH('Open 1 Results'!$E58,'Open 1'!$F:$F,0),2),""),"")</f>
        <v xml:space="preserve">Will Kennedy </v>
      </c>
      <c r="C58" s="84" t="str">
        <f>IFERROR(IF(INDEX('Open 1'!$A:$F,MATCH('Open 1 Results'!$E58,'Open 1'!$F:$F,0),3)&gt;0,INDEX('Open 1'!$A:$F,MATCH('Open 1 Results'!$E58,'Open 1'!$F:$F,0),3),""),"")</f>
        <v xml:space="preserve">Cinderella's Gotta Gun </v>
      </c>
      <c r="D58" s="85">
        <f>IFERROR(IF(AND(SMALL('Open 1'!F:F,L58)&gt;1000,SMALL('Open 1'!F:F,L58)&lt;3000),"nt",IF(SMALL('Open 1'!F:F,L58)&gt;3000,"",SMALL('Open 1'!F:F,L58))),"")</f>
        <v>914.936000014</v>
      </c>
      <c r="E58" s="115">
        <f>IF(D58="nt",IFERROR(SMALL('Open 1'!F:F,L58),""),IF(D58&gt;3000,"",IFERROR(SMALL('Open 1'!F:F,L58),"")))</f>
        <v>914.936000014</v>
      </c>
      <c r="G58" s="91" t="str">
        <f t="shared" si="1"/>
        <v/>
      </c>
      <c r="J58" s="162" t="s">
        <v>195</v>
      </c>
      <c r="K58" s="121"/>
      <c r="L58" s="24">
        <v>57</v>
      </c>
    </row>
    <row r="59" spans="1:12">
      <c r="A59" s="18">
        <f>IFERROR(IF(INDEX('Open 1'!$A:$F,MATCH('Open 1 Results'!$E59,'Open 1'!$F:$F,0),1)&gt;0,INDEX('Open 1'!$A:$F,MATCH('Open 1 Results'!$E59,'Open 1'!$F:$F,0),1),""),"")</f>
        <v>38</v>
      </c>
      <c r="B59" s="84" t="str">
        <f>IFERROR(IF(INDEX('Open 1'!$A:$F,MATCH('Open 1 Results'!$E59,'Open 1'!$F:$F,0),2)&gt;0,INDEX('Open 1'!$A:$F,MATCH('Open 1 Results'!$E59,'Open 1'!$F:$F,0),2),""),"")</f>
        <v xml:space="preserve">Sandy Highland </v>
      </c>
      <c r="C59" s="84" t="str">
        <f>IFERROR(IF(INDEX('Open 1'!$A:$F,MATCH('Open 1 Results'!$E59,'Open 1'!$F:$F,0),3)&gt;0,INDEX('Open 1'!$A:$F,MATCH('Open 1 Results'!$E59,'Open 1'!$F:$F,0),3),""),"")</f>
        <v>Speck</v>
      </c>
      <c r="D59" s="85">
        <f>IFERROR(IF(AND(SMALL('Open 1'!F:F,L59)&gt;1000,SMALL('Open 1'!F:F,L59)&lt;3000),"nt",IF(SMALL('Open 1'!F:F,L59)&gt;3000,"",SMALL('Open 1'!F:F,L59))),"")</f>
        <v>915.34900004500003</v>
      </c>
      <c r="E59" s="115">
        <f>IF(D59="nt",IFERROR(SMALL('Open 1'!F:F,L59),""),IF(D59&gt;3000,"",IFERROR(SMALL('Open 1'!F:F,L59),"")))</f>
        <v>915.34900004500003</v>
      </c>
      <c r="G59" s="91" t="str">
        <f t="shared" si="1"/>
        <v/>
      </c>
      <c r="J59" s="162" t="s">
        <v>195</v>
      </c>
      <c r="K59" s="121"/>
      <c r="L59" s="24">
        <v>58</v>
      </c>
    </row>
    <row r="60" spans="1:12">
      <c r="A60" s="18">
        <f>IFERROR(IF(INDEX('Open 1'!$A:$F,MATCH('Open 1 Results'!$E60,'Open 1'!$F:$F,0),1)&gt;0,INDEX('Open 1'!$A:$F,MATCH('Open 1 Results'!$E60,'Open 1'!$F:$F,0),1),""),"")</f>
        <v>9</v>
      </c>
      <c r="B60" s="84" t="str">
        <f>IFERROR(IF(INDEX('Open 1'!$A:$F,MATCH('Open 1 Results'!$E60,'Open 1'!$F:$F,0),2)&gt;0,INDEX('Open 1'!$A:$F,MATCH('Open 1 Results'!$E60,'Open 1'!$F:$F,0),2),""),"")</f>
        <v xml:space="preserve">Linda Schlosser </v>
      </c>
      <c r="C60" s="84" t="str">
        <f>IFERROR(IF(INDEX('Open 1'!$A:$F,MATCH('Open 1 Results'!$E60,'Open 1'!$F:$F,0),3)&gt;0,INDEX('Open 1'!$A:$F,MATCH('Open 1 Results'!$E60,'Open 1'!$F:$F,0),3),""),"")</f>
        <v xml:space="preserve">Ben </v>
      </c>
      <c r="D60" s="85">
        <f>IFERROR(IF(AND(SMALL('Open 1'!F:F,L60)&gt;1000,SMALL('Open 1'!F:F,L60)&lt;3000),"nt",IF(SMALL('Open 1'!F:F,L60)&gt;3000,"",SMALL('Open 1'!F:F,L60))),"")</f>
        <v>916.07300000999999</v>
      </c>
      <c r="E60" s="115">
        <f>IF(D60="nt",IFERROR(SMALL('Open 1'!F:F,L60),""),IF(D60&gt;3000,"",IFERROR(SMALL('Open 1'!F:F,L60),"")))</f>
        <v>916.07300000999999</v>
      </c>
      <c r="G60" s="91" t="str">
        <f t="shared" si="1"/>
        <v/>
      </c>
      <c r="J60" s="162" t="s">
        <v>195</v>
      </c>
      <c r="K60" s="121"/>
      <c r="L60" s="24">
        <v>59</v>
      </c>
    </row>
    <row r="61" spans="1:12">
      <c r="A61" s="18">
        <f>IFERROR(IF(INDEX('Open 1'!$A:$F,MATCH('Open 1 Results'!$E61,'Open 1'!$F:$F,0),1)&gt;0,INDEX('Open 1'!$A:$F,MATCH('Open 1 Results'!$E61,'Open 1'!$F:$F,0),1),""),"")</f>
        <v>17</v>
      </c>
      <c r="B61" s="84" t="str">
        <f>IFERROR(IF(INDEX('Open 1'!$A:$F,MATCH('Open 1 Results'!$E61,'Open 1'!$F:$F,0),2)&gt;0,INDEX('Open 1'!$A:$F,MATCH('Open 1 Results'!$E61,'Open 1'!$F:$F,0),2),""),"")</f>
        <v xml:space="preserve">Livya Braskamp </v>
      </c>
      <c r="C61" s="84" t="str">
        <f>IFERROR(IF(INDEX('Open 1'!$A:$F,MATCH('Open 1 Results'!$E61,'Open 1'!$F:$F,0),3)&gt;0,INDEX('Open 1'!$A:$F,MATCH('Open 1 Results'!$E61,'Open 1'!$F:$F,0),3),""),"")</f>
        <v xml:space="preserve">Cinch </v>
      </c>
      <c r="D61" s="85" t="str">
        <f>IFERROR(IF(AND(SMALL('Open 1'!F:F,L61)&gt;1000,SMALL('Open 1'!F:F,L61)&lt;3000),"nt",IF(SMALL('Open 1'!F:F,L61)&gt;3000,"",SMALL('Open 1'!F:F,L61))),"")</f>
        <v>nt</v>
      </c>
      <c r="E61" s="115">
        <f>IF(D61="nt",IFERROR(SMALL('Open 1'!F:F,L61),""),IF(D61&gt;3000,"",IFERROR(SMALL('Open 1'!F:F,L61),"")))</f>
        <v>1000.00000002</v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0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1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1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1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2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3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4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4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9" t="s">
        <v>27</v>
      </c>
      <c r="J13" s="230"/>
      <c r="K13" s="50">
        <v>4</v>
      </c>
      <c r="L13" s="244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5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7" t="s">
        <v>77</v>
      </c>
      <c r="I18" s="248"/>
      <c r="J18" s="149">
        <f>(COUNTIF('Youth 2'!$A$2:$A$286,"&gt;0"))</f>
        <v>0</v>
      </c>
      <c r="L18" s="23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4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5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5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5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6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0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1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1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1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2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3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9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1" t="s">
        <v>75</v>
      </c>
      <c r="AM10" s="231"/>
      <c r="AN10" s="23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8" t="s">
        <v>77</v>
      </c>
      <c r="I11" s="239"/>
      <c r="J11" s="189">
        <f>COUNTIF(Youth!$A$2:$A$286,"&gt;0")+COUNTIF(Youth!$A$2:$A$286,"oco")-COUNTIF(D2:D286,"scratch")</f>
        <v>0</v>
      </c>
      <c r="K11" s="50">
        <v>2</v>
      </c>
      <c r="L11" s="244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7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1" t="s">
        <v>76</v>
      </c>
      <c r="AM11" s="231"/>
      <c r="AN11" s="23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4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7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1" t="s">
        <v>79</v>
      </c>
      <c r="AM12" s="231"/>
      <c r="AN12" s="23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4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7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1" t="s">
        <v>10</v>
      </c>
      <c r="AM13" s="231"/>
      <c r="AN13" s="23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5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7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7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7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7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7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7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7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7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7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7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7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4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7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5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7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5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7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5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7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6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7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7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7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7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7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S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2024-04-07T20:15:41Z</cp:lastPrinted>
  <dcterms:created xsi:type="dcterms:W3CDTF">2016-10-21T03:48:16Z</dcterms:created>
  <dcterms:modified xsi:type="dcterms:W3CDTF">2024-04-18T17:54:22Z</dcterms:modified>
</cp:coreProperties>
</file>